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4895" windowHeight="9405" activeTab="0"/>
  </bookViews>
  <sheets>
    <sheet name="Sheet1" sheetId="1" r:id="rId1"/>
  </sheets>
  <definedNames>
    <definedName name="_xlnm.Print_Area" localSheetId="0">'Sheet1'!$A$1:$S$45</definedName>
    <definedName name="印刷範囲">'Sheet1'!$A$1:$S$11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<sst xmlns="http://schemas.openxmlformats.org/spreadsheetml/2006/main" count="139" uniqueCount="93">
  <si>
    <t>（３）　水道の普及状況（Ｔ１１－３）</t>
  </si>
  <si>
    <t xml:space="preserve"> 区分</t>
  </si>
  <si>
    <t xml:space="preserve"> 上 水 道</t>
  </si>
  <si>
    <t>簡易水道</t>
  </si>
  <si>
    <t xml:space="preserve"> 専用水道</t>
  </si>
  <si>
    <t>飲料水供給施設</t>
  </si>
  <si>
    <t>合計</t>
  </si>
  <si>
    <t>上     水     道</t>
  </si>
  <si>
    <t>簡  易  水  道</t>
  </si>
  <si>
    <t>　　　　専  用　水　道</t>
  </si>
  <si>
    <t xml:space="preserve">      計 </t>
  </si>
  <si>
    <t xml:space="preserve"> 簡易専</t>
  </si>
  <si>
    <t>率</t>
  </si>
  <si>
    <t>個</t>
  </si>
  <si>
    <t xml:space="preserve">  個</t>
  </si>
  <si>
    <t xml:space="preserve"> 用水道</t>
  </si>
  <si>
    <t xml:space="preserve"> 人口</t>
  </si>
  <si>
    <t>総 人 口</t>
  </si>
  <si>
    <t>所</t>
  </si>
  <si>
    <t xml:space="preserve"> 計画給水</t>
  </si>
  <si>
    <t xml:space="preserve"> 給水人口</t>
  </si>
  <si>
    <t>計画給水</t>
  </si>
  <si>
    <t xml:space="preserve"> 普及率</t>
  </si>
  <si>
    <t xml:space="preserve">  所</t>
  </si>
  <si>
    <t xml:space="preserve"> 計画給</t>
  </si>
  <si>
    <t xml:space="preserve"> 給  水</t>
  </si>
  <si>
    <t>　</t>
  </si>
  <si>
    <t>数</t>
  </si>
  <si>
    <t xml:space="preserve"> 人    口</t>
  </si>
  <si>
    <t>人    口</t>
  </si>
  <si>
    <t>人　　口</t>
  </si>
  <si>
    <t xml:space="preserve">  数</t>
  </si>
  <si>
    <t xml:space="preserve"> 水人口</t>
  </si>
  <si>
    <t xml:space="preserve"> 人  口</t>
  </si>
  <si>
    <t xml:space="preserve"> 施設数</t>
  </si>
  <si>
    <t xml:space="preserve">      -</t>
  </si>
  <si>
    <t xml:space="preserve"> </t>
  </si>
  <si>
    <t>　　　　普及率</t>
  </si>
  <si>
    <t>普及率</t>
  </si>
  <si>
    <t>総人口</t>
  </si>
  <si>
    <t>給水人口</t>
  </si>
  <si>
    <t xml:space="preserve"> 年度</t>
  </si>
  <si>
    <t xml:space="preserve"> （国）</t>
  </si>
  <si>
    <t xml:space="preserve"> （県）</t>
  </si>
  <si>
    <t>（管内）</t>
  </si>
  <si>
    <t>計</t>
  </si>
  <si>
    <t>本所</t>
  </si>
  <si>
    <t>ｾﾝﾀｰ</t>
  </si>
  <si>
    <t>本所小計</t>
  </si>
  <si>
    <t>郡上市</t>
  </si>
  <si>
    <t>ｾﾝﾀｰ小計</t>
  </si>
  <si>
    <t>管内総計</t>
  </si>
  <si>
    <t>関市</t>
  </si>
  <si>
    <t>美濃市</t>
  </si>
  <si>
    <t>H15</t>
  </si>
  <si>
    <t>H16</t>
  </si>
  <si>
    <t>H17</t>
  </si>
  <si>
    <t>H18</t>
  </si>
  <si>
    <t>国</t>
  </si>
  <si>
    <t>県</t>
  </si>
  <si>
    <t>管内</t>
  </si>
  <si>
    <t>H19</t>
  </si>
  <si>
    <t>*水道普及率の推移は、関市、美濃市の合計</t>
  </si>
  <si>
    <t>H20</t>
  </si>
  <si>
    <t>H21</t>
  </si>
  <si>
    <t>H14</t>
  </si>
  <si>
    <t>H13</t>
  </si>
  <si>
    <t>H12</t>
  </si>
  <si>
    <t>H11</t>
  </si>
  <si>
    <t>H10</t>
  </si>
  <si>
    <t>H9</t>
  </si>
  <si>
    <t>H19</t>
  </si>
  <si>
    <t>H20</t>
  </si>
  <si>
    <t>H21</t>
  </si>
  <si>
    <t>平成17年</t>
  </si>
  <si>
    <t>　　18</t>
  </si>
  <si>
    <t>　　19</t>
  </si>
  <si>
    <t>　　20</t>
  </si>
  <si>
    <t>　　21</t>
  </si>
  <si>
    <t>普及率（％）</t>
  </si>
  <si>
    <t>関市</t>
  </si>
  <si>
    <t>郡上市</t>
  </si>
  <si>
    <t>本所全体</t>
  </si>
  <si>
    <t>-</t>
  </si>
  <si>
    <t>H22</t>
  </si>
  <si>
    <t>H23</t>
  </si>
  <si>
    <t>H23</t>
  </si>
  <si>
    <t>　　22</t>
  </si>
  <si>
    <t>　　23</t>
  </si>
  <si>
    <t>（平成２５年３月３１日現在）</t>
  </si>
  <si>
    <t>H24年度</t>
  </si>
  <si>
    <t>H24</t>
  </si>
  <si>
    <t>　　24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</si>
</sst>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0.0%"/>
    <numFmt numFmtId="181" formatCode="0.0_);[Red]\(0.0\)"/>
    <numFmt numFmtId="182" formatCode="&quot;¥&quot;#,##0_);[Red]\(&quot;¥&quot;#,##0\)"/>
    <numFmt numFmtId="183" formatCode="#,##0.0;[Red]\-#,##0.0"/>
    <numFmt numFmtId="184" formatCode="0_);[Red]\(0\)"/>
    <numFmt numFmtId="185" formatCode="0.0_ "/>
    <numFmt numFmtId="186" formatCode="###\ ###\ ###"/>
    <numFmt numFmtId="187" formatCode="#,##0.000"/>
  </numFmts>
  <fonts count="45">
    <font>
      <sz val="6.25"/>
      <name val="ＭＳ 明朝"/>
      <family val="1"/>
    </font>
    <font>
      <sz val="11"/>
      <name val="ＭＳ Ｐゴシック"/>
      <family val="3"/>
    </font>
    <font>
      <b/>
      <sz val="6.25"/>
      <name val="ＭＳ 明朝"/>
      <family val="1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name val="ＭＳ 明朝"/>
      <family val="1"/>
    </font>
    <font>
      <b/>
      <sz val="11"/>
      <color indexed="63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8"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0" borderId="15" xfId="0" applyNumberFormat="1" applyBorder="1" applyAlignment="1">
      <alignment horizontal="left"/>
    </xf>
    <xf numFmtId="0" fontId="0" fillId="0" borderId="23" xfId="0" applyBorder="1" applyAlignment="1">
      <alignment/>
    </xf>
    <xf numFmtId="178" fontId="0" fillId="0" borderId="23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3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23" xfId="0" applyNumberFormat="1" applyFill="1" applyBorder="1" applyAlignment="1">
      <alignment/>
    </xf>
    <xf numFmtId="3" fontId="0" fillId="0" borderId="23" xfId="0" applyNumberFormat="1" applyBorder="1" applyAlignment="1">
      <alignment horizontal="center"/>
    </xf>
    <xf numFmtId="181" fontId="0" fillId="0" borderId="23" xfId="48" applyNumberFormat="1" applyFont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26" xfId="0" applyNumberFormat="1" applyBorder="1" applyAlignment="1">
      <alignment/>
    </xf>
    <xf numFmtId="179" fontId="0" fillId="0" borderId="2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185" fontId="0" fillId="0" borderId="23" xfId="0" applyNumberFormat="1" applyBorder="1" applyAlignment="1">
      <alignment/>
    </xf>
    <xf numFmtId="3" fontId="0" fillId="0" borderId="29" xfId="0" applyNumberFormat="1" applyBorder="1" applyAlignment="1">
      <alignment horizontal="center"/>
    </xf>
    <xf numFmtId="181" fontId="0" fillId="0" borderId="30" xfId="0" applyNumberFormat="1" applyBorder="1" applyAlignment="1">
      <alignment/>
    </xf>
    <xf numFmtId="0" fontId="0" fillId="0" borderId="0" xfId="48" applyNumberFormat="1" applyFont="1" applyAlignment="1">
      <alignment/>
    </xf>
    <xf numFmtId="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3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 applyProtection="1">
      <alignment/>
      <protection locked="0"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8" fontId="0" fillId="0" borderId="31" xfId="48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3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8" fontId="0" fillId="0" borderId="31" xfId="48" applyFont="1" applyBorder="1" applyAlignment="1" applyProtection="1">
      <alignment/>
      <protection locked="0"/>
    </xf>
    <xf numFmtId="38" fontId="0" fillId="0" borderId="31" xfId="48" applyFont="1" applyBorder="1" applyAlignment="1" applyProtection="1">
      <alignment horizontal="right"/>
      <protection locked="0"/>
    </xf>
    <xf numFmtId="38" fontId="0" fillId="0" borderId="35" xfId="48" applyFont="1" applyBorder="1" applyAlignment="1" applyProtection="1">
      <alignment/>
      <protection locked="0"/>
    </xf>
    <xf numFmtId="3" fontId="0" fillId="0" borderId="36" xfId="0" applyNumberFormat="1" applyFont="1" applyBorder="1" applyAlignment="1">
      <alignment/>
    </xf>
    <xf numFmtId="38" fontId="0" fillId="0" borderId="37" xfId="48" applyFont="1" applyBorder="1" applyAlignment="1">
      <alignment/>
    </xf>
    <xf numFmtId="38" fontId="0" fillId="0" borderId="37" xfId="48" applyFont="1" applyBorder="1" applyAlignment="1">
      <alignment horizontal="right"/>
    </xf>
    <xf numFmtId="38" fontId="0" fillId="0" borderId="37" xfId="48" applyFont="1" applyBorder="1" applyAlignment="1" applyProtection="1">
      <alignment horizontal="right"/>
      <protection locked="0"/>
    </xf>
    <xf numFmtId="38" fontId="0" fillId="0" borderId="38" xfId="48" applyFont="1" applyBorder="1" applyAlignment="1">
      <alignment horizontal="right"/>
    </xf>
    <xf numFmtId="38" fontId="0" fillId="0" borderId="38" xfId="48" applyFont="1" applyBorder="1" applyAlignment="1">
      <alignment/>
    </xf>
    <xf numFmtId="38" fontId="0" fillId="0" borderId="39" xfId="48" applyFont="1" applyBorder="1" applyAlignment="1">
      <alignment/>
    </xf>
    <xf numFmtId="38" fontId="0" fillId="0" borderId="38" xfId="48" applyFont="1" applyBorder="1" applyAlignment="1" applyProtection="1">
      <alignment horizontal="right"/>
      <protection locked="0"/>
    </xf>
    <xf numFmtId="3" fontId="0" fillId="0" borderId="40" xfId="0" applyNumberFormat="1" applyFont="1" applyBorder="1" applyAlignment="1" applyProtection="1">
      <alignment/>
      <protection locked="0"/>
    </xf>
    <xf numFmtId="3" fontId="0" fillId="0" borderId="41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 horizontal="distributed"/>
    </xf>
    <xf numFmtId="3" fontId="0" fillId="0" borderId="45" xfId="0" applyNumberFormat="1" applyFont="1" applyBorder="1" applyAlignment="1">
      <alignment horizontal="distributed"/>
    </xf>
    <xf numFmtId="38" fontId="0" fillId="0" borderId="46" xfId="48" applyFont="1" applyBorder="1" applyAlignment="1" applyProtection="1">
      <alignment/>
      <protection locked="0"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49" xfId="0" applyNumberFormat="1" applyFont="1" applyBorder="1" applyAlignment="1">
      <alignment horizontal="center"/>
    </xf>
    <xf numFmtId="3" fontId="0" fillId="0" borderId="50" xfId="0" applyNumberFormat="1" applyFont="1" applyBorder="1" applyAlignment="1" applyProtection="1">
      <alignment/>
      <protection locked="0"/>
    </xf>
    <xf numFmtId="38" fontId="0" fillId="0" borderId="51" xfId="48" applyFont="1" applyBorder="1" applyAlignment="1">
      <alignment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 horizontal="right"/>
    </xf>
    <xf numFmtId="38" fontId="0" fillId="0" borderId="53" xfId="48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38" xfId="0" applyNumberFormat="1" applyFont="1" applyBorder="1" applyAlignment="1">
      <alignment horizontal="center"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/>
    </xf>
    <xf numFmtId="38" fontId="0" fillId="0" borderId="58" xfId="48" applyFont="1" applyBorder="1" applyAlignment="1">
      <alignment/>
    </xf>
    <xf numFmtId="38" fontId="0" fillId="0" borderId="59" xfId="48" applyFont="1" applyBorder="1" applyAlignment="1">
      <alignment/>
    </xf>
    <xf numFmtId="38" fontId="0" fillId="0" borderId="60" xfId="48" applyFont="1" applyBorder="1" applyAlignment="1">
      <alignment/>
    </xf>
    <xf numFmtId="3" fontId="0" fillId="0" borderId="32" xfId="0" applyNumberFormat="1" applyFont="1" applyBorder="1" applyAlignment="1">
      <alignment horizontal="distributed"/>
    </xf>
    <xf numFmtId="3" fontId="0" fillId="0" borderId="61" xfId="0" applyNumberFormat="1" applyFont="1" applyBorder="1" applyAlignment="1">
      <alignment/>
    </xf>
    <xf numFmtId="3" fontId="0" fillId="0" borderId="61" xfId="0" applyNumberFormat="1" applyFont="1" applyBorder="1" applyAlignment="1">
      <alignment horizontal="center"/>
    </xf>
    <xf numFmtId="3" fontId="0" fillId="0" borderId="62" xfId="0" applyNumberFormat="1" applyFont="1" applyBorder="1" applyAlignment="1">
      <alignment horizontal="distributed"/>
    </xf>
    <xf numFmtId="38" fontId="0" fillId="0" borderId="63" xfId="48" applyFont="1" applyBorder="1" applyAlignment="1" applyProtection="1">
      <alignment/>
      <protection locked="0"/>
    </xf>
    <xf numFmtId="38" fontId="0" fillId="0" borderId="35" xfId="48" applyFont="1" applyBorder="1" applyAlignment="1" applyProtection="1">
      <alignment horizontal="right"/>
      <protection locked="0"/>
    </xf>
    <xf numFmtId="38" fontId="0" fillId="0" borderId="64" xfId="48" applyFont="1" applyBorder="1" applyAlignment="1">
      <alignment/>
    </xf>
    <xf numFmtId="38" fontId="0" fillId="0" borderId="65" xfId="48" applyFont="1" applyBorder="1" applyAlignment="1">
      <alignment/>
    </xf>
    <xf numFmtId="38" fontId="0" fillId="0" borderId="66" xfId="48" applyFont="1" applyBorder="1" applyAlignment="1">
      <alignment/>
    </xf>
    <xf numFmtId="3" fontId="0" fillId="0" borderId="60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38" fontId="0" fillId="0" borderId="58" xfId="48" applyFont="1" applyBorder="1" applyAlignment="1" applyProtection="1">
      <alignment/>
      <protection locked="0"/>
    </xf>
    <xf numFmtId="38" fontId="0" fillId="0" borderId="59" xfId="48" applyFont="1" applyBorder="1" applyAlignment="1">
      <alignment horizontal="right"/>
    </xf>
    <xf numFmtId="38" fontId="0" fillId="0" borderId="60" xfId="48" applyFont="1" applyBorder="1" applyAlignment="1">
      <alignment horizontal="right"/>
    </xf>
    <xf numFmtId="38" fontId="0" fillId="0" borderId="63" xfId="48" applyFont="1" applyBorder="1" applyAlignment="1">
      <alignment/>
    </xf>
    <xf numFmtId="38" fontId="0" fillId="0" borderId="35" xfId="48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67" xfId="0" applyNumberFormat="1" applyFont="1" applyBorder="1" applyAlignment="1">
      <alignment/>
    </xf>
    <xf numFmtId="183" fontId="0" fillId="0" borderId="68" xfId="48" applyNumberFormat="1" applyFont="1" applyBorder="1" applyAlignment="1" applyProtection="1">
      <alignment/>
      <protection locked="0"/>
    </xf>
    <xf numFmtId="183" fontId="0" fillId="0" borderId="69" xfId="48" applyNumberFormat="1" applyFont="1" applyBorder="1" applyAlignment="1" applyProtection="1">
      <alignment/>
      <protection locked="0"/>
    </xf>
    <xf numFmtId="183" fontId="0" fillId="0" borderId="54" xfId="48" applyNumberFormat="1" applyFont="1" applyBorder="1" applyAlignment="1" applyProtection="1">
      <alignment/>
      <protection locked="0"/>
    </xf>
    <xf numFmtId="3" fontId="0" fillId="0" borderId="70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  <xf numFmtId="3" fontId="0" fillId="0" borderId="72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38" fontId="0" fillId="0" borderId="71" xfId="48" applyFont="1" applyBorder="1" applyAlignment="1" applyProtection="1">
      <alignment/>
      <protection locked="0"/>
    </xf>
    <xf numFmtId="38" fontId="0" fillId="0" borderId="72" xfId="48" applyFont="1" applyBorder="1" applyAlignment="1" applyProtection="1">
      <alignment/>
      <protection locked="0"/>
    </xf>
    <xf numFmtId="38" fontId="0" fillId="0" borderId="55" xfId="48" applyFont="1" applyBorder="1" applyAlignment="1">
      <alignment/>
    </xf>
    <xf numFmtId="3" fontId="0" fillId="0" borderId="62" xfId="0" applyNumberFormat="1" applyFont="1" applyBorder="1" applyAlignment="1">
      <alignment/>
    </xf>
    <xf numFmtId="38" fontId="0" fillId="0" borderId="63" xfId="48" applyFont="1" applyBorder="1" applyAlignment="1" applyProtection="1">
      <alignment/>
      <protection locked="0"/>
    </xf>
    <xf numFmtId="38" fontId="0" fillId="0" borderId="64" xfId="48" applyFont="1" applyBorder="1" applyAlignment="1" applyProtection="1">
      <alignment horizontal="right"/>
      <protection locked="0"/>
    </xf>
    <xf numFmtId="38" fontId="0" fillId="0" borderId="65" xfId="48" applyFont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 val="0"/>
        <i val="0"/>
      </font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水道種類別人口（Ｆ１１－１）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25"/>
          <c:y val="0.38825"/>
          <c:w val="0.93425"/>
          <c:h val="0.5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Sheet1!$AA$16:$AD$16</c:f>
              <c:strCache/>
            </c:strRef>
          </c:cat>
          <c:val>
            <c:numRef>
              <c:f>Sheet1!$AA$17:$AD$17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Sheet1!$AA$16:$AD$16</c:f>
              <c:strCache/>
            </c:strRef>
          </c:cat>
          <c:val>
            <c:numRef>
              <c:f>Sheet1!$AA$18:$AD$18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水道普及率の推移（Ｆ１１－２）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975"/>
          <c:y val="0.137"/>
          <c:w val="0.9192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Sheet1!$AA$40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Sheet1!$Z$45:$Z$56</c:f>
              <c:strCache/>
            </c:strRef>
          </c:cat>
          <c:val>
            <c:numRef>
              <c:f>Sheet1!$AA$45:$AA$56</c:f>
              <c:numCache/>
            </c:numRef>
          </c:val>
          <c:smooth val="0"/>
        </c:ser>
        <c:ser>
          <c:idx val="1"/>
          <c:order val="1"/>
          <c:tx>
            <c:strRef>
              <c:f>Sheet1!$AB$40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Sheet1!$Z$45:$Z$56</c:f>
              <c:strCache/>
            </c:strRef>
          </c:cat>
          <c:val>
            <c:numRef>
              <c:f>Sheet1!$AB$45:$AB$56</c:f>
              <c:numCache/>
            </c:numRef>
          </c:val>
          <c:smooth val="0"/>
        </c:ser>
        <c:ser>
          <c:idx val="2"/>
          <c:order val="2"/>
          <c:tx>
            <c:strRef>
              <c:f>Sheet1!$AC$40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Sheet1!$Z$45:$Z$56</c:f>
              <c:strCache/>
            </c:strRef>
          </c:cat>
          <c:val>
            <c:numRef>
              <c:f>Sheet1!$AC$45:$AC$56</c:f>
              <c:numCache/>
            </c:numRef>
          </c:val>
          <c:smooth val="0"/>
        </c:ser>
        <c:marker val="1"/>
        <c:axId val="61139165"/>
        <c:axId val="13381574"/>
      </c:lineChart>
      <c:catAx>
        <c:axId val="61139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81574"/>
        <c:crosses val="autoZero"/>
        <c:auto val="1"/>
        <c:lblOffset val="100"/>
        <c:tickLblSkip val="1"/>
        <c:noMultiLvlLbl val="0"/>
      </c:catAx>
      <c:valAx>
        <c:axId val="13381574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9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39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5"/>
          <c:y val="0.913"/>
          <c:w val="0.4987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14</xdr:row>
      <xdr:rowOff>28575</xdr:rowOff>
    </xdr:from>
    <xdr:ext cx="4638675" cy="2647950"/>
    <xdr:graphicFrame>
      <xdr:nvGraphicFramePr>
        <xdr:cNvPr id="1" name="Chart 1"/>
        <xdr:cNvGraphicFramePr/>
      </xdr:nvGraphicFramePr>
      <xdr:xfrm>
        <a:off x="161925" y="2486025"/>
        <a:ext cx="46386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9</xdr:col>
      <xdr:colOff>9525</xdr:colOff>
      <xdr:row>14</xdr:row>
      <xdr:rowOff>28575</xdr:rowOff>
    </xdr:from>
    <xdr:ext cx="5324475" cy="2628900"/>
    <xdr:graphicFrame>
      <xdr:nvGraphicFramePr>
        <xdr:cNvPr id="2" name="Chart 2"/>
        <xdr:cNvGraphicFramePr/>
      </xdr:nvGraphicFramePr>
      <xdr:xfrm>
        <a:off x="5067300" y="2486025"/>
        <a:ext cx="53244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="120" zoomScaleNormal="120" zoomScaleSheetLayoutView="100" zoomScalePageLayoutView="0" workbookViewId="0" topLeftCell="A1">
      <selection activeCell="A1" sqref="A1"/>
    </sheetView>
  </sheetViews>
  <sheetFormatPr defaultColWidth="10.796875" defaultRowHeight="8.25" customHeight="1"/>
  <cols>
    <col min="1" max="1" width="16.3984375" style="0" customWidth="1"/>
    <col min="2" max="2" width="13" style="0" customWidth="1"/>
    <col min="3" max="3" width="8" style="0" customWidth="1"/>
    <col min="4" max="5" width="13" style="0" customWidth="1"/>
    <col min="6" max="6" width="8.3984375" style="0" customWidth="1"/>
    <col min="7" max="8" width="13" style="0" customWidth="1"/>
    <col min="9" max="9" width="8.3984375" style="0" customWidth="1"/>
    <col min="10" max="11" width="13" style="1" customWidth="1"/>
    <col min="12" max="12" width="8.3984375" style="0" customWidth="1"/>
    <col min="13" max="14" width="13" style="0" customWidth="1"/>
    <col min="15" max="15" width="8.796875" style="0" customWidth="1"/>
    <col min="16" max="16" width="8.3984375" style="0" customWidth="1"/>
    <col min="17" max="18" width="13" style="0" customWidth="1"/>
    <col min="19" max="19" width="9.3984375" style="0" customWidth="1"/>
    <col min="20" max="25" width="10.796875" style="0" customWidth="1"/>
    <col min="26" max="26" width="11.19921875" style="0" customWidth="1"/>
    <col min="27" max="27" width="14.796875" style="0" customWidth="1"/>
    <col min="28" max="28" width="10.3984375" style="0" customWidth="1"/>
    <col min="29" max="29" width="11" style="0" customWidth="1"/>
    <col min="30" max="30" width="15.19921875" style="0" customWidth="1"/>
    <col min="31" max="31" width="12.19921875" style="0" customWidth="1"/>
    <col min="32" max="36" width="10.796875" style="0" customWidth="1"/>
    <col min="37" max="39" width="14" style="0" customWidth="1"/>
  </cols>
  <sheetData>
    <row r="1" spans="1:19" ht="15" customHeight="1">
      <c r="A1" s="17" t="s">
        <v>0</v>
      </c>
      <c r="B1" s="52"/>
      <c r="C1" s="52"/>
      <c r="D1" s="52"/>
      <c r="E1" s="52"/>
      <c r="F1" s="52"/>
      <c r="G1" s="52"/>
      <c r="H1" s="52"/>
      <c r="I1" s="52"/>
      <c r="J1" s="53"/>
      <c r="K1" s="53"/>
      <c r="L1" s="52"/>
      <c r="M1" s="52"/>
      <c r="N1" s="52"/>
      <c r="O1" s="52"/>
      <c r="P1" s="52"/>
      <c r="Q1" s="52"/>
      <c r="R1" s="52"/>
      <c r="S1" s="52"/>
    </row>
    <row r="2" spans="1:32" ht="15" customHeight="1">
      <c r="A2" s="52"/>
      <c r="B2" s="52"/>
      <c r="C2" s="52"/>
      <c r="D2" s="52"/>
      <c r="E2" s="52"/>
      <c r="F2" s="52"/>
      <c r="G2" s="52"/>
      <c r="H2" s="52"/>
      <c r="I2" s="52"/>
      <c r="J2" s="53"/>
      <c r="K2" s="53"/>
      <c r="L2" s="52"/>
      <c r="M2" s="52"/>
      <c r="N2" s="52"/>
      <c r="O2" s="54"/>
      <c r="P2" s="52"/>
      <c r="Q2" s="54" t="s">
        <v>89</v>
      </c>
      <c r="R2" s="52"/>
      <c r="S2" s="52"/>
      <c r="Z2" s="16"/>
      <c r="AA2" s="16"/>
      <c r="AB2" s="16"/>
      <c r="AC2" s="16"/>
      <c r="AD2" s="16"/>
      <c r="AE2" s="16"/>
      <c r="AF2" s="16"/>
    </row>
    <row r="3" spans="1:32" ht="12" customHeight="1">
      <c r="A3" s="56"/>
      <c r="B3" s="83"/>
      <c r="C3" s="91"/>
      <c r="D3" s="92" t="s">
        <v>7</v>
      </c>
      <c r="E3" s="92"/>
      <c r="F3" s="91"/>
      <c r="G3" s="92" t="s">
        <v>8</v>
      </c>
      <c r="H3" s="93"/>
      <c r="I3" s="94" t="s">
        <v>9</v>
      </c>
      <c r="J3" s="95"/>
      <c r="K3" s="111"/>
      <c r="L3" s="91"/>
      <c r="M3" s="92" t="s">
        <v>10</v>
      </c>
      <c r="N3" s="93"/>
      <c r="O3" s="118"/>
      <c r="P3" s="91"/>
      <c r="Q3" s="92" t="s">
        <v>5</v>
      </c>
      <c r="R3" s="93"/>
      <c r="S3" s="124" t="s">
        <v>11</v>
      </c>
      <c r="T3" s="16"/>
      <c r="Z3" s="16"/>
      <c r="AA3" s="16"/>
      <c r="AB3" s="16"/>
      <c r="AC3" s="16"/>
      <c r="AD3" s="16"/>
      <c r="AE3" s="16"/>
      <c r="AF3" s="16"/>
    </row>
    <row r="4" spans="1:32" ht="12" customHeight="1">
      <c r="A4" s="55"/>
      <c r="B4" s="84"/>
      <c r="C4" s="78" t="s">
        <v>13</v>
      </c>
      <c r="D4" s="59"/>
      <c r="E4" s="96"/>
      <c r="F4" s="102" t="s">
        <v>13</v>
      </c>
      <c r="G4" s="59"/>
      <c r="H4" s="103"/>
      <c r="I4" s="78" t="s">
        <v>13</v>
      </c>
      <c r="J4" s="60"/>
      <c r="K4" s="97"/>
      <c r="L4" s="102" t="s">
        <v>13</v>
      </c>
      <c r="M4" s="59"/>
      <c r="N4" s="103"/>
      <c r="O4" s="119"/>
      <c r="P4" s="58" t="s">
        <v>14</v>
      </c>
      <c r="Q4" s="59"/>
      <c r="R4" s="103"/>
      <c r="S4" s="125" t="s">
        <v>15</v>
      </c>
      <c r="T4" s="16"/>
      <c r="Z4" s="16"/>
      <c r="AA4" s="16"/>
      <c r="AB4" s="16"/>
      <c r="AC4" s="16"/>
      <c r="AD4" s="16"/>
      <c r="AE4" s="16"/>
      <c r="AF4" s="16"/>
    </row>
    <row r="5" spans="1:31" ht="12" customHeight="1">
      <c r="A5" s="55"/>
      <c r="B5" s="85" t="s">
        <v>17</v>
      </c>
      <c r="C5" s="78" t="s">
        <v>18</v>
      </c>
      <c r="D5" s="60" t="s">
        <v>19</v>
      </c>
      <c r="E5" s="97" t="s">
        <v>20</v>
      </c>
      <c r="F5" s="102" t="s">
        <v>18</v>
      </c>
      <c r="G5" s="60" t="s">
        <v>21</v>
      </c>
      <c r="H5" s="104" t="s">
        <v>20</v>
      </c>
      <c r="I5" s="78" t="s">
        <v>18</v>
      </c>
      <c r="J5" s="60" t="s">
        <v>21</v>
      </c>
      <c r="K5" s="97" t="s">
        <v>20</v>
      </c>
      <c r="L5" s="102" t="s">
        <v>18</v>
      </c>
      <c r="M5" s="59" t="s">
        <v>19</v>
      </c>
      <c r="N5" s="103" t="s">
        <v>20</v>
      </c>
      <c r="O5" s="119" t="s">
        <v>22</v>
      </c>
      <c r="P5" s="58" t="s">
        <v>23</v>
      </c>
      <c r="Q5" s="59" t="s">
        <v>24</v>
      </c>
      <c r="R5" s="103" t="s">
        <v>25</v>
      </c>
      <c r="S5" s="126"/>
      <c r="T5" s="16"/>
      <c r="Z5" s="16"/>
      <c r="AA5" s="16"/>
      <c r="AB5" s="16"/>
      <c r="AC5" s="16"/>
      <c r="AD5" s="16"/>
      <c r="AE5" s="16"/>
    </row>
    <row r="6" spans="1:20" ht="12" customHeight="1">
      <c r="A6" s="74"/>
      <c r="B6" s="86" t="s">
        <v>26</v>
      </c>
      <c r="C6" s="79" t="s">
        <v>27</v>
      </c>
      <c r="D6" s="61" t="s">
        <v>28</v>
      </c>
      <c r="E6" s="98"/>
      <c r="F6" s="105" t="s">
        <v>27</v>
      </c>
      <c r="G6" s="61" t="s">
        <v>29</v>
      </c>
      <c r="H6" s="66"/>
      <c r="I6" s="79" t="s">
        <v>27</v>
      </c>
      <c r="J6" s="61" t="s">
        <v>30</v>
      </c>
      <c r="K6" s="112"/>
      <c r="L6" s="105" t="s">
        <v>27</v>
      </c>
      <c r="M6" s="62" t="s">
        <v>28</v>
      </c>
      <c r="N6" s="66"/>
      <c r="O6" s="120"/>
      <c r="P6" s="131" t="s">
        <v>31</v>
      </c>
      <c r="Q6" s="62" t="s">
        <v>32</v>
      </c>
      <c r="R6" s="66" t="s">
        <v>33</v>
      </c>
      <c r="S6" s="127" t="s">
        <v>34</v>
      </c>
      <c r="T6" s="16"/>
    </row>
    <row r="7" spans="1:25" ht="15" customHeight="1">
      <c r="A7" s="75" t="s">
        <v>52</v>
      </c>
      <c r="B7" s="87">
        <v>90236</v>
      </c>
      <c r="C7" s="80">
        <v>1</v>
      </c>
      <c r="D7" s="57">
        <v>89350</v>
      </c>
      <c r="E7" s="99">
        <v>80563</v>
      </c>
      <c r="F7" s="106">
        <v>11</v>
      </c>
      <c r="G7" s="63">
        <v>12154</v>
      </c>
      <c r="H7" s="107">
        <v>9458</v>
      </c>
      <c r="I7" s="80">
        <v>5</v>
      </c>
      <c r="J7" s="64" t="s">
        <v>83</v>
      </c>
      <c r="K7" s="113">
        <v>72</v>
      </c>
      <c r="L7" s="116">
        <f>IF(C7+F7+I7=0,"  -",C7+F7+I7)</f>
        <v>17</v>
      </c>
      <c r="M7" s="57">
        <f aca="true" t="shared" si="0" ref="M7:M12">D7+G7</f>
        <v>101504</v>
      </c>
      <c r="N7" s="117">
        <f>IF(E7+H7+K7=0,"      -",E7+H7+K7)</f>
        <v>90093</v>
      </c>
      <c r="O7" s="121">
        <f aca="true" t="shared" si="1" ref="O7:O12">IF(B7=0,0,N7/B7*100)</f>
        <v>99.84152666341593</v>
      </c>
      <c r="P7" s="132">
        <v>4</v>
      </c>
      <c r="Q7" s="64" t="s">
        <v>83</v>
      </c>
      <c r="R7" s="65">
        <v>143</v>
      </c>
      <c r="S7" s="128">
        <v>82</v>
      </c>
      <c r="T7" s="16"/>
      <c r="Y7" t="s">
        <v>36</v>
      </c>
    </row>
    <row r="8" spans="1:20" ht="15" customHeight="1">
      <c r="A8" s="76" t="s">
        <v>53</v>
      </c>
      <c r="B8" s="88">
        <v>21888</v>
      </c>
      <c r="C8" s="81">
        <v>1</v>
      </c>
      <c r="D8" s="67">
        <v>21800</v>
      </c>
      <c r="E8" s="100">
        <v>16751</v>
      </c>
      <c r="F8" s="108">
        <v>5</v>
      </c>
      <c r="G8" s="67">
        <v>7596</v>
      </c>
      <c r="H8" s="109">
        <v>5102</v>
      </c>
      <c r="I8" s="81">
        <v>3</v>
      </c>
      <c r="J8" s="68" t="s">
        <v>83</v>
      </c>
      <c r="K8" s="114">
        <v>0</v>
      </c>
      <c r="L8" s="108">
        <f>IF(C8+F8+I8=0,"  -",C8+F8+I8)</f>
        <v>9</v>
      </c>
      <c r="M8" s="67">
        <f t="shared" si="0"/>
        <v>29396</v>
      </c>
      <c r="N8" s="109">
        <f>IF(E8+H8+K8=0,"      -",E8+H8+K8)</f>
        <v>21853</v>
      </c>
      <c r="O8" s="122">
        <f t="shared" si="1"/>
        <v>99.84009502923976</v>
      </c>
      <c r="P8" s="133" t="s">
        <v>83</v>
      </c>
      <c r="Q8" s="69" t="s">
        <v>83</v>
      </c>
      <c r="R8" s="134" t="s">
        <v>35</v>
      </c>
      <c r="S8" s="129">
        <v>21</v>
      </c>
      <c r="T8" s="16"/>
    </row>
    <row r="9" spans="1:20" ht="15" customHeight="1">
      <c r="A9" s="77" t="s">
        <v>48</v>
      </c>
      <c r="B9" s="89">
        <f>IF(SUM(B7:B8)=0,"      -",SUM(B7:B8))</f>
        <v>112124</v>
      </c>
      <c r="C9" s="82">
        <f>IF(SUM(C7:C8)=0,"    -",SUM(C7:C8))</f>
        <v>2</v>
      </c>
      <c r="D9" s="71">
        <f>IF(SUM(D7:D8)=0,"        -",SUM(D7:D8))</f>
        <v>111150</v>
      </c>
      <c r="E9" s="101">
        <f>IF(SUM(E7:E8)=0,"        -",SUM(E7:E8))</f>
        <v>97314</v>
      </c>
      <c r="F9" s="110">
        <f>IF(SUM(F7:F8)=0,"     -",SUM(F7:F8))</f>
        <v>16</v>
      </c>
      <c r="G9" s="71">
        <f>IF(SUM(G7:G8)=0,"       -",SUM(G7:G8))</f>
        <v>19750</v>
      </c>
      <c r="H9" s="72">
        <f>IF(SUM(H7:H8)=0,"       -",SUM(H7:H8))</f>
        <v>14560</v>
      </c>
      <c r="I9" s="82">
        <f>IF(SUM(I7:I8)=0,"     -",SUM(I7:I8))</f>
        <v>8</v>
      </c>
      <c r="J9" s="70" t="s">
        <v>83</v>
      </c>
      <c r="K9" s="101">
        <f>IF(SUM(K7:K8)=0,"       -",SUM(K7:K8))</f>
        <v>72</v>
      </c>
      <c r="L9" s="110">
        <f>IF(SUM(L7:L8)=0,"    -",SUM(L7:L8))</f>
        <v>26</v>
      </c>
      <c r="M9" s="71">
        <f t="shared" si="0"/>
        <v>130900</v>
      </c>
      <c r="N9" s="72">
        <f>IF(SUM(N7:N8)=0,"      -",SUM(N7:N8))</f>
        <v>111946</v>
      </c>
      <c r="O9" s="123">
        <f t="shared" si="1"/>
        <v>99.84124719061039</v>
      </c>
      <c r="P9" s="110">
        <f>IF(SUM(P7:P8)=0,"    -",SUM(P7:P8))</f>
        <v>4</v>
      </c>
      <c r="Q9" s="70" t="s">
        <v>83</v>
      </c>
      <c r="R9" s="72">
        <f>IF(SUM(R7:R8)=0,"     -",SUM(R7:R8))</f>
        <v>143</v>
      </c>
      <c r="S9" s="130">
        <f>IF(SUM(S7:S8)=0,"     -",SUM(S7:S8))</f>
        <v>103</v>
      </c>
      <c r="T9" s="16"/>
    </row>
    <row r="10" spans="1:20" ht="15" customHeight="1">
      <c r="A10" s="77" t="s">
        <v>49</v>
      </c>
      <c r="B10" s="90">
        <v>42989</v>
      </c>
      <c r="C10" s="82">
        <v>2</v>
      </c>
      <c r="D10" s="71">
        <v>22770</v>
      </c>
      <c r="E10" s="101">
        <v>13668</v>
      </c>
      <c r="F10" s="110">
        <v>42</v>
      </c>
      <c r="G10" s="71">
        <v>32214</v>
      </c>
      <c r="H10" s="72">
        <v>24401</v>
      </c>
      <c r="I10" s="82">
        <v>23</v>
      </c>
      <c r="J10" s="70" t="s">
        <v>83</v>
      </c>
      <c r="K10" s="115">
        <v>581</v>
      </c>
      <c r="L10" s="110">
        <f>IF(C10+F10+I10=0,"  -",C10+F10+I10)</f>
        <v>67</v>
      </c>
      <c r="M10" s="71">
        <f t="shared" si="0"/>
        <v>54984</v>
      </c>
      <c r="N10" s="72">
        <f>IF(E10+H10+K10=0,"      -",E10+H10+K10)</f>
        <v>38650</v>
      </c>
      <c r="O10" s="123">
        <f t="shared" si="1"/>
        <v>89.90672032380377</v>
      </c>
      <c r="P10" s="110">
        <v>6</v>
      </c>
      <c r="Q10" s="73" t="s">
        <v>83</v>
      </c>
      <c r="R10" s="72">
        <v>132</v>
      </c>
      <c r="S10" s="130">
        <v>28</v>
      </c>
      <c r="T10" s="16"/>
    </row>
    <row r="11" spans="1:20" ht="15" customHeight="1">
      <c r="A11" s="77" t="s">
        <v>50</v>
      </c>
      <c r="B11" s="89">
        <f>IF(SUM(B10:B10)=0,"     -",SUM(B10:B10))</f>
        <v>42989</v>
      </c>
      <c r="C11" s="82">
        <f>IF(SUM(C10:C10)=0,"    -",SUM(C10:C10))</f>
        <v>2</v>
      </c>
      <c r="D11" s="71">
        <f>IF(SUM(D10:D10)=0,"    -",SUM(D10:D10))</f>
        <v>22770</v>
      </c>
      <c r="E11" s="72">
        <f>IF(SUM(E10:E10)=0,"    -",SUM(E10:E10))</f>
        <v>13668</v>
      </c>
      <c r="F11" s="110">
        <f>IF(SUM(F10:F10)=0,"   -",SUM(F10:F10))</f>
        <v>42</v>
      </c>
      <c r="G11" s="71">
        <f>IF(SUM(G10:G10)=0,"     -",SUM(G10:G10))</f>
        <v>32214</v>
      </c>
      <c r="H11" s="72">
        <f>IF(SUM(H10:H10)=0,"    -",SUM(H10:H10))</f>
        <v>24401</v>
      </c>
      <c r="I11" s="82">
        <f>IF(SUM(I10:I10)=0,"   -",SUM(I10:I10))</f>
        <v>23</v>
      </c>
      <c r="J11" s="70" t="s">
        <v>83</v>
      </c>
      <c r="K11" s="101">
        <f>IF(SUM(K10:K10)=0,"       -",SUM(K10:K10))</f>
        <v>581</v>
      </c>
      <c r="L11" s="110">
        <f>IF(SUM(L10:L10)=0,"   -",SUM(L10:L10))</f>
        <v>67</v>
      </c>
      <c r="M11" s="71">
        <f t="shared" si="0"/>
        <v>54984</v>
      </c>
      <c r="N11" s="72">
        <f>IF(SUM(N10:N10)=0,"    -",SUM(N10:N10))</f>
        <v>38650</v>
      </c>
      <c r="O11" s="123">
        <f t="shared" si="1"/>
        <v>89.90672032380377</v>
      </c>
      <c r="P11" s="110">
        <f>IF(SUM(P10:P10)=0,"   -",SUM(P10:P10))</f>
        <v>6</v>
      </c>
      <c r="Q11" s="70" t="s">
        <v>83</v>
      </c>
      <c r="R11" s="72">
        <f>IF(SUM(R10:R10)=0,"    -",SUM(R10:R10))</f>
        <v>132</v>
      </c>
      <c r="S11" s="130">
        <f>IF(SUM(S10:S10)=0,"     -",SUM(S10:S10))</f>
        <v>28</v>
      </c>
      <c r="T11" s="16"/>
    </row>
    <row r="12" spans="1:20" ht="15" customHeight="1">
      <c r="A12" s="77" t="s">
        <v>51</v>
      </c>
      <c r="B12" s="90">
        <f aca="true" t="shared" si="2" ref="B12:N12">B9+B11</f>
        <v>155113</v>
      </c>
      <c r="C12" s="82">
        <f t="shared" si="2"/>
        <v>4</v>
      </c>
      <c r="D12" s="71">
        <f t="shared" si="2"/>
        <v>133920</v>
      </c>
      <c r="E12" s="101">
        <f t="shared" si="2"/>
        <v>110982</v>
      </c>
      <c r="F12" s="110">
        <f t="shared" si="2"/>
        <v>58</v>
      </c>
      <c r="G12" s="71">
        <f t="shared" si="2"/>
        <v>51964</v>
      </c>
      <c r="H12" s="72">
        <f t="shared" si="2"/>
        <v>38961</v>
      </c>
      <c r="I12" s="82">
        <f t="shared" si="2"/>
        <v>31</v>
      </c>
      <c r="J12" s="70" t="s">
        <v>83</v>
      </c>
      <c r="K12" s="115">
        <f t="shared" si="2"/>
        <v>653</v>
      </c>
      <c r="L12" s="110">
        <f t="shared" si="2"/>
        <v>93</v>
      </c>
      <c r="M12" s="71">
        <f t="shared" si="0"/>
        <v>185884</v>
      </c>
      <c r="N12" s="72">
        <f t="shared" si="2"/>
        <v>150596</v>
      </c>
      <c r="O12" s="123">
        <f t="shared" si="1"/>
        <v>97.08792944498526</v>
      </c>
      <c r="P12" s="110">
        <f>P9+P11</f>
        <v>10</v>
      </c>
      <c r="Q12" s="70" t="s">
        <v>83</v>
      </c>
      <c r="R12" s="72">
        <f>R9+R11</f>
        <v>275</v>
      </c>
      <c r="S12" s="130">
        <f>S9+S11</f>
        <v>131</v>
      </c>
      <c r="T12" s="16"/>
    </row>
    <row r="13" spans="1:19" ht="1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0:26" ht="10.5" customHeight="1">
      <c r="J14"/>
      <c r="K14"/>
      <c r="Z14" t="s">
        <v>90</v>
      </c>
    </row>
    <row r="15" spans="10:11" ht="8.25" customHeight="1" thickBot="1">
      <c r="J15"/>
      <c r="K15"/>
    </row>
    <row r="16" spans="10:31" ht="8.25" customHeight="1">
      <c r="J16"/>
      <c r="K16"/>
      <c r="Z16" s="3" t="s">
        <v>1</v>
      </c>
      <c r="AA16" s="4" t="s">
        <v>2</v>
      </c>
      <c r="AB16" s="4" t="s">
        <v>3</v>
      </c>
      <c r="AC16" s="4" t="s">
        <v>4</v>
      </c>
      <c r="AD16" s="4" t="s">
        <v>5</v>
      </c>
      <c r="AE16" s="21" t="s">
        <v>6</v>
      </c>
    </row>
    <row r="17" spans="10:31" ht="8.25" customHeight="1">
      <c r="J17"/>
      <c r="K17"/>
      <c r="Z17" s="9" t="s">
        <v>12</v>
      </c>
      <c r="AA17" s="10">
        <f>ROUND(AA18/AE18*100,1)</f>
        <v>73.6</v>
      </c>
      <c r="AB17" s="10">
        <f>ROUND(AB18/AE18*100,1)</f>
        <v>25.8</v>
      </c>
      <c r="AC17" s="10">
        <f>ROUND(AC18/AE18*100,1)</f>
        <v>0.4</v>
      </c>
      <c r="AD17" s="10">
        <f>ROUND(AD18/AE18*100,1)</f>
        <v>0.2</v>
      </c>
      <c r="AE17" s="20">
        <f>SUM(AA17:AD17)</f>
        <v>100</v>
      </c>
    </row>
    <row r="18" spans="10:31" ht="8.25" customHeight="1" thickBot="1">
      <c r="J18"/>
      <c r="K18"/>
      <c r="Z18" s="22" t="s">
        <v>16</v>
      </c>
      <c r="AA18" s="23">
        <v>110982</v>
      </c>
      <c r="AB18" s="23">
        <v>38961</v>
      </c>
      <c r="AC18" s="23">
        <v>653</v>
      </c>
      <c r="AD18" s="23">
        <v>275</v>
      </c>
      <c r="AE18" s="18">
        <f>SUM(AA18:AD18)</f>
        <v>150871</v>
      </c>
    </row>
    <row r="19" spans="10:11" ht="8.25" customHeight="1">
      <c r="J19"/>
      <c r="K19"/>
    </row>
    <row r="20" spans="10:11" ht="8.25" customHeight="1" thickBot="1">
      <c r="J20"/>
      <c r="K20"/>
    </row>
    <row r="21" spans="1:37" ht="9" thickBot="1">
      <c r="A21" s="2"/>
      <c r="J21"/>
      <c r="K21"/>
      <c r="Z21" s="6"/>
      <c r="AA21" s="7" t="s">
        <v>37</v>
      </c>
      <c r="AB21" s="8"/>
      <c r="AC21" s="8"/>
      <c r="AD21" s="6" t="s">
        <v>38</v>
      </c>
      <c r="AE21" s="6" t="s">
        <v>39</v>
      </c>
      <c r="AF21" s="8"/>
      <c r="AG21" s="8"/>
      <c r="AH21" s="6" t="s">
        <v>40</v>
      </c>
      <c r="AI21" s="8"/>
      <c r="AJ21" s="8"/>
      <c r="AK21" s="5"/>
    </row>
    <row r="22" spans="1:37" ht="8.25">
      <c r="A22" s="2"/>
      <c r="J22"/>
      <c r="K22"/>
      <c r="Z22" s="14" t="s">
        <v>41</v>
      </c>
      <c r="AA22" s="15" t="s">
        <v>42</v>
      </c>
      <c r="AB22" s="15" t="s">
        <v>43</v>
      </c>
      <c r="AC22" s="15" t="s">
        <v>44</v>
      </c>
      <c r="AD22" s="15"/>
      <c r="AE22" s="15" t="s">
        <v>45</v>
      </c>
      <c r="AF22" s="15" t="s">
        <v>46</v>
      </c>
      <c r="AG22" s="15" t="s">
        <v>47</v>
      </c>
      <c r="AH22" s="15" t="s">
        <v>45</v>
      </c>
      <c r="AI22" s="15" t="s">
        <v>46</v>
      </c>
      <c r="AJ22" s="15" t="s">
        <v>47</v>
      </c>
      <c r="AK22" s="5"/>
    </row>
    <row r="23" spans="1:37" ht="8.25">
      <c r="A23" s="2"/>
      <c r="J23"/>
      <c r="K23"/>
      <c r="Y23" s="43">
        <v>1997</v>
      </c>
      <c r="Z23" s="12" t="s">
        <v>70</v>
      </c>
      <c r="AA23" s="25">
        <v>96.1</v>
      </c>
      <c r="AB23" s="26">
        <v>93.5</v>
      </c>
      <c r="AC23" s="10">
        <f aca="true" t="shared" si="3" ref="AC23:AC35">AD23</f>
        <v>93.8</v>
      </c>
      <c r="AD23" s="10">
        <f aca="true" t="shared" si="4" ref="AD23:AD30">ROUND(AH23/AE23*100,1)</f>
        <v>93.8</v>
      </c>
      <c r="AE23" s="11">
        <f aca="true" t="shared" si="5" ref="AE23:AE35">AF23+AG23</f>
        <v>269081</v>
      </c>
      <c r="AF23" s="11">
        <v>218396</v>
      </c>
      <c r="AG23" s="11">
        <v>50685</v>
      </c>
      <c r="AH23" s="11">
        <f aca="true" t="shared" si="6" ref="AH23:AH35">AI23+AJ23</f>
        <v>252342</v>
      </c>
      <c r="AI23" s="11">
        <v>212030</v>
      </c>
      <c r="AJ23" s="11">
        <v>40312</v>
      </c>
      <c r="AK23" s="5"/>
    </row>
    <row r="24" spans="1:37" ht="8.25">
      <c r="A24" s="2"/>
      <c r="J24"/>
      <c r="K24"/>
      <c r="Y24" s="43">
        <v>1998</v>
      </c>
      <c r="Z24" s="12" t="s">
        <v>69</v>
      </c>
      <c r="AA24" s="25">
        <v>96.3</v>
      </c>
      <c r="AB24" s="26">
        <v>93.6</v>
      </c>
      <c r="AC24" s="10">
        <f t="shared" si="3"/>
        <v>94.8</v>
      </c>
      <c r="AD24" s="10">
        <f t="shared" si="4"/>
        <v>94.8</v>
      </c>
      <c r="AE24" s="11">
        <f t="shared" si="5"/>
        <v>269408</v>
      </c>
      <c r="AF24" s="11">
        <v>219140</v>
      </c>
      <c r="AG24" s="11">
        <v>50268</v>
      </c>
      <c r="AH24" s="11">
        <f t="shared" si="6"/>
        <v>255433</v>
      </c>
      <c r="AI24" s="11">
        <v>214261</v>
      </c>
      <c r="AJ24" s="11">
        <v>41172</v>
      </c>
      <c r="AK24" s="5"/>
    </row>
    <row r="25" spans="1:37" ht="8.25">
      <c r="A25" s="2"/>
      <c r="J25"/>
      <c r="K25"/>
      <c r="Y25" s="43">
        <v>1999</v>
      </c>
      <c r="Z25" s="12" t="s">
        <v>68</v>
      </c>
      <c r="AA25" s="27">
        <v>96.4</v>
      </c>
      <c r="AB25" s="27">
        <v>94.1</v>
      </c>
      <c r="AC25" s="10">
        <f t="shared" si="3"/>
        <v>96.6</v>
      </c>
      <c r="AD25" s="10">
        <f t="shared" si="4"/>
        <v>96.6</v>
      </c>
      <c r="AE25" s="11">
        <f t="shared" si="5"/>
        <v>271270</v>
      </c>
      <c r="AF25" s="11">
        <v>221301</v>
      </c>
      <c r="AG25" s="11">
        <v>49969</v>
      </c>
      <c r="AH25" s="11">
        <f t="shared" si="6"/>
        <v>262174</v>
      </c>
      <c r="AI25" s="11">
        <v>216803</v>
      </c>
      <c r="AJ25" s="11">
        <v>45371</v>
      </c>
      <c r="AK25" s="5"/>
    </row>
    <row r="26" spans="1:37" ht="8.25">
      <c r="A26" s="2"/>
      <c r="J26"/>
      <c r="K26"/>
      <c r="Y26" s="43">
        <v>2000</v>
      </c>
      <c r="Z26" s="12" t="s">
        <v>67</v>
      </c>
      <c r="AA26" s="25">
        <v>96.6</v>
      </c>
      <c r="AB26" s="25">
        <v>94.9</v>
      </c>
      <c r="AC26" s="10">
        <f t="shared" si="3"/>
        <v>97.4</v>
      </c>
      <c r="AD26" s="10">
        <f t="shared" si="4"/>
        <v>97.4</v>
      </c>
      <c r="AE26" s="11">
        <f t="shared" si="5"/>
        <v>272044</v>
      </c>
      <c r="AF26" s="11">
        <v>222827</v>
      </c>
      <c r="AG26" s="11">
        <v>49217</v>
      </c>
      <c r="AH26" s="11">
        <f t="shared" si="6"/>
        <v>264995</v>
      </c>
      <c r="AI26" s="11">
        <v>218198</v>
      </c>
      <c r="AJ26" s="11">
        <v>46797</v>
      </c>
      <c r="AK26" s="5"/>
    </row>
    <row r="27" spans="1:37" ht="8.25">
      <c r="A27" s="2"/>
      <c r="J27"/>
      <c r="K27"/>
      <c r="Y27" s="43">
        <v>2001</v>
      </c>
      <c r="Z27" s="12" t="s">
        <v>66</v>
      </c>
      <c r="AA27" s="25">
        <v>96.7</v>
      </c>
      <c r="AB27" s="40">
        <v>95</v>
      </c>
      <c r="AC27" s="10">
        <f t="shared" si="3"/>
        <v>98.1</v>
      </c>
      <c r="AD27" s="10">
        <f t="shared" si="4"/>
        <v>98.1</v>
      </c>
      <c r="AE27" s="11">
        <f t="shared" si="5"/>
        <v>273305</v>
      </c>
      <c r="AF27" s="11">
        <v>224468</v>
      </c>
      <c r="AG27" s="11">
        <v>48837</v>
      </c>
      <c r="AH27" s="11">
        <f t="shared" si="6"/>
        <v>268035</v>
      </c>
      <c r="AI27" s="11">
        <v>220765</v>
      </c>
      <c r="AJ27" s="11">
        <v>47270</v>
      </c>
      <c r="AK27" s="5"/>
    </row>
    <row r="28" spans="1:37" ht="8.25">
      <c r="A28" s="2"/>
      <c r="J28"/>
      <c r="K28"/>
      <c r="Y28" s="43">
        <v>2002</v>
      </c>
      <c r="Z28" s="12" t="s">
        <v>65</v>
      </c>
      <c r="AA28" s="25">
        <v>96.8</v>
      </c>
      <c r="AB28" s="25">
        <v>95.4</v>
      </c>
      <c r="AC28" s="10">
        <f t="shared" si="3"/>
        <v>98.6</v>
      </c>
      <c r="AD28" s="10">
        <f t="shared" si="4"/>
        <v>98.6</v>
      </c>
      <c r="AE28" s="11">
        <f t="shared" si="5"/>
        <v>274818</v>
      </c>
      <c r="AF28" s="11">
        <v>226225</v>
      </c>
      <c r="AG28" s="11">
        <v>48593</v>
      </c>
      <c r="AH28" s="11">
        <f t="shared" si="6"/>
        <v>271089</v>
      </c>
      <c r="AI28" s="11">
        <v>223201</v>
      </c>
      <c r="AJ28" s="11">
        <v>47888</v>
      </c>
      <c r="AK28" s="5"/>
    </row>
    <row r="29" spans="1:37" ht="8.25">
      <c r="A29" s="2"/>
      <c r="J29"/>
      <c r="K29"/>
      <c r="Y29" s="43">
        <v>2003</v>
      </c>
      <c r="Z29" s="33" t="s">
        <v>54</v>
      </c>
      <c r="AA29" s="27">
        <v>96.8</v>
      </c>
      <c r="AB29" s="27">
        <v>95.7</v>
      </c>
      <c r="AC29" s="10">
        <f t="shared" si="3"/>
        <v>97.1</v>
      </c>
      <c r="AD29" s="10">
        <f t="shared" si="4"/>
        <v>97.1</v>
      </c>
      <c r="AE29" s="11">
        <f t="shared" si="5"/>
        <v>276621</v>
      </c>
      <c r="AF29" s="11">
        <v>228430</v>
      </c>
      <c r="AG29" s="11">
        <v>48191</v>
      </c>
      <c r="AH29" s="11">
        <f t="shared" si="6"/>
        <v>268734</v>
      </c>
      <c r="AI29" s="11">
        <v>225445</v>
      </c>
      <c r="AJ29" s="11">
        <v>43289</v>
      </c>
      <c r="AK29" s="5"/>
    </row>
    <row r="30" spans="25:37" ht="8.25" customHeight="1">
      <c r="Y30" s="43">
        <v>2004</v>
      </c>
      <c r="Z30" s="33" t="s">
        <v>55</v>
      </c>
      <c r="AA30" s="28">
        <v>97.1</v>
      </c>
      <c r="AB30" s="27">
        <v>95.7</v>
      </c>
      <c r="AC30" s="10">
        <f t="shared" si="3"/>
        <v>97.8</v>
      </c>
      <c r="AD30" s="10">
        <f t="shared" si="4"/>
        <v>97.8</v>
      </c>
      <c r="AE30" s="19">
        <f t="shared" si="5"/>
        <v>272759</v>
      </c>
      <c r="AF30" s="19">
        <v>225595</v>
      </c>
      <c r="AG30" s="19">
        <v>47164</v>
      </c>
      <c r="AH30" s="19">
        <f t="shared" si="6"/>
        <v>266892</v>
      </c>
      <c r="AI30" s="19">
        <v>223555</v>
      </c>
      <c r="AJ30" s="20">
        <v>43337</v>
      </c>
      <c r="AK30" s="5"/>
    </row>
    <row r="31" spans="25:36" ht="8.25" customHeight="1">
      <c r="Y31" s="43">
        <v>2005</v>
      </c>
      <c r="Z31" s="33" t="s">
        <v>56</v>
      </c>
      <c r="AA31" s="28">
        <v>97.2</v>
      </c>
      <c r="AB31" s="27">
        <v>95.7</v>
      </c>
      <c r="AC31" s="10">
        <f t="shared" si="3"/>
        <v>97.3</v>
      </c>
      <c r="AD31" s="35">
        <f aca="true" t="shared" si="7" ref="AD31:AD36">ROUND(AH31/AE31*100,1)</f>
        <v>97.3</v>
      </c>
      <c r="AE31" s="19">
        <f t="shared" si="5"/>
        <v>272975</v>
      </c>
      <c r="AF31" s="19">
        <v>226301</v>
      </c>
      <c r="AG31" s="19">
        <v>46674</v>
      </c>
      <c r="AH31" s="19">
        <f t="shared" si="6"/>
        <v>265620</v>
      </c>
      <c r="AI31" s="19">
        <v>223431</v>
      </c>
      <c r="AJ31" s="20">
        <v>42189</v>
      </c>
    </row>
    <row r="32" spans="25:36" ht="8.25" customHeight="1">
      <c r="Y32" s="43">
        <v>2006</v>
      </c>
      <c r="Z32" s="33" t="s">
        <v>57</v>
      </c>
      <c r="AA32" s="28">
        <v>97.2</v>
      </c>
      <c r="AB32" s="27">
        <v>95.7</v>
      </c>
      <c r="AC32" s="36">
        <f t="shared" si="3"/>
        <v>97.3</v>
      </c>
      <c r="AD32" s="37">
        <f t="shared" si="7"/>
        <v>97.3</v>
      </c>
      <c r="AE32" s="38">
        <f t="shared" si="5"/>
        <v>272975</v>
      </c>
      <c r="AF32" s="38">
        <v>226301</v>
      </c>
      <c r="AG32" s="38">
        <v>46674</v>
      </c>
      <c r="AH32" s="38">
        <f t="shared" si="6"/>
        <v>265620</v>
      </c>
      <c r="AI32" s="38">
        <v>223431</v>
      </c>
      <c r="AJ32" s="39">
        <v>42189</v>
      </c>
    </row>
    <row r="33" spans="25:38" ht="8.25" customHeight="1">
      <c r="Y33" s="43">
        <v>2007</v>
      </c>
      <c r="Z33" s="33" t="s">
        <v>71</v>
      </c>
      <c r="AA33" s="28">
        <v>97.4</v>
      </c>
      <c r="AB33" s="27">
        <v>95.9</v>
      </c>
      <c r="AC33" s="36">
        <f t="shared" si="3"/>
        <v>97.4</v>
      </c>
      <c r="AD33" s="37">
        <f t="shared" si="7"/>
        <v>97.4</v>
      </c>
      <c r="AE33" s="38">
        <f t="shared" si="5"/>
        <v>161457</v>
      </c>
      <c r="AF33" s="38">
        <v>115369</v>
      </c>
      <c r="AG33" s="38">
        <v>46088</v>
      </c>
      <c r="AH33" s="38">
        <f t="shared" si="6"/>
        <v>157286</v>
      </c>
      <c r="AI33" s="38">
        <v>115310</v>
      </c>
      <c r="AJ33" s="39">
        <v>41976</v>
      </c>
      <c r="AL33" s="45">
        <f aca="true" t="shared" si="8" ref="AL33:AL38">AI33/AF33*100</f>
        <v>99.94885974568558</v>
      </c>
    </row>
    <row r="34" spans="25:38" ht="8.25" customHeight="1">
      <c r="Y34" s="43">
        <v>2008</v>
      </c>
      <c r="Z34" s="33" t="s">
        <v>72</v>
      </c>
      <c r="AA34" s="28">
        <v>97.5</v>
      </c>
      <c r="AB34" s="27">
        <v>95.9</v>
      </c>
      <c r="AC34" s="36">
        <f t="shared" si="3"/>
        <v>96.8</v>
      </c>
      <c r="AD34" s="37">
        <f t="shared" si="7"/>
        <v>96.8</v>
      </c>
      <c r="AE34" s="38">
        <f t="shared" si="5"/>
        <v>160263</v>
      </c>
      <c r="AF34" s="38">
        <v>114810</v>
      </c>
      <c r="AG34" s="38">
        <v>45453</v>
      </c>
      <c r="AH34" s="38">
        <f t="shared" si="6"/>
        <v>155172</v>
      </c>
      <c r="AI34" s="38">
        <v>114291</v>
      </c>
      <c r="AJ34" s="39">
        <v>40881</v>
      </c>
      <c r="AL34" s="45">
        <f t="shared" si="8"/>
        <v>99.54794878494904</v>
      </c>
    </row>
    <row r="35" spans="25:38" ht="8.25" customHeight="1">
      <c r="Y35" s="43">
        <v>2009</v>
      </c>
      <c r="Z35" s="33" t="s">
        <v>73</v>
      </c>
      <c r="AA35" s="28">
        <v>97.5</v>
      </c>
      <c r="AB35" s="27">
        <v>95.9</v>
      </c>
      <c r="AC35" s="36">
        <f t="shared" si="3"/>
        <v>96.8</v>
      </c>
      <c r="AD35" s="37">
        <f t="shared" si="7"/>
        <v>96.8</v>
      </c>
      <c r="AE35" s="38">
        <f t="shared" si="5"/>
        <v>158668</v>
      </c>
      <c r="AF35" s="38">
        <v>113736</v>
      </c>
      <c r="AG35" s="38">
        <v>44932</v>
      </c>
      <c r="AH35" s="38">
        <f t="shared" si="6"/>
        <v>153596</v>
      </c>
      <c r="AI35" s="38">
        <v>113475</v>
      </c>
      <c r="AJ35" s="39">
        <v>40121</v>
      </c>
      <c r="AL35" s="45">
        <f t="shared" si="8"/>
        <v>99.7705212070057</v>
      </c>
    </row>
    <row r="36" spans="25:38" ht="8.25" customHeight="1">
      <c r="Y36" s="43">
        <v>2010</v>
      </c>
      <c r="Z36" s="33" t="s">
        <v>84</v>
      </c>
      <c r="AA36" s="28">
        <v>97.5</v>
      </c>
      <c r="AB36" s="27">
        <v>95.9</v>
      </c>
      <c r="AC36" s="36">
        <f>AD36</f>
        <v>96.8</v>
      </c>
      <c r="AD36" s="37">
        <f t="shared" si="7"/>
        <v>96.8</v>
      </c>
      <c r="AE36" s="38">
        <f>AF36+AG36</f>
        <v>158668</v>
      </c>
      <c r="AF36" s="38">
        <v>113736</v>
      </c>
      <c r="AG36" s="38">
        <v>44932</v>
      </c>
      <c r="AH36" s="38">
        <f>AI36+AJ36</f>
        <v>153596</v>
      </c>
      <c r="AI36" s="38">
        <v>113475</v>
      </c>
      <c r="AJ36" s="39">
        <v>40121</v>
      </c>
      <c r="AL36" s="45">
        <f t="shared" si="8"/>
        <v>99.7705212070057</v>
      </c>
    </row>
    <row r="37" spans="25:38" ht="8.25" customHeight="1">
      <c r="Y37" s="43">
        <v>2011</v>
      </c>
      <c r="Z37" s="33" t="s">
        <v>85</v>
      </c>
      <c r="AA37" s="28">
        <v>97.6</v>
      </c>
      <c r="AB37" s="27">
        <v>95.8</v>
      </c>
      <c r="AC37" s="36">
        <f>AD37</f>
        <v>96.9</v>
      </c>
      <c r="AD37" s="37">
        <f>ROUND(AH37/AE37*100,1)</f>
        <v>96.9</v>
      </c>
      <c r="AE37" s="38">
        <f>AF37+AG37</f>
        <v>156531</v>
      </c>
      <c r="AF37" s="38">
        <v>113033</v>
      </c>
      <c r="AG37" s="38">
        <v>43498</v>
      </c>
      <c r="AH37" s="38">
        <f>AI37+AJ37</f>
        <v>151611</v>
      </c>
      <c r="AI37" s="38">
        <v>112623</v>
      </c>
      <c r="AJ37" s="39">
        <v>38988</v>
      </c>
      <c r="AL37" s="45">
        <f t="shared" si="8"/>
        <v>99.63727407040422</v>
      </c>
    </row>
    <row r="38" spans="25:38" ht="8.25" customHeight="1">
      <c r="Y38" s="43">
        <v>2012</v>
      </c>
      <c r="Z38" s="33" t="s">
        <v>91</v>
      </c>
      <c r="AA38" s="28"/>
      <c r="AB38" s="27">
        <v>95.8</v>
      </c>
      <c r="AC38" s="36">
        <v>97.1</v>
      </c>
      <c r="AD38" s="37">
        <f>ROUND(AH38/AE38*100,1)</f>
        <v>97.1</v>
      </c>
      <c r="AE38" s="38">
        <f>AF38+AG38</f>
        <v>155113</v>
      </c>
      <c r="AF38" s="38">
        <v>112124</v>
      </c>
      <c r="AG38" s="38">
        <v>42989</v>
      </c>
      <c r="AH38" s="38">
        <f>AI38+AJ38</f>
        <v>150596</v>
      </c>
      <c r="AI38" s="38">
        <v>111946</v>
      </c>
      <c r="AJ38" s="39">
        <v>38650</v>
      </c>
      <c r="AL38" s="45">
        <f t="shared" si="8"/>
        <v>99.84124719061039</v>
      </c>
    </row>
    <row r="39" spans="26:29" ht="8.25" customHeight="1">
      <c r="Z39" s="12"/>
      <c r="AA39" s="24" t="s">
        <v>37</v>
      </c>
      <c r="AB39" s="29"/>
      <c r="AC39" s="30"/>
    </row>
    <row r="40" spans="26:29" ht="8.25" customHeight="1">
      <c r="Z40" s="13" t="s">
        <v>41</v>
      </c>
      <c r="AA40" s="41" t="s">
        <v>58</v>
      </c>
      <c r="AB40" s="41" t="s">
        <v>59</v>
      </c>
      <c r="AC40" s="41" t="s">
        <v>60</v>
      </c>
    </row>
    <row r="41" spans="10:38" ht="7.5" customHeight="1">
      <c r="J41" s="137" t="s">
        <v>62</v>
      </c>
      <c r="K41" s="137"/>
      <c r="L41" s="137"/>
      <c r="M41" s="137"/>
      <c r="N41" s="137"/>
      <c r="Y41" s="43">
        <v>1997</v>
      </c>
      <c r="Z41" s="33" t="s">
        <v>70</v>
      </c>
      <c r="AA41" s="25">
        <v>96.1</v>
      </c>
      <c r="AB41" s="26">
        <v>93.5</v>
      </c>
      <c r="AC41" s="27">
        <v>93.8</v>
      </c>
      <c r="AE41" s="49"/>
      <c r="AK41" s="136" t="s">
        <v>79</v>
      </c>
      <c r="AL41" s="135"/>
    </row>
    <row r="42" spans="10:38" ht="7.5" customHeight="1">
      <c r="J42" s="137"/>
      <c r="K42" s="137"/>
      <c r="L42" s="137"/>
      <c r="M42" s="137"/>
      <c r="N42" s="137"/>
      <c r="Y42" s="43">
        <v>1998</v>
      </c>
      <c r="Z42" s="13" t="s">
        <v>69</v>
      </c>
      <c r="AA42" s="42">
        <v>96.3</v>
      </c>
      <c r="AB42" s="42">
        <v>93.6</v>
      </c>
      <c r="AC42" s="42">
        <v>98.4</v>
      </c>
      <c r="AE42" s="50"/>
      <c r="AK42" s="136"/>
      <c r="AL42" s="135"/>
    </row>
    <row r="43" spans="25:37" ht="8.25" customHeight="1">
      <c r="Y43" s="43">
        <v>1999</v>
      </c>
      <c r="Z43" s="12" t="s">
        <v>68</v>
      </c>
      <c r="AA43" s="31">
        <v>96.4</v>
      </c>
      <c r="AB43" s="31">
        <v>94.1</v>
      </c>
      <c r="AC43" s="31">
        <v>98.5</v>
      </c>
      <c r="AE43" s="50"/>
      <c r="AI43" t="s">
        <v>74</v>
      </c>
      <c r="AJ43" s="44">
        <v>2005</v>
      </c>
      <c r="AK43" s="45">
        <v>95.7</v>
      </c>
    </row>
    <row r="44" spans="25:37" ht="8.25" customHeight="1">
      <c r="Y44" s="43">
        <v>2000</v>
      </c>
      <c r="Z44" s="12" t="s">
        <v>67</v>
      </c>
      <c r="AA44" s="31">
        <v>96.6</v>
      </c>
      <c r="AB44" s="31">
        <v>94.9</v>
      </c>
      <c r="AC44" s="31">
        <v>98.4</v>
      </c>
      <c r="AE44" s="50"/>
      <c r="AI44" t="s">
        <v>75</v>
      </c>
      <c r="AJ44" s="44">
        <v>2006</v>
      </c>
      <c r="AK44" s="45">
        <v>95.7</v>
      </c>
    </row>
    <row r="45" spans="25:37" ht="8.25" customHeight="1">
      <c r="Y45" s="43">
        <v>2001</v>
      </c>
      <c r="Z45" s="12" t="s">
        <v>66</v>
      </c>
      <c r="AA45" s="31">
        <v>96.7</v>
      </c>
      <c r="AB45" s="31">
        <v>95</v>
      </c>
      <c r="AC45" s="31">
        <v>98.4</v>
      </c>
      <c r="AE45" s="50"/>
      <c r="AI45" t="s">
        <v>76</v>
      </c>
      <c r="AJ45" s="44">
        <v>2007</v>
      </c>
      <c r="AK45" s="45">
        <v>95.67058901947529</v>
      </c>
    </row>
    <row r="46" spans="25:37" ht="8.25" customHeight="1">
      <c r="Y46" s="43">
        <v>2002</v>
      </c>
      <c r="Z46" s="12" t="s">
        <v>65</v>
      </c>
      <c r="AA46" s="31">
        <v>96.8</v>
      </c>
      <c r="AB46" s="31">
        <v>95.4</v>
      </c>
      <c r="AC46" s="31">
        <v>98.6</v>
      </c>
      <c r="AE46" s="50"/>
      <c r="AI46" t="s">
        <v>77</v>
      </c>
      <c r="AJ46" s="44">
        <v>2008</v>
      </c>
      <c r="AK46" s="45">
        <v>95.86332161372981</v>
      </c>
    </row>
    <row r="47" spans="25:37" ht="8.25" customHeight="1">
      <c r="Y47" s="43">
        <v>2003</v>
      </c>
      <c r="Z47" s="12" t="s">
        <v>54</v>
      </c>
      <c r="AA47" s="31">
        <v>96.8</v>
      </c>
      <c r="AB47" s="31">
        <v>95.7</v>
      </c>
      <c r="AC47" s="31">
        <v>98.9</v>
      </c>
      <c r="AE47" s="50"/>
      <c r="AI47" t="s">
        <v>78</v>
      </c>
      <c r="AJ47" s="44">
        <v>2009</v>
      </c>
      <c r="AK47" s="45">
        <v>95.85226359342586</v>
      </c>
    </row>
    <row r="48" spans="25:37" ht="8.25" customHeight="1">
      <c r="Y48" s="43">
        <v>2004</v>
      </c>
      <c r="Z48" s="33" t="s">
        <v>55</v>
      </c>
      <c r="AA48" s="32">
        <v>97.1</v>
      </c>
      <c r="AB48" s="31">
        <v>95.7</v>
      </c>
      <c r="AC48" s="31">
        <v>98.8</v>
      </c>
      <c r="AE48" s="50"/>
      <c r="AI48" t="s">
        <v>87</v>
      </c>
      <c r="AJ48" s="44">
        <v>2010</v>
      </c>
      <c r="AK48" s="45">
        <v>95.85226359342586</v>
      </c>
    </row>
    <row r="49" spans="25:37" ht="8.25" customHeight="1">
      <c r="Y49" s="43">
        <v>2005</v>
      </c>
      <c r="Z49" s="33" t="s">
        <v>56</v>
      </c>
      <c r="AA49" s="32">
        <v>97.2</v>
      </c>
      <c r="AB49" s="31">
        <v>95.7</v>
      </c>
      <c r="AC49" s="31">
        <v>99.6</v>
      </c>
      <c r="AE49" s="50"/>
      <c r="AI49" t="s">
        <v>88</v>
      </c>
      <c r="AJ49" s="44">
        <v>2011</v>
      </c>
      <c r="AK49" s="45">
        <v>95.8</v>
      </c>
    </row>
    <row r="50" spans="25:37" ht="8.25" customHeight="1">
      <c r="Y50" s="43">
        <v>2006</v>
      </c>
      <c r="Z50" s="33" t="s">
        <v>57</v>
      </c>
      <c r="AA50" s="32">
        <v>97.2</v>
      </c>
      <c r="AB50" s="31">
        <v>95.7</v>
      </c>
      <c r="AC50" s="31">
        <v>99.7</v>
      </c>
      <c r="AE50" s="50"/>
      <c r="AI50" t="s">
        <v>92</v>
      </c>
      <c r="AJ50" s="44">
        <v>2012</v>
      </c>
      <c r="AK50" s="45">
        <v>95.8</v>
      </c>
    </row>
    <row r="51" spans="25:41" ht="8.25" customHeight="1">
      <c r="Y51" s="43">
        <v>2007</v>
      </c>
      <c r="Z51" s="33" t="s">
        <v>61</v>
      </c>
      <c r="AA51" s="31">
        <v>97.4</v>
      </c>
      <c r="AB51" s="31">
        <v>95.9</v>
      </c>
      <c r="AC51" s="31">
        <v>99.9</v>
      </c>
      <c r="AE51" s="50"/>
      <c r="AJ51">
        <v>24</v>
      </c>
      <c r="AK51">
        <v>23</v>
      </c>
      <c r="AL51" s="43">
        <v>22</v>
      </c>
      <c r="AM51">
        <v>21</v>
      </c>
      <c r="AN51">
        <v>20</v>
      </c>
      <c r="AO51">
        <v>19</v>
      </c>
    </row>
    <row r="52" spans="25:41" ht="8.25" customHeight="1">
      <c r="Y52" s="43">
        <v>2008</v>
      </c>
      <c r="Z52" s="33" t="s">
        <v>63</v>
      </c>
      <c r="AA52" s="34">
        <v>97.5</v>
      </c>
      <c r="AB52" s="31">
        <v>95.9</v>
      </c>
      <c r="AC52" s="31">
        <v>99.5</v>
      </c>
      <c r="AE52" s="50"/>
      <c r="AI52" s="46" t="s">
        <v>80</v>
      </c>
      <c r="AJ52" s="45">
        <v>99.8</v>
      </c>
      <c r="AK52" s="45">
        <v>99.6</v>
      </c>
      <c r="AL52" s="51">
        <v>99.4</v>
      </c>
      <c r="AM52" s="45">
        <v>99.5</v>
      </c>
      <c r="AN52" s="45">
        <v>100</v>
      </c>
      <c r="AO52" s="45">
        <v>99.9</v>
      </c>
    </row>
    <row r="53" spans="25:41" ht="8.25" customHeight="1">
      <c r="Y53" s="43">
        <v>2009</v>
      </c>
      <c r="Z53" s="33" t="s">
        <v>64</v>
      </c>
      <c r="AA53" s="34">
        <v>97.5</v>
      </c>
      <c r="AB53" s="31">
        <v>95.9</v>
      </c>
      <c r="AC53" s="31">
        <v>99.8</v>
      </c>
      <c r="AE53" s="50"/>
      <c r="AI53" t="s">
        <v>53</v>
      </c>
      <c r="AJ53" s="45">
        <v>99.8</v>
      </c>
      <c r="AK53" s="45">
        <v>99.7</v>
      </c>
      <c r="AL53" s="45">
        <v>99.8</v>
      </c>
      <c r="AM53" s="45">
        <v>99.9</v>
      </c>
      <c r="AN53" s="45">
        <v>99.8</v>
      </c>
      <c r="AO53" s="45">
        <v>99.8</v>
      </c>
    </row>
    <row r="54" spans="25:41" ht="8.25" customHeight="1">
      <c r="Y54" s="43">
        <v>2010</v>
      </c>
      <c r="Z54" s="33" t="s">
        <v>84</v>
      </c>
      <c r="AA54" s="34">
        <v>97.5</v>
      </c>
      <c r="AB54" s="31">
        <v>95.9</v>
      </c>
      <c r="AC54" s="31">
        <v>99.8</v>
      </c>
      <c r="AE54" s="50"/>
      <c r="AI54" s="47" t="s">
        <v>82</v>
      </c>
      <c r="AJ54" s="48">
        <f aca="true" t="shared" si="9" ref="AJ54:AO54">AVERAGE(AJ52:AJ53)</f>
        <v>99.8</v>
      </c>
      <c r="AK54" s="48">
        <f t="shared" si="9"/>
        <v>99.65</v>
      </c>
      <c r="AL54" s="48">
        <f t="shared" si="9"/>
        <v>99.6</v>
      </c>
      <c r="AM54" s="48">
        <f t="shared" si="9"/>
        <v>99.7</v>
      </c>
      <c r="AN54" s="48">
        <f t="shared" si="9"/>
        <v>99.9</v>
      </c>
      <c r="AO54" s="48">
        <f t="shared" si="9"/>
        <v>99.85</v>
      </c>
    </row>
    <row r="55" spans="25:41" ht="8.25" customHeight="1">
      <c r="Y55" s="43">
        <v>2011</v>
      </c>
      <c r="Z55" s="33" t="s">
        <v>86</v>
      </c>
      <c r="AA55" s="34">
        <v>97.6</v>
      </c>
      <c r="AB55" s="31">
        <v>95.8</v>
      </c>
      <c r="AC55" s="31">
        <v>99.6</v>
      </c>
      <c r="AE55" s="50"/>
      <c r="AI55" t="s">
        <v>81</v>
      </c>
      <c r="AJ55" s="45">
        <v>89.9</v>
      </c>
      <c r="AK55" s="45">
        <v>89.6</v>
      </c>
      <c r="AL55" s="45">
        <v>89.5</v>
      </c>
      <c r="AM55" s="45">
        <v>89.9</v>
      </c>
      <c r="AN55" s="45">
        <v>91.1</v>
      </c>
      <c r="AO55" s="45">
        <v>90.4</v>
      </c>
    </row>
    <row r="56" spans="25:29" ht="8.25" customHeight="1">
      <c r="Y56" s="43">
        <v>2012</v>
      </c>
      <c r="Z56" s="33" t="s">
        <v>91</v>
      </c>
      <c r="AA56" s="34"/>
      <c r="AB56" s="31">
        <v>95.8</v>
      </c>
      <c r="AC56" s="31">
        <v>99.8</v>
      </c>
    </row>
  </sheetData>
  <sheetProtection/>
  <mergeCells count="3">
    <mergeCell ref="AL41:AL42"/>
    <mergeCell ref="AK41:AK42"/>
    <mergeCell ref="J41:N42"/>
  </mergeCells>
  <conditionalFormatting sqref="F7:H7 K7">
    <cfRule type="cellIs" priority="4" dxfId="1" operator="equal" stopIfTrue="1">
      <formula>0</formula>
    </cfRule>
  </conditionalFormatting>
  <printOptions/>
  <pageMargins left="0.984251968503937" right="0.984251968503937" top="0.984251968503937" bottom="0.98425196850393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Settings\p85950\デスクトップ\T11-3，F11-1～.jsd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水道の普及状況・水道種別人口</dc:title>
  <dc:subject/>
  <dc:creator>岐阜県</dc:creator>
  <cp:keywords/>
  <dc:description/>
  <cp:lastModifiedBy>Gifu</cp:lastModifiedBy>
  <cp:lastPrinted>2013-02-27T01:37:23Z</cp:lastPrinted>
  <dcterms:created xsi:type="dcterms:W3CDTF">2006-01-04T05:34:03Z</dcterms:created>
  <dcterms:modified xsi:type="dcterms:W3CDTF">2014-02-26T01:29:51Z</dcterms:modified>
  <cp:category/>
  <cp:version/>
  <cp:contentType/>
  <cp:contentStatus/>
  <cp:revision>56</cp:revision>
</cp:coreProperties>
</file>