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25" yWindow="90" windowWidth="6405" windowHeight="8130" tabRatio="794" activeTab="5"/>
  </bookViews>
  <sheets>
    <sheet name="表紙" sheetId="1" r:id="rId1"/>
    <sheet name="表－１ " sheetId="2" r:id="rId2"/>
    <sheet name="表－２" sheetId="3" r:id="rId3"/>
    <sheet name="表－３" sheetId="4" r:id="rId4"/>
    <sheet name="表－４" sheetId="5" r:id="rId5"/>
    <sheet name="表－５" sheetId="6" r:id="rId6"/>
  </sheets>
  <externalReferences>
    <externalReference r:id="rId9"/>
    <externalReference r:id="rId10"/>
    <externalReference r:id="rId11"/>
  </externalReferences>
  <definedNames>
    <definedName name="_xlnm.Print_Area" localSheetId="1">'表－１ '!$A$1:$U$23</definedName>
    <definedName name="_xlnm.Print_Area" localSheetId="2">'表－２'!$A$1:$U$41</definedName>
    <definedName name="_xlnm.Print_Area" localSheetId="4">'表－４'!$C$1:$W$83</definedName>
    <definedName name="_xlnm.Print_Area">'表－２'!$A$1:$K$37</definedName>
    <definedName name="PRINT_AREA_MI" localSheetId="3">#REF!</definedName>
    <definedName name="PRINT_AREA_MI" localSheetId="4">#REF!</definedName>
    <definedName name="PRINT_AREA_MI" localSheetId="5">'[3]事業所数'!$A$1:$F$36</definedName>
    <definedName name="PRINT_AREA_MI">'表－２'!$A$1:$K$37</definedName>
    <definedName name="_xlnm.Print_Titles" localSheetId="4">'表－４'!$1:$6</definedName>
    <definedName name="_xlnm.Print_Titles" localSheetId="5">'表－５'!$1:$2</definedName>
    <definedName name="印刷範囲" localSheetId="1">'表－１ '!$A$1:$T$21</definedName>
    <definedName name="印刷範囲" localSheetId="2">'表－２'!#REF!</definedName>
    <definedName name="印刷範囲" localSheetId="3">#REF!</definedName>
    <definedName name="印刷範囲" localSheetId="4">#REF!</definedName>
    <definedName name="印刷範囲" localSheetId="5">'[3]事業所数'!#REF!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<sst xmlns="http://schemas.openxmlformats.org/spreadsheetml/2006/main" count="761" uniqueCount="271">
  <si>
    <t>付加価値額</t>
  </si>
  <si>
    <t>　表－１</t>
  </si>
  <si>
    <t>製造品出荷額等</t>
  </si>
  <si>
    <t xml:space="preserve"> 労働生産性</t>
  </si>
  <si>
    <t xml:space="preserve"> 付加価値生産性</t>
  </si>
  <si>
    <t>付加</t>
  </si>
  <si>
    <t>区分</t>
  </si>
  <si>
    <t>前年比</t>
  </si>
  <si>
    <t>対前年</t>
  </si>
  <si>
    <t>11年＝</t>
  </si>
  <si>
    <t>価値率</t>
  </si>
  <si>
    <t>100</t>
  </si>
  <si>
    <t>増減率</t>
  </si>
  <si>
    <t xml:space="preserve"> </t>
  </si>
  <si>
    <t>年</t>
  </si>
  <si>
    <t>　</t>
  </si>
  <si>
    <t>％</t>
  </si>
  <si>
    <t>人</t>
  </si>
  <si>
    <t>百万円</t>
  </si>
  <si>
    <t>万円</t>
  </si>
  <si>
    <t>事　業　所　数</t>
  </si>
  <si>
    <t>従　業　者　数</t>
  </si>
  <si>
    <t>事　業　所　数</t>
  </si>
  <si>
    <t>従　業　者　数</t>
  </si>
  <si>
    <t>製　造　品　出　荷　額　等</t>
  </si>
  <si>
    <t>付　加　価　値　額</t>
  </si>
  <si>
    <t>増減値</t>
  </si>
  <si>
    <t>構成比</t>
  </si>
  <si>
    <t>　　　　　</t>
  </si>
  <si>
    <t>人</t>
  </si>
  <si>
    <t>%</t>
  </si>
  <si>
    <t>基 礎 素 材 型 産 業</t>
  </si>
  <si>
    <t>加 工 組 立 型 産 業</t>
  </si>
  <si>
    <t>生活関連・その他型産業</t>
  </si>
  <si>
    <t>％</t>
  </si>
  <si>
    <t>構成比</t>
  </si>
  <si>
    <t xml:space="preserve">         総                        数</t>
  </si>
  <si>
    <t>区　　　                　分　</t>
  </si>
  <si>
    <t>32.その他の製造業</t>
  </si>
  <si>
    <t>　表－２</t>
  </si>
  <si>
    <t>　産業中分類別の事業所数、従業者数、製造品出荷額等、付加価値額（従業者４人以上）</t>
  </si>
  <si>
    <t>％</t>
  </si>
  <si>
    <t>09.食料品製造業</t>
  </si>
  <si>
    <t>10.飲料・たばこ・飼料製造業</t>
  </si>
  <si>
    <t>11.繊維工業</t>
  </si>
  <si>
    <t>　表－３</t>
  </si>
  <si>
    <t>　従業者規模別の事業所数、従業者数、製造品出荷額等、付加価値額（従業者４人以上）</t>
  </si>
  <si>
    <t>事　　業　　所　　数</t>
  </si>
  <si>
    <t>従　　業　　者　　数</t>
  </si>
  <si>
    <t xml:space="preserve">    区　　分　</t>
  </si>
  <si>
    <t xml:space="preserve"> 　総　    数</t>
  </si>
  <si>
    <t xml:space="preserve"> ４～９人</t>
  </si>
  <si>
    <t xml:space="preserve"> 10～19人</t>
  </si>
  <si>
    <t xml:space="preserve"> 20～29人</t>
  </si>
  <si>
    <t xml:space="preserve"> 30～99人</t>
  </si>
  <si>
    <t>100～299人</t>
  </si>
  <si>
    <t>従  業  者  数</t>
  </si>
  <si>
    <t xml:space="preserve">  区　　　　分　</t>
  </si>
  <si>
    <t>百万円</t>
  </si>
  <si>
    <t>県        計</t>
  </si>
  <si>
    <t>　市町村別の事業所数、従業者数、製造品出荷額等、付加価値額（従業者４人以上）</t>
  </si>
  <si>
    <t>%</t>
  </si>
  <si>
    <t>市        計</t>
  </si>
  <si>
    <t>　岐   阜   市</t>
  </si>
  <si>
    <t>　大   垣   市</t>
  </si>
  <si>
    <t>　高   山   市</t>
  </si>
  <si>
    <t>　多 治 見 市</t>
  </si>
  <si>
    <t>　関         市</t>
  </si>
  <si>
    <t>　中 津 川 市</t>
  </si>
  <si>
    <t>　美   濃   市</t>
  </si>
  <si>
    <t>　瑞   浪   市</t>
  </si>
  <si>
    <t>　羽   島   市</t>
  </si>
  <si>
    <t>　恵   那   市</t>
  </si>
  <si>
    <t>　美濃加茂市</t>
  </si>
  <si>
    <t>　土   岐   市</t>
  </si>
  <si>
    <t>　各 務 原 市</t>
  </si>
  <si>
    <t>　可   児   市</t>
  </si>
  <si>
    <t>郡        計</t>
  </si>
  <si>
    <t>羽島郡</t>
  </si>
  <si>
    <t>岐南町</t>
  </si>
  <si>
    <t>笠松町</t>
  </si>
  <si>
    <t>養老郡</t>
  </si>
  <si>
    <t>養老町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</si>
  <si>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</si>
  <si>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</si>
  <si>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</si>
  <si>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</si>
  <si>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</si>
  <si>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</si>
  <si>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</si>
  <si>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揖斐郡</t>
  </si>
  <si>
    <t>揖斐川町</t>
  </si>
  <si>
    <t>大野町</t>
  </si>
  <si>
    <t>池田町</t>
  </si>
  <si>
    <t>本巣郡</t>
  </si>
  <si>
    <t>北方町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</si>
  <si>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</si>
  <si>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</si>
  <si>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</si>
  <si>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</si>
  <si>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</si>
  <si>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</si>
  <si>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</si>
  <si>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</si>
  <si>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</si>
  <si>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</si>
  <si>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大野郡</t>
  </si>
  <si>
    <t>白川村</t>
  </si>
  <si>
    <t xml:space="preserve"> </t>
  </si>
  <si>
    <t xml:space="preserve"> 300～499人</t>
  </si>
  <si>
    <t>500～999人</t>
  </si>
  <si>
    <t>1000人以上</t>
  </si>
  <si>
    <t>　本   巣   市</t>
  </si>
  <si>
    <t>　山   県   市</t>
  </si>
  <si>
    <t>　瑞   穂   市</t>
  </si>
  <si>
    <t>　飛   騨   市</t>
  </si>
  <si>
    <t>　郡   上   市</t>
  </si>
  <si>
    <t>　下   呂   市</t>
  </si>
  <si>
    <t>　海   津   市</t>
  </si>
  <si>
    <t>13.家具・装備品製造業</t>
  </si>
  <si>
    <t>14.パルプ・紙・紙加工品製造業</t>
  </si>
  <si>
    <t>15.印刷・同関連業</t>
  </si>
  <si>
    <t>16.化学工業</t>
  </si>
  <si>
    <t>17.石油製品・石炭製品製造業</t>
  </si>
  <si>
    <t>19.ゴム製品製造業</t>
  </si>
  <si>
    <t xml:space="preserve">20.なめし革・同製品・毛皮製造業 </t>
  </si>
  <si>
    <t>21.窯業・土石製品製造業</t>
  </si>
  <si>
    <t>22.鉄鋼業</t>
  </si>
  <si>
    <t>23.非鉄金属製造業</t>
  </si>
  <si>
    <t>24.金属製品製造業</t>
  </si>
  <si>
    <t>25.はん用機械器具製造業</t>
  </si>
  <si>
    <t>26.生産用機械器具製造業</t>
  </si>
  <si>
    <t>27.業務用機械器具製造業</t>
  </si>
  <si>
    <t>29.電気機械器具製造業</t>
  </si>
  <si>
    <t>31.輸送用機械器具製造業</t>
  </si>
  <si>
    <t>30.情報通信機械器具製造業</t>
  </si>
  <si>
    <t>28.電子部品･デバイス･電子回路製造業</t>
  </si>
  <si>
    <t>２０１</t>
  </si>
  <si>
    <t>２０２</t>
  </si>
  <si>
    <t>２０３</t>
  </si>
  <si>
    <t>２０４</t>
  </si>
  <si>
    <t>２０５</t>
  </si>
  <si>
    <t>２０６</t>
  </si>
  <si>
    <t>２０７</t>
  </si>
  <si>
    <t>２０８</t>
  </si>
  <si>
    <t>２０９</t>
  </si>
  <si>
    <t>２１０</t>
  </si>
  <si>
    <t>２１１</t>
  </si>
  <si>
    <t>２１２</t>
  </si>
  <si>
    <t>２１３</t>
  </si>
  <si>
    <t>２１４</t>
  </si>
  <si>
    <t>２１５</t>
  </si>
  <si>
    <t>２１６</t>
  </si>
  <si>
    <t>２１７</t>
  </si>
  <si>
    <t>２１８</t>
  </si>
  <si>
    <t>２１９</t>
  </si>
  <si>
    <t>２２０</t>
  </si>
  <si>
    <t>２２１</t>
  </si>
  <si>
    <t>３０２</t>
  </si>
  <si>
    <t>３０３</t>
  </si>
  <si>
    <t>３４１</t>
  </si>
  <si>
    <t>３６１</t>
  </si>
  <si>
    <t>３６２</t>
  </si>
  <si>
    <t>３８１</t>
  </si>
  <si>
    <t>３８２</t>
  </si>
  <si>
    <t>３８３</t>
  </si>
  <si>
    <t>４０１</t>
  </si>
  <si>
    <t>４０３</t>
  </si>
  <si>
    <t>４０４</t>
  </si>
  <si>
    <t>４２１</t>
  </si>
  <si>
    <t>５０１</t>
  </si>
  <si>
    <t>５０２</t>
  </si>
  <si>
    <t>５０３</t>
  </si>
  <si>
    <t>５０４</t>
  </si>
  <si>
    <t>５０５</t>
  </si>
  <si>
    <t>５０６</t>
  </si>
  <si>
    <t>５０７</t>
  </si>
  <si>
    <t>５２１</t>
  </si>
  <si>
    <t>６０４</t>
  </si>
  <si>
    <t xml:space="preserve"> </t>
  </si>
  <si>
    <t>平成
12</t>
  </si>
  <si>
    <t>平成
13</t>
  </si>
  <si>
    <t>18.プラスチック製品製造業（別掲を除く）</t>
  </si>
  <si>
    <t>12.木材・木製品製造業（家具を除く）</t>
  </si>
  <si>
    <t>岐阜圏域</t>
  </si>
  <si>
    <t>西濃圏域</t>
  </si>
  <si>
    <t>中濃圏域</t>
  </si>
  <si>
    <t>東濃圏域</t>
  </si>
  <si>
    <t>飛騨圏域</t>
  </si>
  <si>
    <t>　表－４</t>
  </si>
  <si>
    <t>平成
14</t>
  </si>
  <si>
    <t>注1)付加価値額は、粗付加価値額（従業者２９人以下の事業所）での集計を含む。</t>
  </si>
  <si>
    <t>注2）金額表示の単位は百万円とし、単位未満は四捨五入している。</t>
  </si>
  <si>
    <t xml:space="preserve">22年
</t>
  </si>
  <si>
    <t xml:space="preserve">23年
</t>
  </si>
  <si>
    <t>22年＝</t>
  </si>
  <si>
    <t>　主要項目の推移（従業者4人以上）</t>
  </si>
  <si>
    <t>＜　統　　計　　表　＞</t>
  </si>
  <si>
    <t>（従業者４人以上）</t>
  </si>
  <si>
    <t>従業者規模別の事業所数、従業者数、製造品出荷額等、付加価値額</t>
  </si>
  <si>
    <t>市町村別の事業所数、従業者数、製造品出荷額等、付加価値額</t>
  </si>
  <si>
    <t>表－５　　</t>
  </si>
  <si>
    <t>表－４　　</t>
  </si>
  <si>
    <t>表－３　　</t>
  </si>
  <si>
    <t>表－２　　</t>
  </si>
  <si>
    <t>産業中分類別の事業所数、従業者数、製造品出荷額等、付加価値額</t>
  </si>
  <si>
    <t>表－１　　</t>
  </si>
  <si>
    <t>主要項目の推移（従業者4人以上）</t>
  </si>
  <si>
    <t>平成24年　経済センサス-活動調査（製造業）
 確報集計結果</t>
  </si>
  <si>
    <t>事業所数</t>
  </si>
  <si>
    <t>従業者数</t>
  </si>
  <si>
    <t>製造品出荷額等</t>
  </si>
  <si>
    <t>付加価値額</t>
  </si>
  <si>
    <t>区分</t>
  </si>
  <si>
    <t>２３年</t>
  </si>
  <si>
    <t>県計</t>
  </si>
  <si>
    <t>食料</t>
  </si>
  <si>
    <t>10</t>
  </si>
  <si>
    <t>飲料</t>
  </si>
  <si>
    <t>11</t>
  </si>
  <si>
    <t>繊維</t>
  </si>
  <si>
    <t>12</t>
  </si>
  <si>
    <t>木材</t>
  </si>
  <si>
    <t>13</t>
  </si>
  <si>
    <t>家具</t>
  </si>
  <si>
    <t>14</t>
  </si>
  <si>
    <t>紙パ</t>
  </si>
  <si>
    <t>15</t>
  </si>
  <si>
    <t>印刷</t>
  </si>
  <si>
    <t>16</t>
  </si>
  <si>
    <t>化学</t>
  </si>
  <si>
    <t>17</t>
  </si>
  <si>
    <t>石油</t>
  </si>
  <si>
    <t>18</t>
  </si>
  <si>
    <t>プラ</t>
  </si>
  <si>
    <t>19</t>
  </si>
  <si>
    <t>ゴム</t>
  </si>
  <si>
    <t>20</t>
  </si>
  <si>
    <t>皮革</t>
  </si>
  <si>
    <t>窯業</t>
  </si>
  <si>
    <t>22</t>
  </si>
  <si>
    <t>鉄鋼</t>
  </si>
  <si>
    <t>23</t>
  </si>
  <si>
    <t>非鉄</t>
  </si>
  <si>
    <t>24</t>
  </si>
  <si>
    <t>金属</t>
  </si>
  <si>
    <t>25</t>
  </si>
  <si>
    <t>はん用</t>
  </si>
  <si>
    <t>26</t>
  </si>
  <si>
    <t>生産用</t>
  </si>
  <si>
    <t>27</t>
  </si>
  <si>
    <t>業務用</t>
  </si>
  <si>
    <t>28</t>
  </si>
  <si>
    <t>電子</t>
  </si>
  <si>
    <t>29</t>
  </si>
  <si>
    <t>電気</t>
  </si>
  <si>
    <t>30</t>
  </si>
  <si>
    <t>情報</t>
  </si>
  <si>
    <t>輸送</t>
  </si>
  <si>
    <t>32</t>
  </si>
  <si>
    <t>そ他</t>
  </si>
  <si>
    <t>岐阜圏域</t>
  </si>
  <si>
    <t>西濃圏域</t>
  </si>
  <si>
    <t>中濃圏域</t>
  </si>
  <si>
    <t>東濃圏域</t>
  </si>
  <si>
    <t>飛騨圏域</t>
  </si>
  <si>
    <t>圏域別・産業中分類別の事業所数、従業者数、製造品出荷額等、付加価値額</t>
  </si>
  <si>
    <t>圏域別・産業中分類別の事業所数、従業者数、製造品出荷額等、付加価値額（従業者４人以上）</t>
  </si>
  <si>
    <t>表－５</t>
  </si>
  <si>
    <t>X</t>
  </si>
  <si>
    <t>-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</si>
</sst>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0.0;&quot;▲ &quot;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▲ &quot;#,##0"/>
    <numFmt numFmtId="186" formatCode="0;&quot;▲ &quot;0"/>
    <numFmt numFmtId="187" formatCode="0.00;&quot;▲ &quot;0.00"/>
    <numFmt numFmtId="188" formatCode="0.000;&quot;▲ &quot;0.000"/>
    <numFmt numFmtId="189" formatCode="0.0000;&quot;▲ &quot;0.0000"/>
    <numFmt numFmtId="190" formatCode="0.00000;&quot;▲ &quot;0.00000"/>
    <numFmt numFmtId="191" formatCode="0.000000;&quot;▲ &quot;0.000000"/>
    <numFmt numFmtId="192" formatCode="#,##0.0;&quot;▲ &quot;#,##0.0"/>
    <numFmt numFmtId="193" formatCode="0.0_ "/>
    <numFmt numFmtId="194" formatCode="0.0%"/>
    <numFmt numFmtId="195" formatCode="#,##0_ "/>
    <numFmt numFmtId="196" formatCode="0_ "/>
    <numFmt numFmtId="197" formatCode="#,##0.00000_ "/>
    <numFmt numFmtId="198" formatCode="#,##0.0_ "/>
    <numFmt numFmtId="199" formatCode="0.0_ ;[Red]\-0.0\ "/>
    <numFmt numFmtId="200" formatCode="0.0;&quot;△ &quot;0.0"/>
    <numFmt numFmtId="201" formatCode="#,##0.0;&quot;△ &quot;#,##0.0"/>
    <numFmt numFmtId="202" formatCode="#,##0;&quot;△ &quot;#,##0"/>
    <numFmt numFmtId="203" formatCode="0.00_ "/>
    <numFmt numFmtId="204" formatCode="0.00_);[Red]\(0.00\)"/>
    <numFmt numFmtId="205" formatCode="0.0_);[Red]\(0.0\)"/>
    <numFmt numFmtId="206" formatCode="0;&quot;△ &quot;0"/>
    <numFmt numFmtId="207" formatCode="#,##0_);[Red]\(#,##0\)"/>
    <numFmt numFmtId="208" formatCode="0.0;[Red]0.0"/>
    <numFmt numFmtId="209" formatCode="###\ ###\ ###"/>
    <numFmt numFmtId="210" formatCode="###\ ###\ ###;&quot;△&quot;###\ ###\ ###"/>
    <numFmt numFmtId="211" formatCode="#,##0.00_ "/>
    <numFmt numFmtId="212" formatCode="00"/>
  </numFmts>
  <fonts count="6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.55"/>
      <name val="ＭＳ 明朝"/>
      <family val="1"/>
    </font>
    <font>
      <b/>
      <sz val="14"/>
      <name val="ＭＳ Ｐゴシック"/>
      <family val="3"/>
    </font>
    <font>
      <sz val="9.55"/>
      <name val="ＭＳ Ｐゴシック"/>
      <family val="3"/>
    </font>
    <font>
      <b/>
      <sz val="9.55"/>
      <name val="ＭＳ Ｐゴシック"/>
      <family val="3"/>
    </font>
    <font>
      <b/>
      <sz val="9.55"/>
      <name val="ＭＳ 明朝"/>
      <family val="1"/>
    </font>
    <font>
      <b/>
      <sz val="11"/>
      <name val="ＭＳ 明朝"/>
      <family val="1"/>
    </font>
    <font>
      <u val="single"/>
      <sz val="9.55"/>
      <color indexed="12"/>
      <name val="ＭＳ 明朝"/>
      <family val="1"/>
    </font>
    <font>
      <u val="single"/>
      <sz val="9.55"/>
      <color indexed="36"/>
      <name val="ＭＳ 明朝"/>
      <family val="1"/>
    </font>
    <font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.5"/>
      <name val="ＭＳ Ｐゴシック"/>
      <family val="3"/>
    </font>
    <font>
      <sz val="9.5"/>
      <name val="ＭＳ 明朝"/>
      <family val="1"/>
    </font>
    <font>
      <sz val="12"/>
      <name val="ＭＳ Ｐゴシック"/>
      <family val="3"/>
    </font>
    <font>
      <b/>
      <sz val="9.5"/>
      <name val="ＭＳ Ｐゴシック"/>
      <family val="3"/>
    </font>
    <font>
      <i/>
      <sz val="9.55"/>
      <name val="ＭＳ Ｐゴシック"/>
      <family val="3"/>
    </font>
    <font>
      <b/>
      <i/>
      <sz val="9.55"/>
      <name val="ＭＳ Ｐゴシック"/>
      <family val="3"/>
    </font>
    <font>
      <sz val="6"/>
      <name val="ＭＳ 明朝"/>
      <family val="1"/>
    </font>
    <font>
      <i/>
      <sz val="9.5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b/>
      <i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double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double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double"/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double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>
        <color indexed="8"/>
      </left>
      <right style="double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double"/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medium">
        <color indexed="8"/>
      </left>
      <right style="double">
        <color indexed="8"/>
      </right>
      <top style="hair">
        <color indexed="8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8"/>
      </left>
      <right style="thick"/>
      <top style="thick">
        <color indexed="8"/>
      </top>
      <bottom>
        <color indexed="63"/>
      </bottom>
    </border>
    <border>
      <left style="thick">
        <color indexed="8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ck"/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/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/>
      <top style="thick">
        <color indexed="8"/>
      </top>
      <bottom style="double">
        <color indexed="8"/>
      </bottom>
    </border>
    <border>
      <left style="thin"/>
      <right style="thin">
        <color indexed="8"/>
      </right>
      <top style="thick">
        <color indexed="8"/>
      </top>
      <bottom style="double"/>
    </border>
    <border>
      <left style="thin">
        <color indexed="8"/>
      </left>
      <right style="thick"/>
      <top style="thick">
        <color indexed="8"/>
      </top>
      <bottom style="double">
        <color indexed="8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 style="hair"/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ck">
        <color indexed="8"/>
      </top>
      <bottom style="double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>
        <color indexed="63"/>
      </top>
      <bottom style="double"/>
    </border>
    <border>
      <left style="thick"/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/>
      <top style="thick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46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63" applyFont="1">
      <alignment/>
      <protection/>
    </xf>
    <xf numFmtId="0" fontId="5" fillId="0" borderId="0" xfId="63" applyFont="1">
      <alignment/>
      <protection/>
    </xf>
    <xf numFmtId="180" fontId="5" fillId="0" borderId="0" xfId="63" applyNumberFormat="1" applyFont="1">
      <alignment/>
      <protection/>
    </xf>
    <xf numFmtId="0" fontId="3" fillId="0" borderId="0" xfId="63">
      <alignment/>
      <protection/>
    </xf>
    <xf numFmtId="180" fontId="3" fillId="0" borderId="0" xfId="63" applyNumberFormat="1">
      <alignment/>
      <protection/>
    </xf>
    <xf numFmtId="0" fontId="6" fillId="0" borderId="0" xfId="63" applyFont="1">
      <alignment/>
      <protection/>
    </xf>
    <xf numFmtId="180" fontId="6" fillId="0" borderId="0" xfId="63" applyNumberFormat="1" applyFont="1">
      <alignment/>
      <protection/>
    </xf>
    <xf numFmtId="0" fontId="6" fillId="0" borderId="10" xfId="63" applyFont="1" applyBorder="1">
      <alignment/>
      <protection/>
    </xf>
    <xf numFmtId="0" fontId="7" fillId="0" borderId="11" xfId="63" applyFont="1" applyBorder="1">
      <alignment/>
      <protection/>
    </xf>
    <xf numFmtId="180" fontId="7" fillId="0" borderId="12" xfId="63" applyNumberFormat="1" applyFont="1" applyBorder="1">
      <alignment/>
      <protection/>
    </xf>
    <xf numFmtId="0" fontId="7" fillId="0" borderId="12" xfId="63" applyFont="1" applyBorder="1">
      <alignment/>
      <protection/>
    </xf>
    <xf numFmtId="0" fontId="7" fillId="0" borderId="11" xfId="63" applyFont="1" applyBorder="1" applyAlignment="1">
      <alignment horizontal="center"/>
      <protection/>
    </xf>
    <xf numFmtId="0" fontId="7" fillId="0" borderId="13" xfId="63" applyFont="1" applyBorder="1">
      <alignment/>
      <protection/>
    </xf>
    <xf numFmtId="0" fontId="7" fillId="0" borderId="0" xfId="63" applyFont="1">
      <alignment/>
      <protection/>
    </xf>
    <xf numFmtId="0" fontId="5" fillId="0" borderId="14" xfId="63" applyFont="1" applyBorder="1" applyAlignment="1">
      <alignment horizontal="center"/>
      <protection/>
    </xf>
    <xf numFmtId="0" fontId="5" fillId="0" borderId="0" xfId="63" applyFont="1" applyBorder="1">
      <alignment/>
      <protection/>
    </xf>
    <xf numFmtId="0" fontId="5" fillId="0" borderId="15" xfId="63" applyFont="1" applyBorder="1" applyAlignment="1">
      <alignment horizontal="center"/>
      <protection/>
    </xf>
    <xf numFmtId="0" fontId="3" fillId="0" borderId="13" xfId="63" applyBorder="1">
      <alignment/>
      <protection/>
    </xf>
    <xf numFmtId="180" fontId="3" fillId="0" borderId="15" xfId="63" applyNumberFormat="1" applyBorder="1" applyAlignment="1">
      <alignment horizontal="center"/>
      <protection/>
    </xf>
    <xf numFmtId="0" fontId="3" fillId="0" borderId="15" xfId="63" applyBorder="1" applyAlignment="1">
      <alignment horizontal="center"/>
      <protection/>
    </xf>
    <xf numFmtId="180" fontId="3" fillId="0" borderId="15" xfId="63" applyNumberFormat="1" applyBorder="1">
      <alignment/>
      <protection/>
    </xf>
    <xf numFmtId="0" fontId="3" fillId="0" borderId="13" xfId="63" applyBorder="1" applyAlignment="1">
      <alignment horizontal="center"/>
      <protection/>
    </xf>
    <xf numFmtId="0" fontId="5" fillId="0" borderId="16" xfId="63" applyFont="1" applyBorder="1">
      <alignment/>
      <protection/>
    </xf>
    <xf numFmtId="180" fontId="3" fillId="0" borderId="17" xfId="63" applyNumberFormat="1" applyBorder="1" applyAlignment="1">
      <alignment horizontal="center"/>
      <protection/>
    </xf>
    <xf numFmtId="0" fontId="3" fillId="0" borderId="17" xfId="63" applyBorder="1" applyAlignment="1">
      <alignment horizontal="right"/>
      <protection/>
    </xf>
    <xf numFmtId="180" fontId="3" fillId="0" borderId="17" xfId="63" applyNumberFormat="1" applyBorder="1">
      <alignment/>
      <protection/>
    </xf>
    <xf numFmtId="0" fontId="5" fillId="0" borderId="18" xfId="63" applyFont="1" applyBorder="1" applyAlignment="1">
      <alignment horizontal="right"/>
      <protection/>
    </xf>
    <xf numFmtId="0" fontId="5" fillId="0" borderId="19" xfId="63" applyFont="1" applyBorder="1">
      <alignment/>
      <protection/>
    </xf>
    <xf numFmtId="180" fontId="5" fillId="0" borderId="20" xfId="63" applyNumberFormat="1" applyFont="1" applyBorder="1" applyAlignment="1">
      <alignment horizontal="right"/>
      <protection/>
    </xf>
    <xf numFmtId="0" fontId="5" fillId="0" borderId="20" xfId="63" applyFont="1" applyBorder="1">
      <alignment/>
      <protection/>
    </xf>
    <xf numFmtId="0" fontId="5" fillId="0" borderId="21" xfId="63" applyFont="1" applyBorder="1" applyAlignment="1">
      <alignment horizontal="right"/>
      <protection/>
    </xf>
    <xf numFmtId="0" fontId="3" fillId="0" borderId="21" xfId="63" applyBorder="1" applyAlignment="1">
      <alignment horizontal="right"/>
      <protection/>
    </xf>
    <xf numFmtId="180" fontId="3" fillId="0" borderId="20" xfId="63" applyNumberFormat="1" applyBorder="1" applyAlignment="1">
      <alignment horizontal="right"/>
      <protection/>
    </xf>
    <xf numFmtId="0" fontId="3" fillId="0" borderId="20" xfId="63" applyBorder="1">
      <alignment/>
      <protection/>
    </xf>
    <xf numFmtId="3" fontId="5" fillId="0" borderId="22" xfId="63" applyNumberFormat="1" applyFont="1" applyBorder="1">
      <alignment/>
      <protection/>
    </xf>
    <xf numFmtId="179" fontId="5" fillId="0" borderId="23" xfId="63" applyNumberFormat="1" applyFont="1" applyBorder="1">
      <alignment/>
      <protection/>
    </xf>
    <xf numFmtId="3" fontId="3" fillId="0" borderId="22" xfId="63" applyNumberFormat="1" applyBorder="1">
      <alignment/>
      <protection/>
    </xf>
    <xf numFmtId="180" fontId="3" fillId="0" borderId="23" xfId="63" applyNumberFormat="1" applyBorder="1">
      <alignment/>
      <protection/>
    </xf>
    <xf numFmtId="179" fontId="3" fillId="0" borderId="23" xfId="63" applyNumberFormat="1" applyBorder="1">
      <alignment/>
      <protection/>
    </xf>
    <xf numFmtId="179" fontId="3" fillId="0" borderId="22" xfId="63" applyNumberFormat="1" applyBorder="1">
      <alignment/>
      <protection/>
    </xf>
    <xf numFmtId="3" fontId="5" fillId="0" borderId="24" xfId="63" applyNumberFormat="1" applyFont="1" applyBorder="1" applyAlignment="1">
      <alignment horizontal="right"/>
      <protection/>
    </xf>
    <xf numFmtId="3" fontId="8" fillId="33" borderId="22" xfId="63" applyNumberFormat="1" applyFont="1" applyFill="1" applyBorder="1">
      <alignment/>
      <protection/>
    </xf>
    <xf numFmtId="180" fontId="8" fillId="33" borderId="23" xfId="63" applyNumberFormat="1" applyFont="1" applyFill="1" applyBorder="1">
      <alignment/>
      <protection/>
    </xf>
    <xf numFmtId="179" fontId="8" fillId="33" borderId="23" xfId="63" applyNumberFormat="1" applyFont="1" applyFill="1" applyBorder="1">
      <alignment/>
      <protection/>
    </xf>
    <xf numFmtId="179" fontId="8" fillId="33" borderId="22" xfId="63" applyNumberFormat="1" applyFont="1" applyFill="1" applyBorder="1">
      <alignment/>
      <protection/>
    </xf>
    <xf numFmtId="0" fontId="8" fillId="33" borderId="0" xfId="63" applyFont="1" applyFill="1">
      <alignment/>
      <protection/>
    </xf>
    <xf numFmtId="0" fontId="5" fillId="0" borderId="12" xfId="63" applyFont="1" applyBorder="1">
      <alignment/>
      <protection/>
    </xf>
    <xf numFmtId="180" fontId="5" fillId="0" borderId="12" xfId="63" applyNumberFormat="1" applyFont="1" applyBorder="1">
      <alignment/>
      <protection/>
    </xf>
    <xf numFmtId="0" fontId="3" fillId="0" borderId="12" xfId="63" applyBorder="1">
      <alignment/>
      <protection/>
    </xf>
    <xf numFmtId="180" fontId="3" fillId="0" borderId="12" xfId="63" applyNumberFormat="1" applyBorder="1">
      <alignment/>
      <protection/>
    </xf>
    <xf numFmtId="0" fontId="5" fillId="0" borderId="0" xfId="63" applyFont="1" applyAlignment="1">
      <alignment horizontal="left"/>
      <protection/>
    </xf>
    <xf numFmtId="0" fontId="4" fillId="0" borderId="0" xfId="64" applyFont="1" applyAlignment="1">
      <alignment horizontal="left"/>
      <protection/>
    </xf>
    <xf numFmtId="0" fontId="5" fillId="0" borderId="0" xfId="64" applyFont="1" applyAlignment="1">
      <alignment horizontal="center"/>
      <protection/>
    </xf>
    <xf numFmtId="185" fontId="5" fillId="0" borderId="0" xfId="64" applyNumberFormat="1" applyFont="1" applyAlignment="1">
      <alignment horizontal="center"/>
      <protection/>
    </xf>
    <xf numFmtId="180" fontId="5" fillId="0" borderId="0" xfId="64" applyNumberFormat="1" applyFont="1" applyAlignment="1">
      <alignment horizontal="center"/>
      <protection/>
    </xf>
    <xf numFmtId="0" fontId="6" fillId="0" borderId="0" xfId="64" applyFont="1" applyAlignment="1">
      <alignment horizontal="center"/>
      <protection/>
    </xf>
    <xf numFmtId="0" fontId="4" fillId="0" borderId="0" xfId="64" applyFont="1" applyAlignment="1">
      <alignment/>
      <protection/>
    </xf>
    <xf numFmtId="0" fontId="6" fillId="0" borderId="0" xfId="64" applyFont="1" applyAlignment="1">
      <alignment/>
      <protection/>
    </xf>
    <xf numFmtId="0" fontId="5" fillId="0" borderId="0" xfId="64" applyFont="1" applyAlignment="1">
      <alignment/>
      <protection/>
    </xf>
    <xf numFmtId="185" fontId="6" fillId="0" borderId="0" xfId="64" applyNumberFormat="1" applyFont="1" applyAlignment="1">
      <alignment/>
      <protection/>
    </xf>
    <xf numFmtId="0" fontId="11" fillId="0" borderId="0" xfId="64" applyFont="1" applyAlignment="1">
      <alignment/>
      <protection/>
    </xf>
    <xf numFmtId="0" fontId="5" fillId="0" borderId="0" xfId="64" applyFont="1" applyBorder="1" applyAlignment="1">
      <alignment horizontal="center"/>
      <protection/>
    </xf>
    <xf numFmtId="0" fontId="5" fillId="0" borderId="25" xfId="64" applyFont="1" applyBorder="1" applyAlignment="1">
      <alignment horizontal="center"/>
      <protection/>
    </xf>
    <xf numFmtId="185" fontId="13" fillId="0" borderId="26" xfId="64" applyNumberFormat="1" applyFont="1" applyBorder="1" applyAlignment="1">
      <alignment horizontal="center"/>
      <protection/>
    </xf>
    <xf numFmtId="180" fontId="13" fillId="0" borderId="26" xfId="64" applyNumberFormat="1" applyFont="1" applyBorder="1" applyAlignment="1">
      <alignment horizontal="center"/>
      <protection/>
    </xf>
    <xf numFmtId="0" fontId="13" fillId="0" borderId="27" xfId="64" applyFont="1" applyBorder="1" applyAlignment="1">
      <alignment horizontal="center"/>
      <protection/>
    </xf>
    <xf numFmtId="0" fontId="13" fillId="0" borderId="0" xfId="64" applyFont="1" applyAlignment="1">
      <alignment horizontal="center"/>
      <protection/>
    </xf>
    <xf numFmtId="185" fontId="13" fillId="0" borderId="17" xfId="64" applyNumberFormat="1" applyFont="1" applyBorder="1" applyAlignment="1">
      <alignment horizontal="center"/>
      <protection/>
    </xf>
    <xf numFmtId="180" fontId="13" fillId="0" borderId="17" xfId="64" applyNumberFormat="1" applyFont="1" applyBorder="1" applyAlignment="1">
      <alignment horizontal="right"/>
      <protection/>
    </xf>
    <xf numFmtId="0" fontId="13" fillId="0" borderId="28" xfId="64" applyFont="1" applyBorder="1" applyAlignment="1">
      <alignment horizontal="right"/>
      <protection/>
    </xf>
    <xf numFmtId="185" fontId="13" fillId="0" borderId="17" xfId="64" applyNumberFormat="1" applyFont="1" applyBorder="1" applyAlignment="1">
      <alignment horizontal="right"/>
      <protection/>
    </xf>
    <xf numFmtId="180" fontId="13" fillId="0" borderId="29" xfId="64" applyNumberFormat="1" applyFont="1" applyBorder="1" applyAlignment="1">
      <alignment horizontal="right"/>
      <protection/>
    </xf>
    <xf numFmtId="179" fontId="5" fillId="0" borderId="28" xfId="64" applyNumberFormat="1" applyFont="1" applyBorder="1" applyAlignment="1">
      <alignment/>
      <protection/>
    </xf>
    <xf numFmtId="3" fontId="6" fillId="0" borderId="0" xfId="64" applyNumberFormat="1" applyFont="1" applyBorder="1" applyAlignment="1">
      <alignment/>
      <protection/>
    </xf>
    <xf numFmtId="180" fontId="5" fillId="0" borderId="15" xfId="64" applyNumberFormat="1" applyFont="1" applyBorder="1" applyAlignment="1">
      <alignment horizontal="center"/>
      <protection/>
    </xf>
    <xf numFmtId="0" fontId="5" fillId="0" borderId="30" xfId="64" applyFont="1" applyBorder="1" applyAlignment="1">
      <alignment horizontal="center"/>
      <protection/>
    </xf>
    <xf numFmtId="179" fontId="5" fillId="0" borderId="31" xfId="64" applyNumberFormat="1" applyFont="1" applyBorder="1" applyAlignment="1">
      <alignment/>
      <protection/>
    </xf>
    <xf numFmtId="3" fontId="6" fillId="0" borderId="32" xfId="64" applyNumberFormat="1" applyFont="1" applyBorder="1" applyAlignment="1">
      <alignment/>
      <protection/>
    </xf>
    <xf numFmtId="0" fontId="5" fillId="0" borderId="33" xfId="64" applyFont="1" applyBorder="1" applyAlignment="1">
      <alignment horizontal="center"/>
      <protection/>
    </xf>
    <xf numFmtId="0" fontId="6" fillId="0" borderId="0" xfId="64" applyFont="1" applyBorder="1" applyAlignment="1">
      <alignment horizontal="center"/>
      <protection/>
    </xf>
    <xf numFmtId="0" fontId="5" fillId="0" borderId="0" xfId="64" applyFont="1" applyBorder="1" applyAlignment="1">
      <alignment/>
      <protection/>
    </xf>
    <xf numFmtId="0" fontId="5" fillId="0" borderId="0" xfId="64" applyFont="1" applyAlignment="1">
      <alignment horizontal="left"/>
      <protection/>
    </xf>
    <xf numFmtId="3" fontId="3" fillId="0" borderId="22" xfId="63" applyNumberFormat="1" applyFont="1" applyBorder="1">
      <alignment/>
      <protection/>
    </xf>
    <xf numFmtId="180" fontId="3" fillId="0" borderId="23" xfId="63" applyNumberFormat="1" applyFont="1" applyBorder="1">
      <alignment/>
      <protection/>
    </xf>
    <xf numFmtId="179" fontId="3" fillId="0" borderId="23" xfId="63" applyNumberFormat="1" applyFont="1" applyBorder="1">
      <alignment/>
      <protection/>
    </xf>
    <xf numFmtId="179" fontId="3" fillId="0" borderId="22" xfId="63" applyNumberFormat="1" applyFont="1" applyBorder="1">
      <alignment/>
      <protection/>
    </xf>
    <xf numFmtId="0" fontId="3" fillId="0" borderId="0" xfId="63" applyFont="1">
      <alignment/>
      <protection/>
    </xf>
    <xf numFmtId="0" fontId="14" fillId="0" borderId="0" xfId="64" applyFont="1" applyBorder="1" applyAlignment="1">
      <alignment horizontal="center"/>
      <protection/>
    </xf>
    <xf numFmtId="0" fontId="14" fillId="0" borderId="0" xfId="64" applyFont="1" applyBorder="1" applyAlignment="1">
      <alignment horizontal="right"/>
      <protection/>
    </xf>
    <xf numFmtId="0" fontId="5" fillId="0" borderId="34" xfId="63" applyFont="1" applyBorder="1" applyAlignment="1">
      <alignment horizontal="center" wrapText="1"/>
      <protection/>
    </xf>
    <xf numFmtId="0" fontId="15" fillId="33" borderId="34" xfId="63" applyFont="1" applyFill="1" applyBorder="1" applyAlignment="1">
      <alignment horizontal="center"/>
      <protection/>
    </xf>
    <xf numFmtId="180" fontId="5" fillId="0" borderId="35" xfId="63" applyNumberFormat="1" applyFont="1" applyBorder="1" applyAlignment="1">
      <alignment horizontal="center"/>
      <protection/>
    </xf>
    <xf numFmtId="180" fontId="5" fillId="0" borderId="36" xfId="63" applyNumberFormat="1" applyFont="1" applyBorder="1">
      <alignment/>
      <protection/>
    </xf>
    <xf numFmtId="180" fontId="5" fillId="0" borderId="36" xfId="63" applyNumberFormat="1" applyFont="1" applyBorder="1" applyAlignment="1">
      <alignment horizontal="center"/>
      <protection/>
    </xf>
    <xf numFmtId="0" fontId="5" fillId="0" borderId="37" xfId="63" applyFont="1" applyBorder="1">
      <alignment/>
      <protection/>
    </xf>
    <xf numFmtId="0" fontId="5" fillId="0" borderId="38" xfId="63" applyFont="1" applyBorder="1">
      <alignment/>
      <protection/>
    </xf>
    <xf numFmtId="0" fontId="5" fillId="0" borderId="39" xfId="63" applyFont="1" applyBorder="1">
      <alignment/>
      <protection/>
    </xf>
    <xf numFmtId="0" fontId="5" fillId="0" borderId="40" xfId="63" applyFont="1" applyBorder="1">
      <alignment/>
      <protection/>
    </xf>
    <xf numFmtId="0" fontId="5" fillId="0" borderId="41" xfId="63" applyFont="1" applyBorder="1">
      <alignment/>
      <protection/>
    </xf>
    <xf numFmtId="193" fontId="5" fillId="0" borderId="28" xfId="64" applyNumberFormat="1" applyFont="1" applyBorder="1" applyAlignment="1">
      <alignment/>
      <protection/>
    </xf>
    <xf numFmtId="193" fontId="5" fillId="0" borderId="42" xfId="64" applyNumberFormat="1" applyFont="1" applyBorder="1" applyAlignment="1">
      <alignment/>
      <protection/>
    </xf>
    <xf numFmtId="200" fontId="5" fillId="0" borderId="23" xfId="63" applyNumberFormat="1" applyFont="1" applyBorder="1">
      <alignment/>
      <protection/>
    </xf>
    <xf numFmtId="0" fontId="15" fillId="0" borderId="34" xfId="63" applyFont="1" applyBorder="1" applyAlignment="1">
      <alignment horizontal="center" wrapText="1"/>
      <protection/>
    </xf>
    <xf numFmtId="3" fontId="3" fillId="0" borderId="0" xfId="63" applyNumberFormat="1" applyBorder="1">
      <alignment/>
      <protection/>
    </xf>
    <xf numFmtId="180" fontId="3" fillId="0" borderId="0" xfId="63" applyNumberFormat="1" applyBorder="1">
      <alignment/>
      <protection/>
    </xf>
    <xf numFmtId="179" fontId="3" fillId="0" borderId="0" xfId="63" applyNumberFormat="1" applyBorder="1">
      <alignment/>
      <protection/>
    </xf>
    <xf numFmtId="3" fontId="5" fillId="0" borderId="43" xfId="64" applyNumberFormat="1" applyFont="1" applyBorder="1" applyAlignment="1">
      <alignment/>
      <protection/>
    </xf>
    <xf numFmtId="202" fontId="5" fillId="0" borderId="17" xfId="64" applyNumberFormat="1" applyFont="1" applyBorder="1" applyAlignment="1">
      <alignment/>
      <protection/>
    </xf>
    <xf numFmtId="200" fontId="5" fillId="0" borderId="17" xfId="64" applyNumberFormat="1" applyFont="1" applyBorder="1" applyAlignment="1">
      <alignment/>
      <protection/>
    </xf>
    <xf numFmtId="3" fontId="5" fillId="0" borderId="44" xfId="64" applyNumberFormat="1" applyFont="1" applyBorder="1" applyAlignment="1">
      <alignment/>
      <protection/>
    </xf>
    <xf numFmtId="3" fontId="5" fillId="0" borderId="45" xfId="64" applyNumberFormat="1" applyFont="1" applyBorder="1" applyAlignment="1">
      <alignment/>
      <protection/>
    </xf>
    <xf numFmtId="3" fontId="5" fillId="0" borderId="46" xfId="64" applyNumberFormat="1" applyFont="1" applyBorder="1" applyAlignment="1">
      <alignment/>
      <protection/>
    </xf>
    <xf numFmtId="202" fontId="5" fillId="0" borderId="47" xfId="64" applyNumberFormat="1" applyFont="1" applyBorder="1" applyAlignment="1">
      <alignment/>
      <protection/>
    </xf>
    <xf numFmtId="200" fontId="5" fillId="0" borderId="48" xfId="64" applyNumberFormat="1" applyFont="1" applyBorder="1" applyAlignment="1">
      <alignment/>
      <protection/>
    </xf>
    <xf numFmtId="200" fontId="5" fillId="0" borderId="49" xfId="64" applyNumberFormat="1" applyFont="1" applyBorder="1" applyAlignment="1">
      <alignment/>
      <protection/>
    </xf>
    <xf numFmtId="202" fontId="5" fillId="0" borderId="50" xfId="64" applyNumberFormat="1" applyFont="1" applyBorder="1" applyAlignment="1">
      <alignment/>
      <protection/>
    </xf>
    <xf numFmtId="200" fontId="5" fillId="0" borderId="47" xfId="64" applyNumberFormat="1" applyFont="1" applyBorder="1" applyAlignment="1">
      <alignment/>
      <protection/>
    </xf>
    <xf numFmtId="0" fontId="13" fillId="0" borderId="44" xfId="64" applyFont="1" applyBorder="1" applyAlignment="1">
      <alignment horizontal="right"/>
      <protection/>
    </xf>
    <xf numFmtId="0" fontId="13" fillId="0" borderId="51" xfId="64" applyFont="1" applyBorder="1" applyAlignment="1">
      <alignment horizontal="right"/>
      <protection/>
    </xf>
    <xf numFmtId="200" fontId="5" fillId="0" borderId="15" xfId="64" applyNumberFormat="1" applyFont="1" applyBorder="1" applyAlignment="1">
      <alignment horizontal="center"/>
      <protection/>
    </xf>
    <xf numFmtId="179" fontId="5" fillId="0" borderId="52" xfId="63" applyNumberFormat="1" applyFont="1" applyBorder="1">
      <alignment/>
      <protection/>
    </xf>
    <xf numFmtId="3" fontId="3" fillId="0" borderId="24" xfId="63" applyNumberFormat="1" applyBorder="1">
      <alignment/>
      <protection/>
    </xf>
    <xf numFmtId="3" fontId="3" fillId="0" borderId="24" xfId="63" applyNumberFormat="1" applyFont="1" applyBorder="1">
      <alignment/>
      <protection/>
    </xf>
    <xf numFmtId="3" fontId="8" fillId="33" borderId="24" xfId="63" applyNumberFormat="1" applyFont="1" applyFill="1" applyBorder="1">
      <alignment/>
      <protection/>
    </xf>
    <xf numFmtId="3" fontId="6" fillId="0" borderId="0" xfId="64" applyNumberFormat="1" applyFont="1" applyAlignment="1">
      <alignment horizontal="center"/>
      <protection/>
    </xf>
    <xf numFmtId="3" fontId="5" fillId="0" borderId="0" xfId="64" applyNumberFormat="1" applyFont="1" applyAlignment="1">
      <alignment horizontal="center"/>
      <protection/>
    </xf>
    <xf numFmtId="0" fontId="2" fillId="0" borderId="53" xfId="63" applyFont="1" applyBorder="1" applyAlignment="1">
      <alignment horizontal="center" wrapText="1"/>
      <protection/>
    </xf>
    <xf numFmtId="180" fontId="15" fillId="0" borderId="54" xfId="63" applyNumberFormat="1" applyFont="1" applyBorder="1">
      <alignment/>
      <protection/>
    </xf>
    <xf numFmtId="0" fontId="15" fillId="0" borderId="55" xfId="63" applyFont="1" applyBorder="1" applyAlignment="1">
      <alignment horizontal="center" wrapText="1"/>
      <protection/>
    </xf>
    <xf numFmtId="200" fontId="5" fillId="0" borderId="0" xfId="64" applyNumberFormat="1" applyFont="1" applyBorder="1" applyAlignment="1">
      <alignment/>
      <protection/>
    </xf>
    <xf numFmtId="0" fontId="12" fillId="0" borderId="0" xfId="65" applyFont="1" applyAlignment="1">
      <alignment horizontal="left"/>
      <protection/>
    </xf>
    <xf numFmtId="0" fontId="17" fillId="0" borderId="0" xfId="65" applyFont="1" applyAlignment="1">
      <alignment horizontal="center"/>
      <protection/>
    </xf>
    <xf numFmtId="0" fontId="12" fillId="0" borderId="0" xfId="65" applyFont="1" applyAlignment="1">
      <alignment/>
      <protection/>
    </xf>
    <xf numFmtId="0" fontId="17" fillId="0" borderId="0" xfId="65" applyFont="1" applyAlignment="1">
      <alignment/>
      <protection/>
    </xf>
    <xf numFmtId="0" fontId="12" fillId="0" borderId="0" xfId="65" applyFont="1" applyAlignment="1">
      <alignment horizontal="center"/>
      <protection/>
    </xf>
    <xf numFmtId="0" fontId="15" fillId="0" borderId="0" xfId="65" applyFont="1" applyAlignment="1">
      <alignment horizontal="center"/>
      <protection/>
    </xf>
    <xf numFmtId="0" fontId="15" fillId="0" borderId="56" xfId="65" applyFont="1" applyBorder="1" applyAlignment="1">
      <alignment/>
      <protection/>
    </xf>
    <xf numFmtId="0" fontId="15" fillId="0" borderId="0" xfId="65" applyFont="1" applyBorder="1" applyAlignment="1">
      <alignment/>
      <protection/>
    </xf>
    <xf numFmtId="0" fontId="15" fillId="0" borderId="57" xfId="65" applyFont="1" applyBorder="1" applyAlignment="1">
      <alignment/>
      <protection/>
    </xf>
    <xf numFmtId="0" fontId="15" fillId="0" borderId="58" xfId="65" applyFont="1" applyBorder="1" applyAlignment="1">
      <alignment/>
      <protection/>
    </xf>
    <xf numFmtId="0" fontId="15" fillId="0" borderId="57" xfId="65" applyFont="1" applyBorder="1" applyAlignment="1">
      <alignment horizontal="center"/>
      <protection/>
    </xf>
    <xf numFmtId="0" fontId="15" fillId="0" borderId="59" xfId="65" applyFont="1" applyBorder="1" applyAlignment="1">
      <alignment horizontal="center"/>
      <protection/>
    </xf>
    <xf numFmtId="0" fontId="15" fillId="0" borderId="60" xfId="65" applyFont="1" applyBorder="1" applyAlignment="1">
      <alignment horizontal="center"/>
      <protection/>
    </xf>
    <xf numFmtId="0" fontId="15" fillId="0" borderId="60" xfId="65" applyFont="1" applyBorder="1" applyAlignment="1">
      <alignment horizontal="right"/>
      <protection/>
    </xf>
    <xf numFmtId="0" fontId="15" fillId="0" borderId="0" xfId="65" applyFont="1" applyBorder="1" applyAlignment="1">
      <alignment horizontal="right"/>
      <protection/>
    </xf>
    <xf numFmtId="0" fontId="15" fillId="0" borderId="40" xfId="65" applyFont="1" applyBorder="1" applyAlignment="1">
      <alignment horizontal="right"/>
      <protection/>
    </xf>
    <xf numFmtId="0" fontId="15" fillId="0" borderId="61" xfId="65" applyFont="1" applyBorder="1" applyAlignment="1">
      <alignment horizontal="right"/>
      <protection/>
    </xf>
    <xf numFmtId="178" fontId="15" fillId="0" borderId="62" xfId="65" applyNumberFormat="1" applyFont="1" applyBorder="1" applyAlignment="1">
      <alignment/>
      <protection/>
    </xf>
    <xf numFmtId="200" fontId="15" fillId="0" borderId="63" xfId="65" applyNumberFormat="1" applyFont="1" applyBorder="1" applyAlignment="1">
      <alignment/>
      <protection/>
    </xf>
    <xf numFmtId="0" fontId="15" fillId="0" borderId="62" xfId="65" applyFont="1" applyBorder="1" applyAlignment="1">
      <alignment horizontal="center"/>
      <protection/>
    </xf>
    <xf numFmtId="200" fontId="15" fillId="0" borderId="60" xfId="65" applyNumberFormat="1" applyFont="1" applyBorder="1" applyAlignment="1">
      <alignment/>
      <protection/>
    </xf>
    <xf numFmtId="0" fontId="15" fillId="0" borderId="61" xfId="65" applyFont="1" applyBorder="1" applyAlignment="1">
      <alignment horizontal="center"/>
      <protection/>
    </xf>
    <xf numFmtId="0" fontId="15" fillId="0" borderId="0" xfId="65" applyFont="1" applyBorder="1" applyAlignment="1">
      <alignment horizontal="center"/>
      <protection/>
    </xf>
    <xf numFmtId="0" fontId="15" fillId="0" borderId="64" xfId="65" applyFont="1" applyBorder="1" applyAlignment="1">
      <alignment/>
      <protection/>
    </xf>
    <xf numFmtId="200" fontId="15" fillId="0" borderId="65" xfId="65" applyNumberFormat="1" applyFont="1" applyBorder="1" applyAlignment="1">
      <alignment/>
      <protection/>
    </xf>
    <xf numFmtId="1" fontId="15" fillId="0" borderId="66" xfId="65" applyNumberFormat="1" applyFont="1" applyBorder="1" applyAlignment="1">
      <alignment/>
      <protection/>
    </xf>
    <xf numFmtId="200" fontId="15" fillId="0" borderId="67" xfId="65" applyNumberFormat="1" applyFont="1" applyBorder="1" applyAlignment="1">
      <alignment/>
      <protection/>
    </xf>
    <xf numFmtId="1" fontId="15" fillId="0" borderId="68" xfId="65" applyNumberFormat="1" applyFont="1" applyBorder="1" applyAlignment="1">
      <alignment/>
      <protection/>
    </xf>
    <xf numFmtId="0" fontId="15" fillId="0" borderId="69" xfId="65" applyFont="1" applyBorder="1" applyAlignment="1">
      <alignment/>
      <protection/>
    </xf>
    <xf numFmtId="0" fontId="15" fillId="0" borderId="70" xfId="65" applyFont="1" applyBorder="1" applyAlignment="1">
      <alignment/>
      <protection/>
    </xf>
    <xf numFmtId="0" fontId="15" fillId="0" borderId="32" xfId="65" applyFont="1" applyBorder="1" applyAlignment="1">
      <alignment/>
      <protection/>
    </xf>
    <xf numFmtId="0" fontId="15" fillId="0" borderId="71" xfId="65" applyFont="1" applyBorder="1" applyAlignment="1">
      <alignment/>
      <protection/>
    </xf>
    <xf numFmtId="3" fontId="15" fillId="0" borderId="70" xfId="65" applyNumberFormat="1" applyFont="1" applyBorder="1" applyAlignment="1">
      <alignment/>
      <protection/>
    </xf>
    <xf numFmtId="0" fontId="15" fillId="0" borderId="72" xfId="65" applyFont="1" applyBorder="1" applyAlignment="1">
      <alignment/>
      <protection/>
    </xf>
    <xf numFmtId="0" fontId="15" fillId="0" borderId="59" xfId="65" applyFont="1" applyBorder="1" applyAlignment="1">
      <alignment horizontal="right"/>
      <protection/>
    </xf>
    <xf numFmtId="3" fontId="15" fillId="0" borderId="46" xfId="65" applyNumberFormat="1" applyFont="1" applyBorder="1" applyAlignment="1">
      <alignment/>
      <protection/>
    </xf>
    <xf numFmtId="0" fontId="15" fillId="0" borderId="0" xfId="65" applyFont="1" applyAlignment="1">
      <alignment horizontal="left"/>
      <protection/>
    </xf>
    <xf numFmtId="200" fontId="19" fillId="0" borderId="17" xfId="64" applyNumberFormat="1" applyFont="1" applyBorder="1" applyAlignment="1">
      <alignment/>
      <protection/>
    </xf>
    <xf numFmtId="0" fontId="5" fillId="0" borderId="73" xfId="67" applyFont="1" applyBorder="1" applyAlignment="1">
      <alignment/>
      <protection/>
    </xf>
    <xf numFmtId="0" fontId="5" fillId="0" borderId="0" xfId="67" applyFont="1" applyAlignment="1">
      <alignment horizontal="center"/>
      <protection/>
    </xf>
    <xf numFmtId="0" fontId="5" fillId="0" borderId="74" xfId="67" applyFont="1" applyBorder="1" applyAlignment="1">
      <alignment horizontal="center"/>
      <protection/>
    </xf>
    <xf numFmtId="0" fontId="5" fillId="0" borderId="74" xfId="67" applyFont="1" applyBorder="1" applyAlignment="1">
      <alignment/>
      <protection/>
    </xf>
    <xf numFmtId="0" fontId="5" fillId="0" borderId="75" xfId="67" applyFont="1" applyBorder="1" applyAlignment="1">
      <alignment horizontal="center"/>
      <protection/>
    </xf>
    <xf numFmtId="0" fontId="5" fillId="0" borderId="76" xfId="67" applyFont="1" applyBorder="1" applyAlignment="1">
      <alignment horizontal="center"/>
      <protection/>
    </xf>
    <xf numFmtId="0" fontId="6" fillId="0" borderId="76" xfId="67" applyFont="1" applyBorder="1" applyAlignment="1">
      <alignment horizontal="center"/>
      <protection/>
    </xf>
    <xf numFmtId="0" fontId="5" fillId="0" borderId="76" xfId="67" applyFont="1" applyBorder="1" applyAlignment="1">
      <alignment horizontal="right"/>
      <protection/>
    </xf>
    <xf numFmtId="0" fontId="5" fillId="0" borderId="77" xfId="67" applyFont="1" applyBorder="1" applyAlignment="1">
      <alignment horizontal="right"/>
      <protection/>
    </xf>
    <xf numFmtId="0" fontId="5" fillId="0" borderId="78" xfId="67" applyFont="1" applyBorder="1" applyAlignment="1">
      <alignment horizontal="right"/>
      <protection/>
    </xf>
    <xf numFmtId="0" fontId="5" fillId="0" borderId="79" xfId="67" applyFont="1" applyBorder="1" applyAlignment="1">
      <alignment horizontal="right"/>
      <protection/>
    </xf>
    <xf numFmtId="0" fontId="20" fillId="0" borderId="80" xfId="67" applyFont="1" applyBorder="1" applyAlignment="1">
      <alignment horizontal="center"/>
      <protection/>
    </xf>
    <xf numFmtId="200" fontId="5" fillId="0" borderId="81" xfId="64" applyNumberFormat="1" applyFont="1" applyBorder="1" applyAlignment="1">
      <alignment/>
      <protection/>
    </xf>
    <xf numFmtId="178" fontId="5" fillId="0" borderId="82" xfId="67" applyNumberFormat="1" applyFont="1" applyBorder="1" applyAlignment="1">
      <alignment/>
      <protection/>
    </xf>
    <xf numFmtId="200" fontId="5" fillId="0" borderId="0" xfId="67" applyNumberFormat="1" applyFont="1" applyBorder="1" applyAlignment="1">
      <alignment horizontal="center"/>
      <protection/>
    </xf>
    <xf numFmtId="0" fontId="5" fillId="0" borderId="83" xfId="67" applyFont="1" applyBorder="1" applyAlignment="1">
      <alignment horizontal="center"/>
      <protection/>
    </xf>
    <xf numFmtId="200" fontId="5" fillId="0" borderId="17" xfId="67" applyNumberFormat="1" applyFont="1" applyBorder="1" applyAlignment="1">
      <alignment horizontal="center"/>
      <protection/>
    </xf>
    <xf numFmtId="0" fontId="20" fillId="0" borderId="74" xfId="67" applyFont="1" applyBorder="1" applyAlignment="1">
      <alignment horizontal="center"/>
      <protection/>
    </xf>
    <xf numFmtId="180" fontId="5" fillId="0" borderId="83" xfId="67" applyNumberFormat="1" applyFont="1" applyBorder="1" applyAlignment="1">
      <alignment horizontal="right"/>
      <protection/>
    </xf>
    <xf numFmtId="178" fontId="19" fillId="0" borderId="84" xfId="67" applyNumberFormat="1" applyFont="1" applyBorder="1" applyAlignment="1">
      <alignment horizontal="right"/>
      <protection/>
    </xf>
    <xf numFmtId="180" fontId="19" fillId="0" borderId="83" xfId="67" applyNumberFormat="1" applyFont="1" applyBorder="1" applyAlignment="1">
      <alignment horizontal="right"/>
      <protection/>
    </xf>
    <xf numFmtId="200" fontId="19" fillId="0" borderId="59" xfId="67" applyNumberFormat="1" applyFont="1" applyBorder="1" applyAlignment="1">
      <alignment horizontal="right"/>
      <protection/>
    </xf>
    <xf numFmtId="198" fontId="19" fillId="0" borderId="84" xfId="67" applyNumberFormat="1" applyFont="1" applyBorder="1" applyAlignment="1">
      <alignment horizontal="right"/>
      <protection/>
    </xf>
    <xf numFmtId="200" fontId="5" fillId="0" borderId="0" xfId="67" applyNumberFormat="1" applyFont="1" applyBorder="1" applyAlignment="1">
      <alignment horizontal="right"/>
      <protection/>
    </xf>
    <xf numFmtId="0" fontId="5" fillId="0" borderId="74" xfId="67" applyFont="1" applyBorder="1" applyAlignment="1">
      <alignment horizontal="left"/>
      <protection/>
    </xf>
    <xf numFmtId="0" fontId="15" fillId="0" borderId="74" xfId="67" applyFont="1" applyBorder="1" applyAlignment="1">
      <alignment horizontal="left"/>
      <protection/>
    </xf>
    <xf numFmtId="0" fontId="5" fillId="0" borderId="85" xfId="67" applyFont="1" applyBorder="1" applyAlignment="1">
      <alignment horizontal="center"/>
      <protection/>
    </xf>
    <xf numFmtId="38" fontId="5" fillId="0" borderId="86" xfId="67" applyNumberFormat="1" applyFont="1" applyBorder="1" applyAlignment="1">
      <alignment horizontal="right"/>
      <protection/>
    </xf>
    <xf numFmtId="38" fontId="6" fillId="0" borderId="87" xfId="67" applyNumberFormat="1" applyFont="1" applyBorder="1" applyAlignment="1">
      <alignment horizontal="right"/>
      <protection/>
    </xf>
    <xf numFmtId="185" fontId="19" fillId="0" borderId="87" xfId="67" applyNumberFormat="1" applyFont="1" applyBorder="1" applyAlignment="1">
      <alignment horizontal="right"/>
      <protection/>
    </xf>
    <xf numFmtId="200" fontId="19" fillId="0" borderId="87" xfId="64" applyNumberFormat="1" applyFont="1" applyBorder="1" applyAlignment="1">
      <alignment/>
      <protection/>
    </xf>
    <xf numFmtId="180" fontId="5" fillId="0" borderId="88" xfId="67" applyNumberFormat="1" applyFont="1" applyBorder="1" applyAlignment="1">
      <alignment horizontal="right"/>
      <protection/>
    </xf>
    <xf numFmtId="185" fontId="5" fillId="0" borderId="87" xfId="67" applyNumberFormat="1" applyFont="1" applyBorder="1" applyAlignment="1">
      <alignment horizontal="right"/>
      <protection/>
    </xf>
    <xf numFmtId="180" fontId="5" fillId="0" borderId="87" xfId="64" applyNumberFormat="1" applyFont="1" applyBorder="1" applyAlignment="1">
      <alignment/>
      <protection/>
    </xf>
    <xf numFmtId="0" fontId="5" fillId="0" borderId="0" xfId="67" applyFont="1" applyBorder="1" applyAlignment="1">
      <alignment horizontal="center"/>
      <protection/>
    </xf>
    <xf numFmtId="0" fontId="6" fillId="0" borderId="0" xfId="67" applyFont="1" applyAlignment="1">
      <alignment horizontal="center"/>
      <protection/>
    </xf>
    <xf numFmtId="0" fontId="15" fillId="0" borderId="0" xfId="67" applyFont="1" applyAlignment="1">
      <alignment horizontal="left"/>
      <protection/>
    </xf>
    <xf numFmtId="0" fontId="4" fillId="0" borderId="0" xfId="0" applyFont="1" applyFill="1" applyAlignment="1">
      <alignment vertical="center"/>
    </xf>
    <xf numFmtId="200" fontId="15" fillId="0" borderId="54" xfId="63" applyNumberFormat="1" applyFont="1" applyBorder="1">
      <alignment/>
      <protection/>
    </xf>
    <xf numFmtId="180" fontId="5" fillId="0" borderId="89" xfId="67" applyNumberFormat="1" applyFont="1" applyBorder="1" applyAlignment="1">
      <alignment horizontal="right"/>
      <protection/>
    </xf>
    <xf numFmtId="0" fontId="20" fillId="0" borderId="90" xfId="67" applyFont="1" applyBorder="1" applyAlignment="1">
      <alignment horizontal="center"/>
      <protection/>
    </xf>
    <xf numFmtId="200" fontId="15" fillId="0" borderId="17" xfId="63" applyNumberFormat="1" applyFont="1" applyBorder="1">
      <alignment/>
      <protection/>
    </xf>
    <xf numFmtId="201" fontId="5" fillId="0" borderId="17" xfId="64" applyNumberFormat="1" applyFont="1" applyBorder="1" applyAlignment="1">
      <alignment/>
      <protection/>
    </xf>
    <xf numFmtId="0" fontId="15" fillId="0" borderId="91" xfId="63" applyFont="1" applyBorder="1" applyAlignment="1">
      <alignment horizontal="center" wrapText="1"/>
      <protection/>
    </xf>
    <xf numFmtId="193" fontId="5" fillId="0" borderId="31" xfId="64" applyNumberFormat="1" applyFont="1" applyBorder="1" applyAlignment="1">
      <alignment/>
      <protection/>
    </xf>
    <xf numFmtId="200" fontId="5" fillId="0" borderId="92" xfId="64" applyNumberFormat="1" applyFont="1" applyBorder="1" applyAlignment="1">
      <alignment/>
      <protection/>
    </xf>
    <xf numFmtId="179" fontId="5" fillId="0" borderId="93" xfId="63" applyNumberFormat="1" applyFont="1" applyBorder="1">
      <alignment/>
      <protection/>
    </xf>
    <xf numFmtId="193" fontId="5" fillId="0" borderId="0" xfId="64" applyNumberFormat="1" applyFont="1" applyAlignment="1">
      <alignment horizontal="center"/>
      <protection/>
    </xf>
    <xf numFmtId="200" fontId="5" fillId="0" borderId="0" xfId="64" applyNumberFormat="1" applyFont="1" applyAlignment="1">
      <alignment horizontal="right"/>
      <protection/>
    </xf>
    <xf numFmtId="200" fontId="15" fillId="0" borderId="94" xfId="63" applyNumberFormat="1" applyFont="1" applyBorder="1">
      <alignment/>
      <protection/>
    </xf>
    <xf numFmtId="180" fontId="17" fillId="0" borderId="0" xfId="63" applyNumberFormat="1" applyFont="1">
      <alignment/>
      <protection/>
    </xf>
    <xf numFmtId="200" fontId="19" fillId="0" borderId="0" xfId="64" applyNumberFormat="1" applyFont="1" applyBorder="1" applyAlignment="1">
      <alignment/>
      <protection/>
    </xf>
    <xf numFmtId="178" fontId="19" fillId="0" borderId="95" xfId="67" applyNumberFormat="1" applyFont="1" applyBorder="1" applyAlignment="1">
      <alignment horizontal="right"/>
      <protection/>
    </xf>
    <xf numFmtId="198" fontId="19" fillId="0" borderId="95" xfId="67" applyNumberFormat="1" applyFont="1" applyBorder="1" applyAlignment="1">
      <alignment horizontal="right"/>
      <protection/>
    </xf>
    <xf numFmtId="180" fontId="5" fillId="0" borderId="95" xfId="67" applyNumberFormat="1" applyFont="1" applyBorder="1" applyAlignment="1">
      <alignment horizontal="right"/>
      <protection/>
    </xf>
    <xf numFmtId="200" fontId="19" fillId="0" borderId="60" xfId="64" applyNumberFormat="1" applyFont="1" applyBorder="1" applyAlignment="1">
      <alignment/>
      <protection/>
    </xf>
    <xf numFmtId="200" fontId="5" fillId="0" borderId="60" xfId="67" applyNumberFormat="1" applyFont="1" applyBorder="1" applyAlignment="1">
      <alignment horizontal="right"/>
      <protection/>
    </xf>
    <xf numFmtId="200" fontId="19" fillId="0" borderId="60" xfId="67" applyNumberFormat="1" applyFont="1" applyBorder="1" applyAlignment="1">
      <alignment horizontal="right"/>
      <protection/>
    </xf>
    <xf numFmtId="179" fontId="5" fillId="0" borderId="42" xfId="64" applyNumberFormat="1" applyFont="1" applyBorder="1" applyAlignment="1">
      <alignment/>
      <protection/>
    </xf>
    <xf numFmtId="178" fontId="22" fillId="0" borderId="84" xfId="65" applyNumberFormat="1" applyFont="1" applyBorder="1" applyAlignment="1">
      <alignment/>
      <protection/>
    </xf>
    <xf numFmtId="180" fontId="15" fillId="0" borderId="17" xfId="63" applyNumberFormat="1" applyFont="1" applyBorder="1">
      <alignment/>
      <protection/>
    </xf>
    <xf numFmtId="200" fontId="15" fillId="0" borderId="93" xfId="63" applyNumberFormat="1" applyFont="1" applyBorder="1">
      <alignment/>
      <protection/>
    </xf>
    <xf numFmtId="179" fontId="5" fillId="0" borderId="96" xfId="63" applyNumberFormat="1" applyFont="1" applyBorder="1">
      <alignment/>
      <protection/>
    </xf>
    <xf numFmtId="179" fontId="15" fillId="0" borderId="54" xfId="63" applyNumberFormat="1" applyFont="1" applyBorder="1">
      <alignment/>
      <protection/>
    </xf>
    <xf numFmtId="179" fontId="15" fillId="0" borderId="97" xfId="63" applyNumberFormat="1" applyFont="1" applyBorder="1">
      <alignment/>
      <protection/>
    </xf>
    <xf numFmtId="0" fontId="6" fillId="0" borderId="56" xfId="64" applyFont="1" applyBorder="1" applyAlignment="1">
      <alignment/>
      <protection/>
    </xf>
    <xf numFmtId="0" fontId="5" fillId="0" borderId="57" xfId="64" applyFont="1" applyBorder="1" applyAlignment="1">
      <alignment horizontal="center"/>
      <protection/>
    </xf>
    <xf numFmtId="0" fontId="13" fillId="0" borderId="98" xfId="64" applyFont="1" applyBorder="1" applyAlignment="1">
      <alignment/>
      <protection/>
    </xf>
    <xf numFmtId="0" fontId="13" fillId="0" borderId="57" xfId="64" applyFont="1" applyBorder="1" applyAlignment="1">
      <alignment horizontal="center"/>
      <protection/>
    </xf>
    <xf numFmtId="0" fontId="5" fillId="0" borderId="57" xfId="64" applyFont="1" applyBorder="1" applyAlignment="1">
      <alignment/>
      <protection/>
    </xf>
    <xf numFmtId="0" fontId="5" fillId="0" borderId="64" xfId="64" applyFont="1" applyBorder="1" applyAlignment="1">
      <alignment horizontal="center" shrinkToFit="1"/>
      <protection/>
    </xf>
    <xf numFmtId="0" fontId="5" fillId="0" borderId="57" xfId="64" applyFont="1" applyBorder="1" applyAlignment="1">
      <alignment horizontal="left" shrinkToFit="1"/>
      <protection/>
    </xf>
    <xf numFmtId="0" fontId="5" fillId="0" borderId="58" xfId="64" applyFont="1" applyBorder="1" applyAlignment="1">
      <alignment horizontal="left" shrinkToFit="1"/>
      <protection/>
    </xf>
    <xf numFmtId="0" fontId="15" fillId="0" borderId="99" xfId="65" applyFont="1" applyBorder="1" applyAlignment="1">
      <alignment horizontal="right"/>
      <protection/>
    </xf>
    <xf numFmtId="0" fontId="6" fillId="0" borderId="100" xfId="64" applyFont="1" applyBorder="1" applyAlignment="1">
      <alignment/>
      <protection/>
    </xf>
    <xf numFmtId="0" fontId="6" fillId="0" borderId="68" xfId="64" applyFont="1" applyBorder="1" applyAlignment="1">
      <alignment/>
      <protection/>
    </xf>
    <xf numFmtId="0" fontId="13" fillId="0" borderId="51" xfId="64" applyFont="1" applyBorder="1" applyAlignment="1">
      <alignment horizontal="center"/>
      <protection/>
    </xf>
    <xf numFmtId="0" fontId="6" fillId="0" borderId="101" xfId="64" applyFont="1" applyBorder="1" applyAlignment="1">
      <alignment/>
      <protection/>
    </xf>
    <xf numFmtId="185" fontId="13" fillId="0" borderId="15" xfId="64" applyNumberFormat="1" applyFont="1" applyBorder="1" applyAlignment="1">
      <alignment horizontal="center"/>
      <protection/>
    </xf>
    <xf numFmtId="180" fontId="13" fillId="0" borderId="15" xfId="64" applyNumberFormat="1" applyFont="1" applyBorder="1" applyAlignment="1">
      <alignment horizontal="center"/>
      <protection/>
    </xf>
    <xf numFmtId="0" fontId="6" fillId="0" borderId="102" xfId="64" applyFont="1" applyBorder="1" applyAlignment="1">
      <alignment/>
      <protection/>
    </xf>
    <xf numFmtId="0" fontId="13" fillId="0" borderId="103" xfId="64" applyFont="1" applyBorder="1" applyAlignment="1">
      <alignment horizontal="center"/>
      <protection/>
    </xf>
    <xf numFmtId="0" fontId="5" fillId="0" borderId="19" xfId="63" applyFont="1" applyBorder="1" applyAlignment="1">
      <alignment horizontal="right"/>
      <protection/>
    </xf>
    <xf numFmtId="3" fontId="5" fillId="0" borderId="24" xfId="63" applyNumberFormat="1" applyFont="1" applyBorder="1">
      <alignment/>
      <protection/>
    </xf>
    <xf numFmtId="0" fontId="5" fillId="0" borderId="30" xfId="63" applyFont="1" applyBorder="1" applyAlignment="1">
      <alignment horizontal="center"/>
      <protection/>
    </xf>
    <xf numFmtId="0" fontId="5" fillId="0" borderId="104" xfId="63" applyFont="1" applyBorder="1">
      <alignment/>
      <protection/>
    </xf>
    <xf numFmtId="0" fontId="5" fillId="0" borderId="105" xfId="63" applyFont="1" applyBorder="1">
      <alignment/>
      <protection/>
    </xf>
    <xf numFmtId="179" fontId="5" fillId="0" borderId="106" xfId="63" applyNumberFormat="1" applyFont="1" applyBorder="1">
      <alignment/>
      <protection/>
    </xf>
    <xf numFmtId="179" fontId="5" fillId="0" borderId="107" xfId="63" applyNumberFormat="1" applyFont="1" applyBorder="1">
      <alignment/>
      <protection/>
    </xf>
    <xf numFmtId="0" fontId="3" fillId="0" borderId="108" xfId="63" applyBorder="1">
      <alignment/>
      <protection/>
    </xf>
    <xf numFmtId="0" fontId="46" fillId="0" borderId="0" xfId="62">
      <alignment vertical="center"/>
      <protection/>
    </xf>
    <xf numFmtId="0" fontId="24" fillId="0" borderId="0" xfId="62" applyFont="1" applyAlignment="1">
      <alignment horizontal="center" vertical="center"/>
      <protection/>
    </xf>
    <xf numFmtId="0" fontId="23" fillId="0" borderId="0" xfId="62" applyFont="1">
      <alignment vertical="center"/>
      <protection/>
    </xf>
    <xf numFmtId="0" fontId="25" fillId="0" borderId="0" xfId="62" applyFont="1">
      <alignment vertical="center"/>
      <protection/>
    </xf>
    <xf numFmtId="0" fontId="63" fillId="0" borderId="0" xfId="62" applyFont="1">
      <alignment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vertical="center"/>
    </xf>
    <xf numFmtId="0" fontId="14" fillId="0" borderId="109" xfId="0" applyFont="1" applyBorder="1" applyAlignment="1">
      <alignment horizontal="center" vertical="center"/>
    </xf>
    <xf numFmtId="0" fontId="14" fillId="0" borderId="1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08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11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0" xfId="0" applyFont="1" applyBorder="1" applyAlignment="1">
      <alignment horizontal="right" vertical="center"/>
    </xf>
    <xf numFmtId="0" fontId="13" fillId="0" borderId="112" xfId="0" applyFont="1" applyBorder="1" applyAlignment="1">
      <alignment horizontal="center" vertical="center"/>
    </xf>
    <xf numFmtId="201" fontId="27" fillId="0" borderId="113" xfId="0" applyNumberFormat="1" applyFont="1" applyBorder="1" applyAlignment="1">
      <alignment horizontal="right"/>
    </xf>
    <xf numFmtId="212" fontId="0" fillId="0" borderId="108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1" fontId="27" fillId="0" borderId="62" xfId="0" applyNumberFormat="1" applyFont="1" applyBorder="1" applyAlignment="1">
      <alignment horizontal="right"/>
    </xf>
    <xf numFmtId="0" fontId="0" fillId="0" borderId="110" xfId="0" applyBorder="1" applyAlignment="1">
      <alignment horizontal="center" vertical="center"/>
    </xf>
    <xf numFmtId="210" fontId="27" fillId="0" borderId="110" xfId="0" applyNumberFormat="1" applyFont="1" applyBorder="1" applyAlignment="1">
      <alignment horizontal="right"/>
    </xf>
    <xf numFmtId="0" fontId="0" fillId="0" borderId="110" xfId="0" applyBorder="1" applyAlignment="1">
      <alignment vertical="center"/>
    </xf>
    <xf numFmtId="0" fontId="0" fillId="0" borderId="0" xfId="0" applyBorder="1" applyAlignment="1">
      <alignment vertical="center"/>
    </xf>
    <xf numFmtId="210" fontId="27" fillId="0" borderId="0" xfId="0" applyNumberFormat="1" applyFont="1" applyBorder="1" applyAlignment="1">
      <alignment horizontal="right"/>
    </xf>
    <xf numFmtId="0" fontId="28" fillId="0" borderId="0" xfId="0" applyFont="1" applyAlignment="1">
      <alignment vertical="center"/>
    </xf>
    <xf numFmtId="212" fontId="0" fillId="0" borderId="110" xfId="0" applyNumberFormat="1" applyBorder="1" applyAlignment="1">
      <alignment horizontal="center" vertical="center"/>
    </xf>
    <xf numFmtId="201" fontId="27" fillId="0" borderId="110" xfId="0" applyNumberFormat="1" applyFont="1" applyBorder="1" applyAlignment="1">
      <alignment horizontal="right"/>
    </xf>
    <xf numFmtId="0" fontId="0" fillId="0" borderId="32" xfId="0" applyBorder="1" applyAlignment="1">
      <alignment horizontal="center" vertical="center"/>
    </xf>
    <xf numFmtId="210" fontId="27" fillId="0" borderId="32" xfId="0" applyNumberFormat="1" applyFont="1" applyBorder="1" applyAlignment="1">
      <alignment horizontal="right"/>
    </xf>
    <xf numFmtId="0" fontId="0" fillId="0" borderId="32" xfId="0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212" fontId="0" fillId="0" borderId="111" xfId="0" applyNumberFormat="1" applyBorder="1" applyAlignment="1">
      <alignment horizontal="center" vertical="center"/>
    </xf>
    <xf numFmtId="201" fontId="27" fillId="0" borderId="114" xfId="0" applyNumberFormat="1" applyFont="1" applyBorder="1" applyAlignment="1">
      <alignment horizontal="right"/>
    </xf>
    <xf numFmtId="210" fontId="5" fillId="0" borderId="86" xfId="67" applyNumberFormat="1" applyFont="1" applyBorder="1" applyAlignment="1">
      <alignment horizontal="right"/>
      <protection/>
    </xf>
    <xf numFmtId="210" fontId="6" fillId="0" borderId="87" xfId="67" applyNumberFormat="1" applyFont="1" applyBorder="1" applyAlignment="1">
      <alignment horizontal="right"/>
      <protection/>
    </xf>
    <xf numFmtId="210" fontId="5" fillId="0" borderId="87" xfId="67" applyNumberFormat="1" applyFont="1" applyBorder="1" applyAlignment="1">
      <alignment horizontal="right"/>
      <protection/>
    </xf>
    <xf numFmtId="210" fontId="6" fillId="0" borderId="87" xfId="49" applyNumberFormat="1" applyFont="1" applyBorder="1" applyAlignment="1">
      <alignment horizontal="right"/>
    </xf>
    <xf numFmtId="0" fontId="15" fillId="0" borderId="0" xfId="65" applyFont="1" applyBorder="1" applyAlignment="1">
      <alignment horizontal="left"/>
      <protection/>
    </xf>
    <xf numFmtId="0" fontId="5" fillId="0" borderId="0" xfId="67" applyFont="1" applyBorder="1" applyAlignment="1">
      <alignment horizontal="left"/>
      <protection/>
    </xf>
    <xf numFmtId="0" fontId="15" fillId="0" borderId="0" xfId="67" applyFont="1" applyBorder="1" applyAlignment="1">
      <alignment horizontal="left"/>
      <protection/>
    </xf>
    <xf numFmtId="0" fontId="13" fillId="0" borderId="115" xfId="0" applyFont="1" applyBorder="1" applyAlignment="1">
      <alignment horizontal="center" vertical="center"/>
    </xf>
    <xf numFmtId="38" fontId="5" fillId="0" borderId="24" xfId="49" applyFont="1" applyBorder="1" applyAlignment="1">
      <alignment horizontal="right"/>
    </xf>
    <xf numFmtId="38" fontId="15" fillId="33" borderId="24" xfId="49" applyFont="1" applyFill="1" applyBorder="1" applyAlignment="1">
      <alignment horizontal="right"/>
    </xf>
    <xf numFmtId="38" fontId="15" fillId="0" borderId="24" xfId="49" applyFont="1" applyBorder="1" applyAlignment="1">
      <alignment/>
    </xf>
    <xf numFmtId="38" fontId="15" fillId="0" borderId="116" xfId="49" applyFont="1" applyBorder="1" applyAlignment="1">
      <alignment/>
    </xf>
    <xf numFmtId="38" fontId="15" fillId="0" borderId="117" xfId="49" applyFont="1" applyBorder="1" applyAlignment="1">
      <alignment/>
    </xf>
    <xf numFmtId="38" fontId="15" fillId="0" borderId="118" xfId="49" applyFont="1" applyBorder="1" applyAlignment="1">
      <alignment/>
    </xf>
    <xf numFmtId="38" fontId="18" fillId="0" borderId="116" xfId="49" applyFont="1" applyBorder="1" applyAlignment="1">
      <alignment/>
    </xf>
    <xf numFmtId="38" fontId="5" fillId="0" borderId="22" xfId="49" applyFont="1" applyBorder="1" applyAlignment="1">
      <alignment/>
    </xf>
    <xf numFmtId="38" fontId="15" fillId="33" borderId="22" xfId="49" applyFont="1" applyFill="1" applyBorder="1" applyAlignment="1">
      <alignment/>
    </xf>
    <xf numFmtId="38" fontId="15" fillId="0" borderId="22" xfId="49" applyFont="1" applyBorder="1" applyAlignment="1">
      <alignment/>
    </xf>
    <xf numFmtId="38" fontId="15" fillId="0" borderId="119" xfId="49" applyFont="1" applyBorder="1" applyAlignment="1">
      <alignment/>
    </xf>
    <xf numFmtId="38" fontId="15" fillId="0" borderId="40" xfId="49" applyFont="1" applyBorder="1" applyAlignment="1">
      <alignment/>
    </xf>
    <xf numFmtId="38" fontId="15" fillId="0" borderId="120" xfId="49" applyFont="1" applyBorder="1" applyAlignment="1">
      <alignment/>
    </xf>
    <xf numFmtId="38" fontId="18" fillId="0" borderId="119" xfId="49" applyFont="1" applyBorder="1" applyAlignment="1">
      <alignment/>
    </xf>
    <xf numFmtId="38" fontId="5" fillId="0" borderId="24" xfId="49" applyFont="1" applyBorder="1" applyAlignment="1">
      <alignment/>
    </xf>
    <xf numFmtId="202" fontId="5" fillId="0" borderId="44" xfId="49" applyNumberFormat="1" applyFont="1" applyBorder="1" applyAlignment="1">
      <alignment/>
    </xf>
    <xf numFmtId="202" fontId="6" fillId="0" borderId="0" xfId="49" applyNumberFormat="1" applyFont="1" applyBorder="1" applyAlignment="1">
      <alignment/>
    </xf>
    <xf numFmtId="202" fontId="5" fillId="0" borderId="17" xfId="49" applyNumberFormat="1" applyFont="1" applyBorder="1" applyAlignment="1">
      <alignment/>
    </xf>
    <xf numFmtId="202" fontId="5" fillId="0" borderId="121" xfId="49" applyNumberFormat="1" applyFont="1" applyBorder="1" applyAlignment="1">
      <alignment horizontal="center"/>
    </xf>
    <xf numFmtId="202" fontId="6" fillId="0" borderId="100" xfId="49" applyNumberFormat="1" applyFont="1" applyBorder="1" applyAlignment="1">
      <alignment horizontal="center"/>
    </xf>
    <xf numFmtId="202" fontId="5" fillId="0" borderId="15" xfId="49" applyNumberFormat="1" applyFont="1" applyBorder="1" applyAlignment="1">
      <alignment horizontal="center"/>
    </xf>
    <xf numFmtId="202" fontId="5" fillId="0" borderId="46" xfId="49" applyNumberFormat="1" applyFont="1" applyBorder="1" applyAlignment="1">
      <alignment/>
    </xf>
    <xf numFmtId="202" fontId="6" fillId="0" borderId="32" xfId="49" applyNumberFormat="1" applyFont="1" applyBorder="1" applyAlignment="1">
      <alignment/>
    </xf>
    <xf numFmtId="202" fontId="5" fillId="0" borderId="47" xfId="49" applyNumberFormat="1" applyFont="1" applyBorder="1" applyAlignment="1">
      <alignment/>
    </xf>
    <xf numFmtId="202" fontId="5" fillId="0" borderId="122" xfId="49" applyNumberFormat="1" applyFont="1" applyBorder="1" applyAlignment="1">
      <alignment horizontal="center"/>
    </xf>
    <xf numFmtId="202" fontId="5" fillId="0" borderId="59" xfId="49" applyNumberFormat="1" applyFont="1" applyBorder="1" applyAlignment="1">
      <alignment/>
    </xf>
    <xf numFmtId="202" fontId="5" fillId="0" borderId="69" xfId="49" applyNumberFormat="1" applyFont="1" applyBorder="1" applyAlignment="1">
      <alignment/>
    </xf>
    <xf numFmtId="202" fontId="5" fillId="0" borderId="123" xfId="64" applyNumberFormat="1" applyFont="1" applyBorder="1" applyAlignment="1">
      <alignment/>
      <protection/>
    </xf>
    <xf numFmtId="202" fontId="5" fillId="0" borderId="121" xfId="64" applyNumberFormat="1" applyFont="1" applyBorder="1" applyAlignment="1">
      <alignment horizontal="center"/>
      <protection/>
    </xf>
    <xf numFmtId="202" fontId="6" fillId="0" borderId="100" xfId="64" applyNumberFormat="1" applyFont="1" applyBorder="1" applyAlignment="1">
      <alignment horizontal="center"/>
      <protection/>
    </xf>
    <xf numFmtId="202" fontId="5" fillId="0" borderId="15" xfId="64" applyNumberFormat="1" applyFont="1" applyBorder="1" applyAlignment="1">
      <alignment horizontal="center"/>
      <protection/>
    </xf>
    <xf numFmtId="202" fontId="5" fillId="0" borderId="44" xfId="64" applyNumberFormat="1" applyFont="1" applyBorder="1" applyAlignment="1">
      <alignment/>
      <protection/>
    </xf>
    <xf numFmtId="202" fontId="6" fillId="0" borderId="0" xfId="64" applyNumberFormat="1" applyFont="1" applyBorder="1" applyAlignment="1">
      <alignment/>
      <protection/>
    </xf>
    <xf numFmtId="202" fontId="5" fillId="0" borderId="46" xfId="64" applyNumberFormat="1" applyFont="1" applyBorder="1" applyAlignment="1">
      <alignment/>
      <protection/>
    </xf>
    <xf numFmtId="202" fontId="6" fillId="0" borderId="32" xfId="64" applyNumberFormat="1" applyFont="1" applyBorder="1" applyAlignment="1">
      <alignment/>
      <protection/>
    </xf>
    <xf numFmtId="202" fontId="5" fillId="0" borderId="123" xfId="49" applyNumberFormat="1" applyFont="1" applyBorder="1" applyAlignment="1">
      <alignment/>
    </xf>
    <xf numFmtId="202" fontId="6" fillId="0" borderId="124" xfId="49" applyNumberFormat="1" applyFont="1" applyBorder="1" applyAlignment="1">
      <alignment/>
    </xf>
    <xf numFmtId="202" fontId="5" fillId="0" borderId="0" xfId="64" applyNumberFormat="1" applyFont="1" applyAlignment="1">
      <alignment horizontal="center"/>
      <protection/>
    </xf>
    <xf numFmtId="202" fontId="6" fillId="0" borderId="0" xfId="64" applyNumberFormat="1" applyFont="1" applyAlignment="1">
      <alignment horizontal="center"/>
      <protection/>
    </xf>
    <xf numFmtId="202" fontId="15" fillId="0" borderId="44" xfId="65" applyNumberFormat="1" applyFont="1" applyBorder="1" applyAlignment="1">
      <alignment/>
      <protection/>
    </xf>
    <xf numFmtId="202" fontId="18" fillId="0" borderId="0" xfId="65" applyNumberFormat="1" applyFont="1" applyBorder="1" applyAlignment="1">
      <alignment/>
      <protection/>
    </xf>
    <xf numFmtId="202" fontId="15" fillId="0" borderId="60" xfId="65" applyNumberFormat="1" applyFont="1" applyBorder="1" applyAlignment="1">
      <alignment/>
      <protection/>
    </xf>
    <xf numFmtId="202" fontId="15" fillId="0" borderId="44" xfId="65" applyNumberFormat="1" applyFont="1" applyBorder="1" applyAlignment="1">
      <alignment horizontal="center"/>
      <protection/>
    </xf>
    <xf numFmtId="202" fontId="15" fillId="0" borderId="59" xfId="65" applyNumberFormat="1" applyFont="1" applyBorder="1" applyAlignment="1">
      <alignment horizontal="center"/>
      <protection/>
    </xf>
    <xf numFmtId="202" fontId="15" fillId="0" borderId="60" xfId="65" applyNumberFormat="1" applyFont="1" applyBorder="1" applyAlignment="1">
      <alignment horizontal="center"/>
      <protection/>
    </xf>
    <xf numFmtId="202" fontId="15" fillId="0" borderId="121" xfId="65" applyNumberFormat="1" applyFont="1" applyBorder="1" applyAlignment="1">
      <alignment/>
      <protection/>
    </xf>
    <xf numFmtId="202" fontId="15" fillId="0" borderId="122" xfId="65" applyNumberFormat="1" applyFont="1" applyBorder="1" applyAlignment="1">
      <alignment/>
      <protection/>
    </xf>
    <xf numFmtId="202" fontId="15" fillId="0" borderId="125" xfId="65" applyNumberFormat="1" applyFont="1" applyBorder="1" applyAlignment="1">
      <alignment/>
      <protection/>
    </xf>
    <xf numFmtId="202" fontId="15" fillId="0" borderId="59" xfId="65" applyNumberFormat="1" applyFont="1" applyBorder="1" applyAlignment="1">
      <alignment/>
      <protection/>
    </xf>
    <xf numFmtId="202" fontId="18" fillId="0" borderId="59" xfId="65" applyNumberFormat="1" applyFont="1" applyBorder="1" applyAlignment="1">
      <alignment/>
      <protection/>
    </xf>
    <xf numFmtId="202" fontId="15" fillId="0" borderId="69" xfId="65" applyNumberFormat="1" applyFont="1" applyBorder="1" applyAlignment="1">
      <alignment/>
      <protection/>
    </xf>
    <xf numFmtId="202" fontId="15" fillId="0" borderId="70" xfId="65" applyNumberFormat="1" applyFont="1" applyBorder="1" applyAlignment="1">
      <alignment/>
      <protection/>
    </xf>
    <xf numFmtId="202" fontId="15" fillId="0" borderId="60" xfId="49" applyNumberFormat="1" applyFont="1" applyBorder="1" applyAlignment="1">
      <alignment/>
    </xf>
    <xf numFmtId="202" fontId="15" fillId="0" borderId="60" xfId="49" applyNumberFormat="1" applyFont="1" applyBorder="1" applyAlignment="1">
      <alignment horizontal="center"/>
    </xf>
    <xf numFmtId="202" fontId="15" fillId="0" borderId="125" xfId="49" applyNumberFormat="1" applyFont="1" applyBorder="1" applyAlignment="1">
      <alignment/>
    </xf>
    <xf numFmtId="202" fontId="5" fillId="0" borderId="126" xfId="67" applyNumberFormat="1" applyFont="1" applyBorder="1" applyAlignment="1">
      <alignment/>
      <protection/>
    </xf>
    <xf numFmtId="202" fontId="6" fillId="0" borderId="126" xfId="67" applyNumberFormat="1" applyFont="1" applyBorder="1" applyAlignment="1">
      <alignment/>
      <protection/>
    </xf>
    <xf numFmtId="202" fontId="5" fillId="0" borderId="126" xfId="67" applyNumberFormat="1" applyFont="1" applyBorder="1" applyAlignment="1">
      <alignment horizontal="right"/>
      <protection/>
    </xf>
    <xf numFmtId="202" fontId="5" fillId="0" borderId="59" xfId="67" applyNumberFormat="1" applyFont="1" applyBorder="1" applyAlignment="1">
      <alignment horizontal="center"/>
      <protection/>
    </xf>
    <xf numFmtId="202" fontId="6" fillId="0" borderId="59" xfId="67" applyNumberFormat="1" applyFont="1" applyBorder="1" applyAlignment="1">
      <alignment horizontal="center"/>
      <protection/>
    </xf>
    <xf numFmtId="202" fontId="5" fillId="0" borderId="59" xfId="67" applyNumberFormat="1" applyFont="1" applyBorder="1" applyAlignment="1">
      <alignment horizontal="right"/>
      <protection/>
    </xf>
    <xf numFmtId="202" fontId="19" fillId="0" borderId="59" xfId="67" applyNumberFormat="1" applyFont="1" applyBorder="1" applyAlignment="1">
      <alignment horizontal="right"/>
      <protection/>
    </xf>
    <xf numFmtId="202" fontId="20" fillId="0" borderId="59" xfId="67" applyNumberFormat="1" applyFont="1" applyBorder="1" applyAlignment="1">
      <alignment horizontal="right"/>
      <protection/>
    </xf>
    <xf numFmtId="202" fontId="19" fillId="0" borderId="59" xfId="67" applyNumberFormat="1" applyFont="1" applyBorder="1" applyAlignment="1">
      <alignment/>
      <protection/>
    </xf>
    <xf numFmtId="202" fontId="20" fillId="0" borderId="59" xfId="67" applyNumberFormat="1" applyFont="1" applyBorder="1" applyAlignment="1">
      <alignment/>
      <protection/>
    </xf>
    <xf numFmtId="202" fontId="19" fillId="0" borderId="59" xfId="66" applyNumberFormat="1" applyFont="1" applyFill="1" applyBorder="1" applyAlignment="1">
      <alignment/>
      <protection/>
    </xf>
    <xf numFmtId="202" fontId="20" fillId="0" borderId="59" xfId="66" applyNumberFormat="1" applyFont="1" applyFill="1" applyBorder="1" applyAlignment="1">
      <alignment/>
      <protection/>
    </xf>
    <xf numFmtId="202" fontId="22" fillId="0" borderId="60" xfId="65" applyNumberFormat="1" applyFont="1" applyBorder="1" applyAlignment="1">
      <alignment/>
      <protection/>
    </xf>
    <xf numFmtId="202" fontId="6" fillId="0" borderId="59" xfId="67" applyNumberFormat="1" applyFont="1" applyBorder="1" applyAlignment="1">
      <alignment horizontal="right"/>
      <protection/>
    </xf>
    <xf numFmtId="202" fontId="5" fillId="0" borderId="59" xfId="67" applyNumberFormat="1" applyFont="1" applyBorder="1" applyAlignment="1">
      <alignment/>
      <protection/>
    </xf>
    <xf numFmtId="202" fontId="6" fillId="0" borderId="59" xfId="67" applyNumberFormat="1" applyFont="1" applyBorder="1" applyAlignment="1">
      <alignment/>
      <protection/>
    </xf>
    <xf numFmtId="202" fontId="5" fillId="0" borderId="0" xfId="67" applyNumberFormat="1" applyFont="1" applyBorder="1" applyAlignment="1">
      <alignment horizontal="center"/>
      <protection/>
    </xf>
    <xf numFmtId="202" fontId="22" fillId="0" borderId="60" xfId="49" applyNumberFormat="1" applyFont="1" applyBorder="1" applyAlignment="1">
      <alignment/>
    </xf>
    <xf numFmtId="202" fontId="5" fillId="0" borderId="126" xfId="49" applyNumberFormat="1" applyFont="1" applyBorder="1" applyAlignment="1">
      <alignment horizontal="right"/>
    </xf>
    <xf numFmtId="202" fontId="5" fillId="0" borderId="0" xfId="49" applyNumberFormat="1" applyFont="1" applyBorder="1" applyAlignment="1">
      <alignment horizontal="center"/>
    </xf>
    <xf numFmtId="202" fontId="19" fillId="0" borderId="59" xfId="49" applyNumberFormat="1" applyFont="1" applyBorder="1" applyAlignment="1">
      <alignment horizontal="right"/>
    </xf>
    <xf numFmtId="202" fontId="5" fillId="0" borderId="59" xfId="49" applyNumberFormat="1" applyFont="1" applyBorder="1" applyAlignment="1">
      <alignment horizontal="right"/>
    </xf>
    <xf numFmtId="202" fontId="5" fillId="0" borderId="60" xfId="67" applyNumberFormat="1" applyFont="1" applyBorder="1" applyAlignment="1">
      <alignment horizontal="center"/>
      <protection/>
    </xf>
    <xf numFmtId="202" fontId="5" fillId="0" borderId="60" xfId="67" applyNumberFormat="1" applyFont="1" applyBorder="1" applyAlignment="1">
      <alignment horizontal="right"/>
      <protection/>
    </xf>
    <xf numFmtId="202" fontId="6" fillId="0" borderId="60" xfId="67" applyNumberFormat="1" applyFont="1" applyBorder="1" applyAlignment="1">
      <alignment horizontal="right"/>
      <protection/>
    </xf>
    <xf numFmtId="202" fontId="27" fillId="0" borderId="127" xfId="0" applyNumberFormat="1" applyFont="1" applyBorder="1" applyAlignment="1">
      <alignment horizontal="right"/>
    </xf>
    <xf numFmtId="202" fontId="27" fillId="0" borderId="128" xfId="0" applyNumberFormat="1" applyFont="1" applyBorder="1" applyAlignment="1">
      <alignment horizontal="right"/>
    </xf>
    <xf numFmtId="202" fontId="27" fillId="0" borderId="60" xfId="0" applyNumberFormat="1" applyFont="1" applyBorder="1" applyAlignment="1">
      <alignment horizontal="right"/>
    </xf>
    <xf numFmtId="202" fontId="27" fillId="0" borderId="44" xfId="0" applyNumberFormat="1" applyFont="1" applyBorder="1" applyAlignment="1">
      <alignment horizontal="right"/>
    </xf>
    <xf numFmtId="202" fontId="27" fillId="0" borderId="70" xfId="0" applyNumberFormat="1" applyFont="1" applyBorder="1" applyAlignment="1">
      <alignment horizontal="right"/>
    </xf>
    <xf numFmtId="202" fontId="27" fillId="0" borderId="46" xfId="0" applyNumberFormat="1" applyFont="1" applyBorder="1" applyAlignment="1">
      <alignment horizontal="right"/>
    </xf>
    <xf numFmtId="0" fontId="13" fillId="0" borderId="129" xfId="0" applyFont="1" applyBorder="1" applyAlignment="1">
      <alignment horizontal="center" vertical="center"/>
    </xf>
    <xf numFmtId="0" fontId="13" fillId="0" borderId="46" xfId="0" applyFont="1" applyBorder="1" applyAlignment="1">
      <alignment horizontal="right" vertical="center"/>
    </xf>
    <xf numFmtId="0" fontId="24" fillId="0" borderId="0" xfId="62" applyFont="1" applyAlignment="1">
      <alignment horizontal="center" vertical="center" wrapText="1"/>
      <protection/>
    </xf>
    <xf numFmtId="0" fontId="24" fillId="0" borderId="0" xfId="62" applyFont="1" applyAlignment="1">
      <alignment horizontal="center" vertical="center"/>
      <protection/>
    </xf>
    <xf numFmtId="0" fontId="6" fillId="0" borderId="12" xfId="63" applyFont="1" applyBorder="1" applyAlignment="1">
      <alignment horizontal="center"/>
      <protection/>
    </xf>
    <xf numFmtId="0" fontId="6" fillId="0" borderId="11" xfId="63" applyFont="1" applyBorder="1" applyAlignment="1">
      <alignment horizontal="center"/>
      <protection/>
    </xf>
    <xf numFmtId="0" fontId="6" fillId="0" borderId="12" xfId="63" applyFont="1" applyBorder="1">
      <alignment/>
      <protection/>
    </xf>
    <xf numFmtId="0" fontId="6" fillId="0" borderId="100" xfId="64" applyFont="1" applyBorder="1" applyAlignment="1">
      <alignment horizontal="center" wrapText="1"/>
      <protection/>
    </xf>
    <xf numFmtId="0" fontId="6" fillId="0" borderId="130" xfId="64" applyFont="1" applyBorder="1" applyAlignment="1">
      <alignment horizontal="center"/>
      <protection/>
    </xf>
    <xf numFmtId="0" fontId="12" fillId="0" borderId="131" xfId="64" applyFont="1" applyBorder="1" applyAlignment="1">
      <alignment horizontal="center"/>
      <protection/>
    </xf>
    <xf numFmtId="0" fontId="12" fillId="0" borderId="132" xfId="64" applyFont="1" applyBorder="1" applyAlignment="1">
      <alignment horizontal="center"/>
      <protection/>
    </xf>
    <xf numFmtId="0" fontId="12" fillId="0" borderId="133" xfId="64" applyFont="1" applyBorder="1" applyAlignment="1">
      <alignment horizontal="center"/>
      <protection/>
    </xf>
    <xf numFmtId="0" fontId="5" fillId="0" borderId="121" xfId="64" applyFont="1" applyBorder="1" applyAlignment="1">
      <alignment horizontal="center" wrapText="1"/>
      <protection/>
    </xf>
    <xf numFmtId="0" fontId="5" fillId="0" borderId="134" xfId="64" applyFont="1" applyBorder="1" applyAlignment="1">
      <alignment horizontal="center"/>
      <protection/>
    </xf>
    <xf numFmtId="0" fontId="18" fillId="0" borderId="132" xfId="65" applyFont="1" applyBorder="1" applyAlignment="1">
      <alignment horizontal="center"/>
      <protection/>
    </xf>
    <xf numFmtId="0" fontId="18" fillId="0" borderId="131" xfId="65" applyFont="1" applyBorder="1" applyAlignment="1">
      <alignment horizontal="center"/>
      <protection/>
    </xf>
    <xf numFmtId="0" fontId="18" fillId="0" borderId="133" xfId="65" applyFont="1" applyBorder="1" applyAlignment="1">
      <alignment horizontal="center"/>
      <protection/>
    </xf>
    <xf numFmtId="0" fontId="5" fillId="0" borderId="44" xfId="64" applyFont="1" applyBorder="1" applyAlignment="1">
      <alignment horizontal="center"/>
      <protection/>
    </xf>
    <xf numFmtId="0" fontId="6" fillId="0" borderId="38" xfId="64" applyFont="1" applyBorder="1" applyAlignment="1">
      <alignment horizontal="center"/>
      <protection/>
    </xf>
    <xf numFmtId="0" fontId="6" fillId="0" borderId="135" xfId="67" applyFont="1" applyBorder="1" applyAlignment="1">
      <alignment horizontal="center"/>
      <protection/>
    </xf>
    <xf numFmtId="0" fontId="0" fillId="0" borderId="136" xfId="0" applyBorder="1" applyAlignment="1">
      <alignment vertical="center"/>
    </xf>
    <xf numFmtId="0" fontId="0" fillId="0" borderId="137" xfId="0" applyBorder="1" applyAlignment="1">
      <alignment vertical="center"/>
    </xf>
    <xf numFmtId="0" fontId="6" fillId="0" borderId="136" xfId="67" applyFont="1" applyBorder="1" applyAlignment="1">
      <alignment horizontal="center"/>
      <protection/>
    </xf>
    <xf numFmtId="0" fontId="6" fillId="0" borderId="137" xfId="67" applyFont="1" applyBorder="1" applyAlignment="1">
      <alignment horizontal="center"/>
      <protection/>
    </xf>
    <xf numFmtId="0" fontId="13" fillId="0" borderId="138" xfId="0" applyFont="1" applyBorder="1" applyAlignment="1">
      <alignment horizontal="center" vertical="center"/>
    </xf>
    <xf numFmtId="0" fontId="13" fillId="0" borderId="139" xfId="0" applyFont="1" applyBorder="1" applyAlignment="1">
      <alignment horizontal="center" vertical="center"/>
    </xf>
    <xf numFmtId="0" fontId="14" fillId="0" borderId="10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8" xfId="0" applyFont="1" applyBorder="1" applyAlignment="1">
      <alignment horizontal="center" vertical="center"/>
    </xf>
    <xf numFmtId="0" fontId="14" fillId="0" borderId="14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表－１製造業の推移、図－１" xfId="63"/>
    <cellStyle name="標準_表２" xfId="64"/>
    <cellStyle name="標準_表３（規模別）" xfId="65"/>
    <cellStyle name="標準_表４（地域別）" xfId="66"/>
    <cellStyle name="標準_表－５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8&#36895;&#22577;\18&#36895;&#22577;&#20316;&#25104;\H18-&#34920;&#65299;&#65288;&#20154;&#25968;&#2102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4&#24180;&#12487;&#12540;&#12479;\&#24467;&#26989;&#32773;&#35215;&#27169;&#2102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18.8.9&#12487;&#12540;&#12479;\&#65297;&#65303;&#24180;&#24037;&#26989;&#32113;&#35336;\&#38750;&#20844;&#38283;&#12487;&#12540;&#12479;\14&#24180;&#20844;&#34920;&#36039;&#26009;\&#12464;&#12521;&#12501;&#22287;&#22495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-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ー３"/>
      <sheetName val="従業者規模別 (2)"/>
      <sheetName val="従業者規模別"/>
      <sheetName val="３人以下"/>
      <sheetName val="４～９人"/>
      <sheetName val="１０～１９人"/>
      <sheetName val="２０～２９人"/>
      <sheetName val="３０～９９人"/>
      <sheetName val="100～299"/>
      <sheetName val="300人以上"/>
      <sheetName val="予備１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事業所数"/>
      <sheetName val="従業者数"/>
      <sheetName val="出荷額"/>
      <sheetName val="付加価値額"/>
      <sheetName val="Sheet1"/>
      <sheetName val="出荷額グラフ"/>
      <sheetName val="出荷額3Dグラフ"/>
    </sheetNames>
    <sheetDataSet>
      <sheetData sheetId="0">
        <row r="3">
          <cell r="A3" t="str">
            <v>圏域別、産業中分類別の事業所数</v>
          </cell>
        </row>
        <row r="5">
          <cell r="B5" t="str">
            <v>岐阜圏域</v>
          </cell>
        </row>
        <row r="6">
          <cell r="A6" t="str">
            <v>区　　　　分　</v>
          </cell>
          <cell r="B6" t="str">
            <v>12年</v>
          </cell>
          <cell r="C6" t="str">
            <v>13年</v>
          </cell>
        </row>
        <row r="7">
          <cell r="D7" t="str">
            <v>増減値</v>
          </cell>
          <cell r="E7" t="str">
            <v>前年比</v>
          </cell>
          <cell r="F7" t="str">
            <v>構成比</v>
          </cell>
        </row>
        <row r="8">
          <cell r="A8" t="str">
            <v>　　　　　</v>
          </cell>
          <cell r="E8" t="str">
            <v>%</v>
          </cell>
          <cell r="F8" t="str">
            <v>%</v>
          </cell>
        </row>
        <row r="9">
          <cell r="A9" t="str">
            <v>         総        数</v>
          </cell>
          <cell r="B9">
            <v>7407</v>
          </cell>
          <cell r="C9">
            <v>6983</v>
          </cell>
          <cell r="D9">
            <v>-424</v>
          </cell>
          <cell r="E9">
            <v>-5.7</v>
          </cell>
          <cell r="F9">
            <v>100</v>
          </cell>
        </row>
        <row r="11">
          <cell r="A11" t="str">
            <v>12.食料品製造業</v>
          </cell>
          <cell r="B11">
            <v>345</v>
          </cell>
          <cell r="C11">
            <v>340</v>
          </cell>
          <cell r="D11">
            <v>-5</v>
          </cell>
          <cell r="E11">
            <v>-1.4</v>
          </cell>
          <cell r="F11">
            <v>4.9</v>
          </cell>
        </row>
        <row r="12">
          <cell r="A12" t="str">
            <v>13.飲料・たばこ・飼料製造業</v>
          </cell>
          <cell r="B12">
            <v>28</v>
          </cell>
          <cell r="C12">
            <v>26</v>
          </cell>
          <cell r="D12">
            <v>-2</v>
          </cell>
          <cell r="E12">
            <v>-7.1</v>
          </cell>
          <cell r="F12">
            <v>0.4</v>
          </cell>
        </row>
        <row r="13">
          <cell r="A13" t="str">
            <v>14.繊維工業</v>
          </cell>
          <cell r="B13">
            <v>1130</v>
          </cell>
          <cell r="C13">
            <v>1055</v>
          </cell>
          <cell r="D13">
            <v>-75</v>
          </cell>
          <cell r="E13">
            <v>-6.6</v>
          </cell>
          <cell r="F13">
            <v>15.1</v>
          </cell>
        </row>
        <row r="14">
          <cell r="A14" t="str">
            <v>15.衣服・その他の繊維製品製造業</v>
          </cell>
          <cell r="B14">
            <v>2368</v>
          </cell>
          <cell r="C14">
            <v>2134</v>
          </cell>
          <cell r="D14">
            <v>-234</v>
          </cell>
          <cell r="E14">
            <v>-9.9</v>
          </cell>
          <cell r="F14">
            <v>30.6</v>
          </cell>
        </row>
        <row r="15">
          <cell r="A15" t="str">
            <v>16.木材・木製品製造業</v>
          </cell>
          <cell r="B15">
            <v>204</v>
          </cell>
          <cell r="C15">
            <v>187</v>
          </cell>
          <cell r="D15">
            <v>-17</v>
          </cell>
          <cell r="E15">
            <v>-8.3</v>
          </cell>
          <cell r="F15">
            <v>2.7</v>
          </cell>
        </row>
        <row r="16">
          <cell r="A16" t="str">
            <v>17.家具・装備品製造業</v>
          </cell>
          <cell r="B16">
            <v>391</v>
          </cell>
          <cell r="C16">
            <v>377</v>
          </cell>
          <cell r="D16">
            <v>-14</v>
          </cell>
          <cell r="E16">
            <v>-3.6</v>
          </cell>
          <cell r="F16">
            <v>5.4</v>
          </cell>
        </row>
        <row r="17">
          <cell r="A17" t="str">
            <v>18.パルプ・紙・紙加工品製造業</v>
          </cell>
          <cell r="B17">
            <v>118</v>
          </cell>
          <cell r="C17">
            <v>114</v>
          </cell>
          <cell r="D17">
            <v>-4</v>
          </cell>
          <cell r="E17">
            <v>-3.4</v>
          </cell>
          <cell r="F17">
            <v>1.6</v>
          </cell>
        </row>
        <row r="18">
          <cell r="A18" t="str">
            <v>19.出版・印刷・同関連産業</v>
          </cell>
          <cell r="B18">
            <v>391</v>
          </cell>
          <cell r="C18">
            <v>379</v>
          </cell>
          <cell r="D18">
            <v>-12</v>
          </cell>
          <cell r="E18">
            <v>-3.1</v>
          </cell>
          <cell r="F18">
            <v>5.4</v>
          </cell>
        </row>
        <row r="19">
          <cell r="A19" t="str">
            <v>20.化学工業</v>
          </cell>
          <cell r="B19">
            <v>33</v>
          </cell>
          <cell r="C19">
            <v>32</v>
          </cell>
          <cell r="D19">
            <v>-1</v>
          </cell>
          <cell r="E19">
            <v>-3</v>
          </cell>
          <cell r="F19">
            <v>0.5</v>
          </cell>
        </row>
        <row r="20">
          <cell r="A20" t="str">
            <v>21.石油製品・石炭製品製造業</v>
          </cell>
          <cell r="B20">
            <v>7</v>
          </cell>
          <cell r="C20">
            <v>6</v>
          </cell>
          <cell r="D20">
            <v>-1</v>
          </cell>
          <cell r="E20">
            <v>-14.3</v>
          </cell>
          <cell r="F20">
            <v>0.1</v>
          </cell>
        </row>
        <row r="21">
          <cell r="A21" t="str">
            <v>22.プラスチック製品製造業</v>
          </cell>
          <cell r="B21">
            <v>255</v>
          </cell>
          <cell r="C21">
            <v>254</v>
          </cell>
          <cell r="D21">
            <v>-1</v>
          </cell>
          <cell r="E21">
            <v>-0.4</v>
          </cell>
          <cell r="F21">
            <v>3.6</v>
          </cell>
        </row>
        <row r="22">
          <cell r="A22" t="str">
            <v>23.ゴム製品製造業</v>
          </cell>
          <cell r="B22">
            <v>38</v>
          </cell>
          <cell r="C22">
            <v>37</v>
          </cell>
          <cell r="D22">
            <v>-1</v>
          </cell>
          <cell r="E22">
            <v>-2.6</v>
          </cell>
          <cell r="F22">
            <v>0.5</v>
          </cell>
        </row>
        <row r="23">
          <cell r="A23" t="str">
            <v>24.なめし革・同製品・毛皮製造業 </v>
          </cell>
          <cell r="B23">
            <v>18</v>
          </cell>
          <cell r="C23">
            <v>18</v>
          </cell>
          <cell r="D23">
            <v>0</v>
          </cell>
          <cell r="E23">
            <v>0</v>
          </cell>
          <cell r="F23">
            <v>0.3</v>
          </cell>
        </row>
        <row r="24">
          <cell r="A24" t="str">
            <v>25.窯業・土石製品製造業</v>
          </cell>
          <cell r="B24">
            <v>119</v>
          </cell>
          <cell r="C24">
            <v>118</v>
          </cell>
          <cell r="D24">
            <v>-1</v>
          </cell>
          <cell r="E24">
            <v>-0.8</v>
          </cell>
          <cell r="F24">
            <v>1.7</v>
          </cell>
        </row>
        <row r="25">
          <cell r="A25" t="str">
            <v>26.鉄鋼業</v>
          </cell>
          <cell r="B25">
            <v>52</v>
          </cell>
          <cell r="C25">
            <v>51</v>
          </cell>
          <cell r="D25">
            <v>-1</v>
          </cell>
          <cell r="E25">
            <v>-1.9</v>
          </cell>
          <cell r="F25">
            <v>0.7</v>
          </cell>
        </row>
        <row r="26">
          <cell r="A26" t="str">
            <v>27.非鉄金属製造業</v>
          </cell>
          <cell r="B26">
            <v>37</v>
          </cell>
          <cell r="C26">
            <v>43</v>
          </cell>
          <cell r="D26">
            <v>6</v>
          </cell>
          <cell r="E26">
            <v>16.2</v>
          </cell>
          <cell r="F26">
            <v>0.6</v>
          </cell>
        </row>
        <row r="27">
          <cell r="A27" t="str">
            <v>28.金属製品製造業</v>
          </cell>
          <cell r="B27">
            <v>599</v>
          </cell>
          <cell r="C27">
            <v>571</v>
          </cell>
          <cell r="D27">
            <v>-28</v>
          </cell>
          <cell r="E27">
            <v>-4.7</v>
          </cell>
          <cell r="F27">
            <v>8.2</v>
          </cell>
        </row>
        <row r="28">
          <cell r="A28" t="str">
            <v>29.一般機械器具製造業</v>
          </cell>
          <cell r="B28">
            <v>703</v>
          </cell>
          <cell r="C28">
            <v>688</v>
          </cell>
          <cell r="D28">
            <v>-15</v>
          </cell>
          <cell r="E28">
            <v>-2.1</v>
          </cell>
          <cell r="F28">
            <v>9.9</v>
          </cell>
        </row>
        <row r="29">
          <cell r="A29" t="str">
            <v>30.電気機械器具製造業</v>
          </cell>
          <cell r="B29">
            <v>95</v>
          </cell>
          <cell r="C29">
            <v>100</v>
          </cell>
          <cell r="D29">
            <v>5</v>
          </cell>
          <cell r="E29">
            <v>5.3</v>
          </cell>
          <cell r="F29">
            <v>1.4</v>
          </cell>
        </row>
        <row r="30">
          <cell r="A30" t="str">
            <v>31.輸送用機械器具製造業</v>
          </cell>
          <cell r="B30">
            <v>211</v>
          </cell>
          <cell r="C30">
            <v>193</v>
          </cell>
          <cell r="D30">
            <v>-18</v>
          </cell>
          <cell r="E30">
            <v>-8.5</v>
          </cell>
          <cell r="F30">
            <v>2.8</v>
          </cell>
        </row>
        <row r="31">
          <cell r="A31" t="str">
            <v>32.精密機械器具製造業</v>
          </cell>
          <cell r="B31">
            <v>8</v>
          </cell>
          <cell r="C31">
            <v>9</v>
          </cell>
          <cell r="D31">
            <v>1</v>
          </cell>
          <cell r="E31">
            <v>12.5</v>
          </cell>
          <cell r="F31">
            <v>0.1</v>
          </cell>
        </row>
        <row r="32">
          <cell r="A32" t="str">
            <v>34.その他の製造業</v>
          </cell>
          <cell r="B32">
            <v>257</v>
          </cell>
          <cell r="C32">
            <v>251</v>
          </cell>
          <cell r="D32">
            <v>-6</v>
          </cell>
          <cell r="E32">
            <v>-2.3</v>
          </cell>
          <cell r="F32">
            <v>3.6</v>
          </cell>
        </row>
        <row r="33">
          <cell r="A33" t="str">
            <v>基 礎 素 材 型 産 業</v>
          </cell>
          <cell r="B33">
            <v>1462</v>
          </cell>
          <cell r="C33">
            <v>1413</v>
          </cell>
          <cell r="D33">
            <v>-49</v>
          </cell>
          <cell r="E33">
            <v>-3.4</v>
          </cell>
          <cell r="F33">
            <v>20.2</v>
          </cell>
        </row>
        <row r="34">
          <cell r="A34" t="str">
            <v>加 工 組 立 型 産 業</v>
          </cell>
          <cell r="B34">
            <v>1017</v>
          </cell>
          <cell r="C34">
            <v>990</v>
          </cell>
          <cell r="D34">
            <v>-27</v>
          </cell>
          <cell r="E34">
            <v>-2.7</v>
          </cell>
          <cell r="F34">
            <v>14.2</v>
          </cell>
        </row>
        <row r="35">
          <cell r="A35" t="str">
            <v>生活関連・その他型産業</v>
          </cell>
          <cell r="B35">
            <v>4928</v>
          </cell>
          <cell r="C35">
            <v>4580</v>
          </cell>
          <cell r="D35">
            <v>-348</v>
          </cell>
          <cell r="E35">
            <v>-7.1</v>
          </cell>
          <cell r="F35">
            <v>65.6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25"/>
  <sheetViews>
    <sheetView zoomScalePageLayoutView="0" workbookViewId="0" topLeftCell="A13">
      <selection activeCell="I31" sqref="I31"/>
    </sheetView>
  </sheetViews>
  <sheetFormatPr defaultColWidth="9.00390625" defaultRowHeight="13.5"/>
  <cols>
    <col min="1" max="1" width="9.00390625" style="260" customWidth="1"/>
    <col min="2" max="2" width="10.125" style="260" customWidth="1"/>
    <col min="3" max="6" width="9.00390625" style="260" customWidth="1"/>
    <col min="7" max="7" width="10.125" style="260" customWidth="1"/>
    <col min="8" max="8" width="14.00390625" style="260" customWidth="1"/>
    <col min="9" max="16384" width="9.00390625" style="260" customWidth="1"/>
  </cols>
  <sheetData>
    <row r="3" ht="54" customHeight="1"/>
    <row r="5" spans="1:9" ht="72.75" customHeight="1">
      <c r="A5" s="393" t="s">
        <v>208</v>
      </c>
      <c r="B5" s="394"/>
      <c r="C5" s="394"/>
      <c r="D5" s="394"/>
      <c r="E5" s="394"/>
      <c r="F5" s="394"/>
      <c r="G5" s="394"/>
      <c r="H5" s="394"/>
      <c r="I5" s="394"/>
    </row>
    <row r="6" spans="1:9" ht="13.5">
      <c r="A6" s="262"/>
      <c r="B6" s="262"/>
      <c r="C6" s="262"/>
      <c r="D6" s="262"/>
      <c r="E6" s="262"/>
      <c r="F6" s="262"/>
      <c r="G6" s="262"/>
      <c r="H6" s="262"/>
      <c r="I6" s="262"/>
    </row>
    <row r="7" spans="3:7" s="262" customFormat="1" ht="25.5" customHeight="1">
      <c r="C7" s="394" t="s">
        <v>197</v>
      </c>
      <c r="D7" s="394"/>
      <c r="E7" s="394"/>
      <c r="F7" s="394"/>
      <c r="G7" s="394"/>
    </row>
    <row r="8" spans="3:7" s="262" customFormat="1" ht="25.5" customHeight="1">
      <c r="C8" s="261"/>
      <c r="D8" s="261"/>
      <c r="E8" s="261"/>
      <c r="F8" s="261"/>
      <c r="G8" s="261"/>
    </row>
    <row r="9" spans="3:7" s="262" customFormat="1" ht="25.5" customHeight="1">
      <c r="C9" s="261"/>
      <c r="D9" s="261"/>
      <c r="E9" s="261"/>
      <c r="F9" s="261"/>
      <c r="G9" s="261"/>
    </row>
    <row r="12" spans="2:4" ht="18" customHeight="1">
      <c r="B12" s="263" t="s">
        <v>206</v>
      </c>
      <c r="C12" s="264" t="s">
        <v>207</v>
      </c>
      <c r="D12" s="264"/>
    </row>
    <row r="13" spans="2:4" ht="18" customHeight="1">
      <c r="B13" s="263"/>
      <c r="C13" s="264"/>
      <c r="D13" s="264"/>
    </row>
    <row r="14" spans="2:4" ht="18" customHeight="1">
      <c r="B14" s="264"/>
      <c r="C14" s="264"/>
      <c r="D14" s="264"/>
    </row>
    <row r="15" spans="2:4" ht="18" customHeight="1">
      <c r="B15" s="263" t="s">
        <v>204</v>
      </c>
      <c r="C15" s="264" t="s">
        <v>205</v>
      </c>
      <c r="D15" s="264"/>
    </row>
    <row r="16" spans="2:4" ht="18" customHeight="1">
      <c r="B16" s="263"/>
      <c r="C16" s="264" t="s">
        <v>198</v>
      </c>
      <c r="D16" s="264"/>
    </row>
    <row r="17" spans="2:4" ht="18" customHeight="1">
      <c r="B17" s="263"/>
      <c r="C17" s="264"/>
      <c r="D17" s="264"/>
    </row>
    <row r="18" spans="2:3" ht="18" customHeight="1">
      <c r="B18" s="263" t="s">
        <v>203</v>
      </c>
      <c r="C18" s="264" t="s">
        <v>199</v>
      </c>
    </row>
    <row r="19" spans="2:3" ht="18" customHeight="1">
      <c r="B19" s="263"/>
      <c r="C19" s="264" t="s">
        <v>198</v>
      </c>
    </row>
    <row r="20" spans="2:3" ht="18" customHeight="1">
      <c r="B20" s="263"/>
      <c r="C20" s="264"/>
    </row>
    <row r="21" spans="2:3" ht="18" customHeight="1">
      <c r="B21" s="263" t="s">
        <v>202</v>
      </c>
      <c r="C21" s="264" t="s">
        <v>200</v>
      </c>
    </row>
    <row r="22" spans="2:3" ht="18" customHeight="1">
      <c r="B22" s="263"/>
      <c r="C22" s="264" t="s">
        <v>198</v>
      </c>
    </row>
    <row r="23" ht="18" customHeight="1"/>
    <row r="24" spans="2:3" ht="18" customHeight="1">
      <c r="B24" s="263" t="s">
        <v>201</v>
      </c>
      <c r="C24" s="264" t="s">
        <v>266</v>
      </c>
    </row>
    <row r="25" ht="18" customHeight="1">
      <c r="C25" s="264" t="s">
        <v>198</v>
      </c>
    </row>
    <row r="26" ht="18" customHeight="1"/>
  </sheetData>
  <sheetProtection/>
  <mergeCells count="2">
    <mergeCell ref="A5:I5"/>
    <mergeCell ref="C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zoomScaleSheetLayoutView="100" zoomScalePageLayoutView="0" workbookViewId="0" topLeftCell="A1">
      <selection activeCell="V12" sqref="V12"/>
    </sheetView>
  </sheetViews>
  <sheetFormatPr defaultColWidth="9.25390625" defaultRowHeight="14.25" customHeight="1"/>
  <cols>
    <col min="1" max="1" width="4.875" style="5" customWidth="1"/>
    <col min="2" max="2" width="8.50390625" style="5" bestFit="1" customWidth="1"/>
    <col min="3" max="3" width="8.25390625" style="6" bestFit="1" customWidth="1"/>
    <col min="4" max="4" width="7.375" style="5" customWidth="1"/>
    <col min="5" max="5" width="9.625" style="5" bestFit="1" customWidth="1"/>
    <col min="6" max="6" width="8.25390625" style="6" bestFit="1" customWidth="1"/>
    <col min="7" max="7" width="6.50390625" style="5" bestFit="1" customWidth="1"/>
    <col min="8" max="8" width="13.125" style="5" bestFit="1" customWidth="1"/>
    <col min="9" max="9" width="6.625" style="6" customWidth="1"/>
    <col min="10" max="10" width="7.375" style="5" bestFit="1" customWidth="1"/>
    <col min="11" max="11" width="12.25390625" style="5" bestFit="1" customWidth="1"/>
    <col min="12" max="12" width="6.625" style="6" customWidth="1"/>
    <col min="13" max="13" width="7.375" style="5" bestFit="1" customWidth="1"/>
    <col min="14" max="14" width="6.625" style="5" hidden="1" customWidth="1"/>
    <col min="15" max="15" width="5.75390625" style="6" hidden="1" customWidth="1"/>
    <col min="16" max="17" width="5.75390625" style="5" hidden="1" customWidth="1"/>
    <col min="18" max="18" width="5.75390625" style="6" hidden="1" customWidth="1"/>
    <col min="19" max="20" width="5.75390625" style="5" hidden="1" customWidth="1"/>
    <col min="21" max="21" width="2.25390625" style="5" customWidth="1"/>
    <col min="22" max="16384" width="9.25390625" style="5" customWidth="1"/>
  </cols>
  <sheetData>
    <row r="1" spans="1:13" ht="17.25">
      <c r="A1" s="2" t="s">
        <v>1</v>
      </c>
      <c r="B1" s="3"/>
      <c r="C1" s="4"/>
      <c r="D1" s="3"/>
      <c r="E1" s="3"/>
      <c r="F1" s="4"/>
      <c r="G1" s="3"/>
      <c r="H1" s="3"/>
      <c r="I1" s="4"/>
      <c r="J1" s="3"/>
      <c r="K1" s="3"/>
      <c r="L1" s="4"/>
      <c r="M1" s="220"/>
    </row>
    <row r="2" spans="1:13" ht="14.25" customHeight="1">
      <c r="A2" s="3"/>
      <c r="B2" s="3"/>
      <c r="C2" s="4"/>
      <c r="D2" s="3"/>
      <c r="E2" s="3"/>
      <c r="F2" s="4"/>
      <c r="G2" s="3"/>
      <c r="H2" s="3"/>
      <c r="I2" s="4"/>
      <c r="J2" s="3"/>
      <c r="K2" s="3"/>
      <c r="L2" s="4"/>
      <c r="M2" s="3"/>
    </row>
    <row r="3" spans="1:13" ht="17.25">
      <c r="A3" s="2" t="s">
        <v>196</v>
      </c>
      <c r="B3" s="3"/>
      <c r="C3" s="4"/>
      <c r="D3" s="7"/>
      <c r="E3" s="7"/>
      <c r="F3" s="8"/>
      <c r="G3" s="3"/>
      <c r="H3" s="3"/>
      <c r="I3" s="4"/>
      <c r="J3" s="3"/>
      <c r="K3" s="3"/>
      <c r="L3" s="4"/>
      <c r="M3" s="3"/>
    </row>
    <row r="4" spans="1:13" ht="15" customHeight="1" thickBot="1">
      <c r="A4" s="3"/>
      <c r="B4" s="3"/>
      <c r="C4" s="4"/>
      <c r="D4" s="3"/>
      <c r="E4" s="3"/>
      <c r="F4" s="4"/>
      <c r="G4" s="3"/>
      <c r="H4" s="3"/>
      <c r="I4" s="4"/>
      <c r="J4" s="3"/>
      <c r="K4" s="3"/>
      <c r="L4" s="4"/>
      <c r="M4" s="3"/>
    </row>
    <row r="5" spans="1:21" s="15" customFormat="1" ht="19.5" customHeight="1">
      <c r="A5" s="9"/>
      <c r="B5" s="395" t="s">
        <v>20</v>
      </c>
      <c r="C5" s="395"/>
      <c r="D5" s="395"/>
      <c r="E5" s="396" t="s">
        <v>21</v>
      </c>
      <c r="F5" s="397"/>
      <c r="G5" s="397"/>
      <c r="H5" s="396" t="s">
        <v>2</v>
      </c>
      <c r="I5" s="395"/>
      <c r="J5" s="395"/>
      <c r="K5" s="396" t="s">
        <v>0</v>
      </c>
      <c r="L5" s="395"/>
      <c r="M5" s="395"/>
      <c r="N5" s="10" t="s">
        <v>3</v>
      </c>
      <c r="O5" s="11"/>
      <c r="P5" s="12"/>
      <c r="Q5" s="10" t="s">
        <v>4</v>
      </c>
      <c r="R5" s="11"/>
      <c r="S5" s="12"/>
      <c r="T5" s="13" t="s">
        <v>5</v>
      </c>
      <c r="U5" s="14"/>
    </row>
    <row r="6" spans="1:21" ht="13.5" customHeight="1">
      <c r="A6" s="16" t="s">
        <v>6</v>
      </c>
      <c r="B6" s="17"/>
      <c r="C6" s="93" t="s">
        <v>7</v>
      </c>
      <c r="D6" s="18" t="s">
        <v>195</v>
      </c>
      <c r="E6" s="99"/>
      <c r="F6" s="93" t="s">
        <v>7</v>
      </c>
      <c r="G6" s="254" t="s">
        <v>195</v>
      </c>
      <c r="H6" s="97"/>
      <c r="I6" s="93" t="s">
        <v>7</v>
      </c>
      <c r="J6" s="18" t="s">
        <v>195</v>
      </c>
      <c r="K6" s="99"/>
      <c r="L6" s="93" t="s">
        <v>7</v>
      </c>
      <c r="M6" s="18" t="s">
        <v>195</v>
      </c>
      <c r="N6" s="19"/>
      <c r="O6" s="20" t="s">
        <v>8</v>
      </c>
      <c r="P6" s="21" t="s">
        <v>9</v>
      </c>
      <c r="Q6" s="19"/>
      <c r="R6" s="22" t="s">
        <v>8</v>
      </c>
      <c r="S6" s="21" t="s">
        <v>9</v>
      </c>
      <c r="T6" s="23" t="s">
        <v>10</v>
      </c>
      <c r="U6" s="19"/>
    </row>
    <row r="7" spans="1:21" ht="13.5" customHeight="1" thickBot="1">
      <c r="A7" s="24"/>
      <c r="B7" s="17"/>
      <c r="C7" s="94"/>
      <c r="D7" s="96">
        <v>100</v>
      </c>
      <c r="E7" s="100"/>
      <c r="F7" s="94"/>
      <c r="G7" s="255">
        <v>100</v>
      </c>
      <c r="H7" s="98"/>
      <c r="I7" s="94"/>
      <c r="J7" s="96">
        <v>100</v>
      </c>
      <c r="K7" s="100"/>
      <c r="L7" s="95"/>
      <c r="M7" s="96">
        <v>100</v>
      </c>
      <c r="N7" s="19"/>
      <c r="O7" s="25" t="s">
        <v>12</v>
      </c>
      <c r="P7" s="26" t="s">
        <v>11</v>
      </c>
      <c r="Q7" s="19"/>
      <c r="R7" s="27" t="s">
        <v>12</v>
      </c>
      <c r="S7" s="26" t="s">
        <v>11</v>
      </c>
      <c r="T7" s="19" t="s">
        <v>13</v>
      </c>
      <c r="U7" s="19"/>
    </row>
    <row r="8" spans="1:21" ht="18.75" customHeight="1" thickTop="1">
      <c r="A8" s="28" t="s">
        <v>14</v>
      </c>
      <c r="B8" s="29" t="s">
        <v>15</v>
      </c>
      <c r="C8" s="30" t="s">
        <v>16</v>
      </c>
      <c r="D8" s="31"/>
      <c r="E8" s="32" t="s">
        <v>17</v>
      </c>
      <c r="F8" s="30" t="s">
        <v>16</v>
      </c>
      <c r="G8" s="256"/>
      <c r="H8" s="252" t="s">
        <v>18</v>
      </c>
      <c r="I8" s="30" t="s">
        <v>16</v>
      </c>
      <c r="J8" s="31"/>
      <c r="K8" s="32" t="s">
        <v>18</v>
      </c>
      <c r="L8" s="30" t="s">
        <v>16</v>
      </c>
      <c r="M8" s="31"/>
      <c r="N8" s="33" t="s">
        <v>19</v>
      </c>
      <c r="O8" s="34" t="s">
        <v>16</v>
      </c>
      <c r="P8" s="35"/>
      <c r="Q8" s="33" t="s">
        <v>19</v>
      </c>
      <c r="R8" s="34" t="s">
        <v>16</v>
      </c>
      <c r="S8" s="35"/>
      <c r="T8" s="33" t="s">
        <v>16</v>
      </c>
      <c r="U8" s="19"/>
    </row>
    <row r="9" spans="1:20" ht="24.75" customHeight="1" hidden="1">
      <c r="A9" s="91" t="s">
        <v>180</v>
      </c>
      <c r="B9" s="42">
        <v>10057</v>
      </c>
      <c r="C9" s="103">
        <v>-4.118600438554677</v>
      </c>
      <c r="D9" s="37">
        <v>124.36008408556943</v>
      </c>
      <c r="E9" s="36">
        <v>211738</v>
      </c>
      <c r="F9" s="103">
        <v>-2.3978980363234075</v>
      </c>
      <c r="G9" s="257">
        <v>105.4136131910148</v>
      </c>
      <c r="H9" s="253">
        <v>5085773</v>
      </c>
      <c r="I9" s="103">
        <v>4.43271571677799</v>
      </c>
      <c r="J9" s="37">
        <v>99.95591601913202</v>
      </c>
      <c r="K9" s="36">
        <v>1971043</v>
      </c>
      <c r="L9" s="103">
        <v>1.4745667861579559</v>
      </c>
      <c r="M9" s="122">
        <v>97.84142985354386</v>
      </c>
      <c r="N9" s="123">
        <v>2402</v>
      </c>
      <c r="O9" s="39" t="e">
        <v>#REF!</v>
      </c>
      <c r="P9" s="40">
        <v>94.8</v>
      </c>
      <c r="Q9" s="38">
        <v>931</v>
      </c>
      <c r="R9" s="39" t="e">
        <v>#REF!</v>
      </c>
      <c r="S9" s="40">
        <v>92.8</v>
      </c>
      <c r="T9" s="41">
        <v>38.8</v>
      </c>
    </row>
    <row r="10" spans="1:20" ht="24.75" customHeight="1" hidden="1">
      <c r="A10" s="91" t="s">
        <v>181</v>
      </c>
      <c r="B10" s="42">
        <v>9716</v>
      </c>
      <c r="C10" s="103">
        <f aca="true" t="shared" si="0" ref="C10:C16">(B10-B9)/B9*100</f>
        <v>-3.3906731629710647</v>
      </c>
      <c r="D10" s="37">
        <f>B10/$B$14*100</f>
        <v>120.14344008903177</v>
      </c>
      <c r="E10" s="36">
        <v>210255</v>
      </c>
      <c r="F10" s="103">
        <f aca="true" t="shared" si="1" ref="F10:F16">(E10-E9)/E9*100</f>
        <v>-0.700393883006357</v>
      </c>
      <c r="G10" s="257">
        <f>E10/$E$14*100</f>
        <v>104.67530269236897</v>
      </c>
      <c r="H10" s="253">
        <v>4959937</v>
      </c>
      <c r="I10" s="103">
        <f aca="true" t="shared" si="2" ref="I10:I17">(H10-H9)/H9*100</f>
        <v>-2.4742748054228927</v>
      </c>
      <c r="J10" s="37">
        <f>H10/$H$14*100</f>
        <v>97.48273197254098</v>
      </c>
      <c r="K10" s="36">
        <v>1969006</v>
      </c>
      <c r="L10" s="103">
        <f aca="true" t="shared" si="3" ref="L10:L17">(K10-K9)/K9*100</f>
        <v>-0.10334629939580212</v>
      </c>
      <c r="M10" s="122">
        <f>K10/$K$14*100</f>
        <v>97.74031435651428</v>
      </c>
      <c r="N10" s="123">
        <f>ROUND(H10*100/E10,0)</f>
        <v>2359</v>
      </c>
      <c r="O10" s="39">
        <f>ROUND((N10-N9)/N9*100,1)</f>
        <v>-1.8</v>
      </c>
      <c r="P10" s="40">
        <f>ROUND(N10/N$14*100,1)</f>
        <v>93.1</v>
      </c>
      <c r="Q10" s="38">
        <f>ROUND(K10*100/E10,0)</f>
        <v>936</v>
      </c>
      <c r="R10" s="39">
        <f>ROUND((Q10-Q9)/Q9*100,1)</f>
        <v>0.5</v>
      </c>
      <c r="S10" s="40">
        <f>ROUND(Q10/Q$14*100,1)</f>
        <v>93.3</v>
      </c>
      <c r="T10" s="41">
        <f>ROUND(K10/H10*100,1)</f>
        <v>39.7</v>
      </c>
    </row>
    <row r="11" spans="1:20" ht="24.75" customHeight="1">
      <c r="A11" s="91" t="s">
        <v>190</v>
      </c>
      <c r="B11" s="305">
        <v>9126</v>
      </c>
      <c r="C11" s="103">
        <f>(B11-B10)/B10*100</f>
        <v>-6.07245780156443</v>
      </c>
      <c r="D11" s="37">
        <f aca="true" t="shared" si="4" ref="D11:D18">B11/$B$19*100</f>
        <v>139.79779411764704</v>
      </c>
      <c r="E11" s="312">
        <v>203589</v>
      </c>
      <c r="F11" s="103">
        <f>(E11-E10)/E10*100</f>
        <v>-3.170435899265178</v>
      </c>
      <c r="G11" s="258">
        <f aca="true" t="shared" si="5" ref="G11:G17">E11/$E$19*100</f>
        <v>105.7506311098183</v>
      </c>
      <c r="H11" s="319">
        <v>4717030</v>
      </c>
      <c r="I11" s="103">
        <f>(H11-H10)/H10*100</f>
        <v>-4.897380753021661</v>
      </c>
      <c r="J11" s="216">
        <f aca="true" t="shared" si="6" ref="J11:J18">H11/$H$19*100</f>
        <v>97.71114598060082</v>
      </c>
      <c r="K11" s="312">
        <v>1871724</v>
      </c>
      <c r="L11" s="103">
        <f>(K11-K10)/K10*100</f>
        <v>-4.9406654931473035</v>
      </c>
      <c r="M11" s="232">
        <f aca="true" t="shared" si="7" ref="M11:M17">K11/$K$19*100</f>
        <v>104.10867166224658</v>
      </c>
      <c r="N11" s="123">
        <f>ROUND(H11*100/E11,0)</f>
        <v>2317</v>
      </c>
      <c r="O11" s="39">
        <f>ROUND((N11-N10)/N10*100,1)</f>
        <v>-1.8</v>
      </c>
      <c r="P11" s="40">
        <f>ROUND(N11/N$14*100,1)</f>
        <v>91.5</v>
      </c>
      <c r="Q11" s="38">
        <f>ROUND(K11*100/E11,0)</f>
        <v>919</v>
      </c>
      <c r="R11" s="39">
        <f>ROUND((Q11-Q10)/Q10*100,1)</f>
        <v>-1.8</v>
      </c>
      <c r="S11" s="40">
        <f>ROUND(Q11/Q$14*100,1)</f>
        <v>91.6</v>
      </c>
      <c r="T11" s="41">
        <f>ROUND(K11/H11*100,1)</f>
        <v>39.7</v>
      </c>
    </row>
    <row r="12" spans="1:20" s="88" customFormat="1" ht="24.75" customHeight="1">
      <c r="A12" s="92">
        <v>15</v>
      </c>
      <c r="B12" s="306">
        <v>8706</v>
      </c>
      <c r="C12" s="103">
        <f t="shared" si="0"/>
        <v>-4.602235371466141</v>
      </c>
      <c r="D12" s="37">
        <f t="shared" si="4"/>
        <v>133.3639705882353</v>
      </c>
      <c r="E12" s="313">
        <v>200855</v>
      </c>
      <c r="F12" s="103">
        <f t="shared" si="1"/>
        <v>-1.342901630245249</v>
      </c>
      <c r="G12" s="216">
        <f t="shared" si="5"/>
        <v>104.33050416064991</v>
      </c>
      <c r="H12" s="313">
        <v>4829568</v>
      </c>
      <c r="I12" s="103">
        <f t="shared" si="2"/>
        <v>2.385780883310049</v>
      </c>
      <c r="J12" s="216">
        <f t="shared" si="6"/>
        <v>100.04231982226916</v>
      </c>
      <c r="K12" s="313">
        <v>1922516</v>
      </c>
      <c r="L12" s="103">
        <f t="shared" si="3"/>
        <v>2.7136479523690458</v>
      </c>
      <c r="M12" s="232">
        <f t="shared" si="7"/>
        <v>106.93381449904776</v>
      </c>
      <c r="N12" s="124"/>
      <c r="O12" s="85"/>
      <c r="P12" s="86"/>
      <c r="Q12" s="84"/>
      <c r="R12" s="85"/>
      <c r="S12" s="86"/>
      <c r="T12" s="87"/>
    </row>
    <row r="13" spans="1:20" s="47" customFormat="1" ht="24.75" customHeight="1">
      <c r="A13" s="92">
        <v>16</v>
      </c>
      <c r="B13" s="306">
        <v>7903</v>
      </c>
      <c r="C13" s="103">
        <f t="shared" si="0"/>
        <v>-9.223524006432346</v>
      </c>
      <c r="D13" s="37">
        <f t="shared" si="4"/>
        <v>121.06311274509804</v>
      </c>
      <c r="E13" s="313">
        <v>199559</v>
      </c>
      <c r="F13" s="103">
        <f t="shared" si="1"/>
        <v>-0.6452415921933733</v>
      </c>
      <c r="G13" s="216">
        <f t="shared" si="5"/>
        <v>103.65732035446035</v>
      </c>
      <c r="H13" s="313">
        <v>4945260</v>
      </c>
      <c r="I13" s="103">
        <f t="shared" si="2"/>
        <v>2.3954937584479605</v>
      </c>
      <c r="J13" s="216">
        <f t="shared" si="6"/>
        <v>102.43882734941818</v>
      </c>
      <c r="K13" s="313">
        <v>1936198</v>
      </c>
      <c r="L13" s="103">
        <f t="shared" si="3"/>
        <v>0.7116715803665613</v>
      </c>
      <c r="M13" s="232">
        <f t="shared" si="7"/>
        <v>107.69483206663936</v>
      </c>
      <c r="N13" s="125">
        <f>ROUND(H13*100/E13,0)</f>
        <v>2478</v>
      </c>
      <c r="O13" s="44">
        <f>ROUND((N13-N11)/N11*100,1)</f>
        <v>6.9</v>
      </c>
      <c r="P13" s="45">
        <f>ROUND(N13/N$14*100,1)</f>
        <v>97.8</v>
      </c>
      <c r="Q13" s="43">
        <f>ROUND(K13*100/E13,0)</f>
        <v>970</v>
      </c>
      <c r="R13" s="44">
        <f>ROUND((Q13-Q11)/Q11*100,1)</f>
        <v>5.5</v>
      </c>
      <c r="S13" s="45">
        <f>ROUND(Q13/Q$14*100,1)</f>
        <v>96.7</v>
      </c>
      <c r="T13" s="46">
        <f>ROUND(K13/H13*100,1)</f>
        <v>39.2</v>
      </c>
    </row>
    <row r="14" spans="1:20" ht="24.75" customHeight="1">
      <c r="A14" s="92">
        <v>17</v>
      </c>
      <c r="B14" s="306">
        <v>8087</v>
      </c>
      <c r="C14" s="103">
        <f t="shared" si="0"/>
        <v>2.3282297861571553</v>
      </c>
      <c r="D14" s="37">
        <f t="shared" si="4"/>
        <v>123.88174019607843</v>
      </c>
      <c r="E14" s="313">
        <v>200864</v>
      </c>
      <c r="F14" s="103">
        <f t="shared" si="1"/>
        <v>0.6539419419820705</v>
      </c>
      <c r="G14" s="216">
        <f t="shared" si="5"/>
        <v>104.3351790481929</v>
      </c>
      <c r="H14" s="313">
        <v>5088016</v>
      </c>
      <c r="I14" s="103">
        <f t="shared" si="2"/>
        <v>2.886723852739795</v>
      </c>
      <c r="J14" s="216">
        <f t="shared" si="6"/>
        <v>105.39595341298079</v>
      </c>
      <c r="K14" s="313">
        <v>2014528</v>
      </c>
      <c r="L14" s="103">
        <f t="shared" si="3"/>
        <v>4.045557324199281</v>
      </c>
      <c r="M14" s="232">
        <f t="shared" si="7"/>
        <v>112.05168823309542</v>
      </c>
      <c r="N14" s="123">
        <f>ROUND(H14*100/E14,0)</f>
        <v>2533</v>
      </c>
      <c r="O14" s="39" t="e">
        <f>ROUND((N14-#REF!)/#REF!*100,1)</f>
        <v>#REF!</v>
      </c>
      <c r="P14" s="40">
        <f>ROUND(N14/N$14*100,1)</f>
        <v>100</v>
      </c>
      <c r="Q14" s="38">
        <f>ROUND(K14*100/E14,0)</f>
        <v>1003</v>
      </c>
      <c r="R14" s="39" t="e">
        <f>ROUND((Q14-#REF!)/#REF!*100,1)</f>
        <v>#REF!</v>
      </c>
      <c r="S14" s="40">
        <f>ROUND(Q14/Q$14*100,1)</f>
        <v>100</v>
      </c>
      <c r="T14" s="41">
        <f>ROUND(K14/H14*100,1)</f>
        <v>39.6</v>
      </c>
    </row>
    <row r="15" spans="1:20" ht="24.75" customHeight="1">
      <c r="A15" s="104">
        <v>18</v>
      </c>
      <c r="B15" s="307">
        <v>7543</v>
      </c>
      <c r="C15" s="103">
        <f t="shared" si="0"/>
        <v>-6.726845554593792</v>
      </c>
      <c r="D15" s="37">
        <f t="shared" si="4"/>
        <v>115.5484068627451</v>
      </c>
      <c r="E15" s="314">
        <v>204549</v>
      </c>
      <c r="F15" s="103">
        <f t="shared" si="1"/>
        <v>1.8345746375657161</v>
      </c>
      <c r="G15" s="216">
        <f t="shared" si="5"/>
        <v>106.24928578106983</v>
      </c>
      <c r="H15" s="314">
        <v>5527988</v>
      </c>
      <c r="I15" s="103">
        <f t="shared" si="2"/>
        <v>8.64722123515335</v>
      </c>
      <c r="J15" s="216">
        <f t="shared" si="6"/>
        <v>114.50977467750036</v>
      </c>
      <c r="K15" s="314">
        <v>2059007</v>
      </c>
      <c r="L15" s="103">
        <f t="shared" si="3"/>
        <v>2.2079117291990977</v>
      </c>
      <c r="M15" s="232">
        <f t="shared" si="7"/>
        <v>114.52569060035952</v>
      </c>
      <c r="N15" s="123">
        <f>ROUND(H15*100/E15,0)</f>
        <v>2703</v>
      </c>
      <c r="O15" s="39" t="e">
        <f>ROUND((N15-#REF!)/#REF!*100,1)</f>
        <v>#REF!</v>
      </c>
      <c r="P15" s="40">
        <f>ROUND(N15/N$14*100,1)</f>
        <v>106.7</v>
      </c>
      <c r="Q15" s="38">
        <f>ROUND(K15*100/E15,0)</f>
        <v>1007</v>
      </c>
      <c r="R15" s="39" t="e">
        <f>ROUND((Q15-#REF!)/#REF!*100,1)</f>
        <v>#REF!</v>
      </c>
      <c r="S15" s="40">
        <f>ROUND(Q15/Q$14*100,1)</f>
        <v>100.4</v>
      </c>
      <c r="T15" s="41">
        <f>ROUND(K15/H15*100,1)</f>
        <v>37.2</v>
      </c>
    </row>
    <row r="16" spans="1:20" ht="24.75" customHeight="1">
      <c r="A16" s="130">
        <v>19</v>
      </c>
      <c r="B16" s="308">
        <v>7508</v>
      </c>
      <c r="C16" s="208">
        <f t="shared" si="0"/>
        <v>-0.46400636351584246</v>
      </c>
      <c r="D16" s="37">
        <f t="shared" si="4"/>
        <v>115.01225490196079</v>
      </c>
      <c r="E16" s="315">
        <v>216652</v>
      </c>
      <c r="F16" s="129">
        <f t="shared" si="1"/>
        <v>5.916919662281409</v>
      </c>
      <c r="G16" s="216">
        <f t="shared" si="5"/>
        <v>112.5359706624835</v>
      </c>
      <c r="H16" s="315">
        <v>5878617</v>
      </c>
      <c r="I16" s="129">
        <f t="shared" si="2"/>
        <v>6.3427959684427675</v>
      </c>
      <c r="J16" s="216">
        <f t="shared" si="6"/>
        <v>121.77289604921778</v>
      </c>
      <c r="K16" s="315">
        <v>2103982</v>
      </c>
      <c r="L16" s="129">
        <f t="shared" si="3"/>
        <v>2.1843053471892033</v>
      </c>
      <c r="M16" s="232">
        <f t="shared" si="7"/>
        <v>117.02728138404856</v>
      </c>
      <c r="N16" s="105"/>
      <c r="O16" s="106"/>
      <c r="P16" s="107"/>
      <c r="Q16" s="105"/>
      <c r="R16" s="106"/>
      <c r="S16" s="107"/>
      <c r="T16" s="107"/>
    </row>
    <row r="17" spans="1:20" ht="24.75" customHeight="1">
      <c r="A17" s="213">
        <v>20</v>
      </c>
      <c r="B17" s="309">
        <v>7699</v>
      </c>
      <c r="C17" s="211">
        <f>(B17-B16)/B16*100</f>
        <v>2.5439531166755462</v>
      </c>
      <c r="D17" s="37">
        <f t="shared" si="4"/>
        <v>117.93811274509804</v>
      </c>
      <c r="E17" s="316">
        <v>210576</v>
      </c>
      <c r="F17" s="211">
        <f>(E17-E16)/E16*100</f>
        <v>-2.804497535217769</v>
      </c>
      <c r="G17" s="216">
        <f t="shared" si="5"/>
        <v>109.37990213902076</v>
      </c>
      <c r="H17" s="316">
        <v>5959020</v>
      </c>
      <c r="I17" s="230">
        <f t="shared" si="2"/>
        <v>1.3677196524284538</v>
      </c>
      <c r="J17" s="216">
        <f t="shared" si="6"/>
        <v>123.43840787981419</v>
      </c>
      <c r="K17" s="316">
        <v>2131369</v>
      </c>
      <c r="L17" s="230">
        <f t="shared" si="3"/>
        <v>1.3016746340985808</v>
      </c>
      <c r="M17" s="232">
        <f t="shared" si="7"/>
        <v>118.55059582079987</v>
      </c>
      <c r="N17" s="105">
        <v>2833</v>
      </c>
      <c r="O17" s="106"/>
      <c r="P17" s="107">
        <v>111.8</v>
      </c>
      <c r="Q17" s="105">
        <v>1016</v>
      </c>
      <c r="R17" s="106"/>
      <c r="S17" s="107">
        <v>101.3</v>
      </c>
      <c r="T17" s="107">
        <v>35.9</v>
      </c>
    </row>
    <row r="18" spans="1:20" ht="24.75" customHeight="1">
      <c r="A18" s="213">
        <v>21</v>
      </c>
      <c r="B18" s="310">
        <v>6832</v>
      </c>
      <c r="C18" s="231">
        <f>(B18-B17)/B17*100</f>
        <v>-11.261202753604364</v>
      </c>
      <c r="D18" s="37">
        <f t="shared" si="4"/>
        <v>104.65686274509804</v>
      </c>
      <c r="E18" s="317">
        <v>191635</v>
      </c>
      <c r="F18" s="231">
        <f>(E18-E17)/E17*100</f>
        <v>-8.99485221487729</v>
      </c>
      <c r="G18" s="216">
        <f>E18/$E$19*100</f>
        <v>99.54134158883845</v>
      </c>
      <c r="H18" s="317">
        <v>4569082</v>
      </c>
      <c r="I18" s="231">
        <f>(H18-H17)/H17*100</f>
        <v>-23.32494269191914</v>
      </c>
      <c r="J18" s="216">
        <f t="shared" si="6"/>
        <v>94.64646998203014</v>
      </c>
      <c r="K18" s="317">
        <v>1633063</v>
      </c>
      <c r="L18" s="231">
        <f>(K18-K17)/K17*100</f>
        <v>-23.379621266894656</v>
      </c>
      <c r="M18" s="232">
        <f>K18/$K$19*100</f>
        <v>90.83391550824983</v>
      </c>
      <c r="N18" s="105">
        <f>ROUND(H18*100/E18,0)</f>
        <v>2384</v>
      </c>
      <c r="O18" s="106"/>
      <c r="P18" s="107">
        <f>ROUND(N18/N$14*100,1)</f>
        <v>94.1</v>
      </c>
      <c r="Q18" s="105">
        <f>ROUND(K18*100/E18,0)</f>
        <v>852</v>
      </c>
      <c r="R18" s="106"/>
      <c r="S18" s="107">
        <f>ROUND(Q18/Q$14*100,1)</f>
        <v>84.9</v>
      </c>
      <c r="T18" s="107">
        <f>ROUND(K18/H18*100,1)</f>
        <v>35.7</v>
      </c>
    </row>
    <row r="19" spans="1:21" ht="24.75" customHeight="1">
      <c r="A19" s="130">
        <v>22</v>
      </c>
      <c r="B19" s="308">
        <v>6528</v>
      </c>
      <c r="C19" s="208">
        <f>(B19-B18)/B18*100</f>
        <v>-4.449648711943794</v>
      </c>
      <c r="D19" s="233">
        <v>100</v>
      </c>
      <c r="E19" s="315">
        <v>192518</v>
      </c>
      <c r="F19" s="219">
        <f>(E19-E18)/E18*100</f>
        <v>0.46077177968533933</v>
      </c>
      <c r="G19" s="233">
        <v>100</v>
      </c>
      <c r="H19" s="315">
        <v>4827525</v>
      </c>
      <c r="I19" s="208">
        <f>(H19-H18)/H18*100</f>
        <v>5.656344097129358</v>
      </c>
      <c r="J19" s="233">
        <v>100</v>
      </c>
      <c r="K19" s="315">
        <v>1797856</v>
      </c>
      <c r="L19" s="208">
        <f>(K19-K18)/K18*100</f>
        <v>10.091037516617545</v>
      </c>
      <c r="M19" s="233">
        <v>100</v>
      </c>
      <c r="N19" s="105"/>
      <c r="O19" s="106"/>
      <c r="P19" s="107"/>
      <c r="Q19" s="105"/>
      <c r="R19" s="106"/>
      <c r="S19" s="107"/>
      <c r="T19" s="107"/>
      <c r="U19" s="259"/>
    </row>
    <row r="20" spans="1:20" ht="24.75" customHeight="1" thickBot="1">
      <c r="A20" s="128">
        <v>23</v>
      </c>
      <c r="B20" s="311">
        <v>7047</v>
      </c>
      <c r="C20" s="208">
        <f>(B20-B19)/B19*100</f>
        <v>7.950367647058823</v>
      </c>
      <c r="D20" s="233">
        <f>B20/$B$19*100</f>
        <v>107.95036764705883</v>
      </c>
      <c r="E20" s="318">
        <v>191776</v>
      </c>
      <c r="F20" s="219">
        <f>(E20-E19)/E19*100</f>
        <v>-0.38541850632148683</v>
      </c>
      <c r="G20" s="233">
        <f>E20/$E$19*100</f>
        <v>99.61458149367851</v>
      </c>
      <c r="H20" s="318">
        <v>4888473</v>
      </c>
      <c r="I20" s="208">
        <f>(H20-H19)/H19*100</f>
        <v>1.262510292541209</v>
      </c>
      <c r="J20" s="233">
        <f>H20/$H$19*100</f>
        <v>101.26251029254121</v>
      </c>
      <c r="K20" s="318">
        <v>1814960</v>
      </c>
      <c r="L20" s="208">
        <f>(K20-K19)/K19*100</f>
        <v>0.9513553922004876</v>
      </c>
      <c r="M20" s="234">
        <f>K20/$K$19*100</f>
        <v>100.95135539220048</v>
      </c>
      <c r="N20" s="105">
        <f>ROUND(H20*100/E20,0)</f>
        <v>2549</v>
      </c>
      <c r="O20" s="106"/>
      <c r="P20" s="107">
        <f>ROUND(N20/N$14*100,1)</f>
        <v>100.6</v>
      </c>
      <c r="Q20" s="105">
        <f>ROUND(K20*100/E20,0)</f>
        <v>946</v>
      </c>
      <c r="R20" s="106"/>
      <c r="S20" s="107">
        <f>ROUND(Q20/Q$14*100,1)</f>
        <v>94.3</v>
      </c>
      <c r="T20" s="107">
        <f>ROUND(K20/H20*100,1)</f>
        <v>37.1</v>
      </c>
    </row>
    <row r="21" spans="1:20" ht="14.25" customHeight="1">
      <c r="A21" s="48"/>
      <c r="B21" s="48"/>
      <c r="C21" s="49"/>
      <c r="D21" s="48"/>
      <c r="E21" s="48"/>
      <c r="F21" s="49"/>
      <c r="G21" s="48"/>
      <c r="H21" s="48"/>
      <c r="I21" s="49"/>
      <c r="J21" s="48"/>
      <c r="K21" s="48"/>
      <c r="L21" s="49"/>
      <c r="M21" s="48"/>
      <c r="N21" s="50"/>
      <c r="O21" s="51"/>
      <c r="P21" s="50"/>
      <c r="Q21" s="50"/>
      <c r="R21" s="51"/>
      <c r="S21" s="50"/>
      <c r="T21" s="50"/>
    </row>
    <row r="22" spans="1:13" ht="14.25" customHeight="1">
      <c r="A22" s="3" t="s">
        <v>191</v>
      </c>
      <c r="B22" s="3"/>
      <c r="C22" s="4"/>
      <c r="D22" s="3"/>
      <c r="E22" s="3"/>
      <c r="F22" s="4"/>
      <c r="G22" s="3"/>
      <c r="H22" s="3"/>
      <c r="I22" s="4"/>
      <c r="J22" s="3"/>
      <c r="K22" s="3"/>
      <c r="L22" s="4"/>
      <c r="M22" s="3"/>
    </row>
    <row r="23" spans="1:13" ht="14.25" customHeight="1">
      <c r="A23" s="52" t="s">
        <v>192</v>
      </c>
      <c r="B23" s="3"/>
      <c r="C23" s="4"/>
      <c r="D23" s="3"/>
      <c r="E23" s="3"/>
      <c r="F23" s="4"/>
      <c r="G23" s="3"/>
      <c r="H23" s="3"/>
      <c r="I23" s="4"/>
      <c r="J23" s="3"/>
      <c r="K23" s="3"/>
      <c r="L23" s="4"/>
      <c r="M23" s="3"/>
    </row>
  </sheetData>
  <sheetProtection/>
  <mergeCells count="4">
    <mergeCell ref="B5:D5"/>
    <mergeCell ref="E5:G5"/>
    <mergeCell ref="H5:J5"/>
    <mergeCell ref="K5:M5"/>
  </mergeCells>
  <printOptions horizontalCentered="1"/>
  <pageMargins left="0.3937007874015748" right="0.3937007874015748" top="0.7874015748031497" bottom="0.7874015748031497" header="0.31496062992125984" footer="0.984251968503937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4"/>
  <sheetViews>
    <sheetView zoomScaleSheetLayoutView="100" zoomScalePageLayoutView="0" workbookViewId="0" topLeftCell="A1">
      <pane xSplit="1" topLeftCell="B1" activePane="topRight" state="frozen"/>
      <selection pane="topLeft" activeCell="H23" sqref="H23"/>
      <selection pane="topRight" activeCell="K40" sqref="K39:K40"/>
    </sheetView>
  </sheetViews>
  <sheetFormatPr defaultColWidth="9.25390625" defaultRowHeight="12" customHeight="1"/>
  <cols>
    <col min="1" max="1" width="26.375" style="54" customWidth="1"/>
    <col min="2" max="2" width="6.625" style="54" customWidth="1"/>
    <col min="3" max="3" width="6.625" style="57" customWidth="1"/>
    <col min="4" max="4" width="7.625" style="55" customWidth="1"/>
    <col min="5" max="5" width="6.625" style="56" customWidth="1"/>
    <col min="6" max="6" width="5.625" style="54" customWidth="1"/>
    <col min="7" max="7" width="6.875" style="54" customWidth="1"/>
    <col min="8" max="8" width="8.00390625" style="57" customWidth="1"/>
    <col min="9" max="9" width="8.125" style="55" customWidth="1"/>
    <col min="10" max="10" width="6.625" style="56" customWidth="1"/>
    <col min="11" max="11" width="5.625" style="54" customWidth="1"/>
    <col min="12" max="12" width="9.125" style="54" customWidth="1"/>
    <col min="13" max="13" width="9.125" style="57" customWidth="1"/>
    <col min="14" max="14" width="9.625" style="55" customWidth="1"/>
    <col min="15" max="15" width="6.625" style="56" customWidth="1"/>
    <col min="16" max="16" width="5.625" style="54" customWidth="1"/>
    <col min="17" max="17" width="9.125" style="54" customWidth="1"/>
    <col min="18" max="18" width="9.125" style="57" customWidth="1"/>
    <col min="19" max="19" width="9.125" style="55" customWidth="1"/>
    <col min="20" max="20" width="6.625" style="56" customWidth="1"/>
    <col min="21" max="21" width="5.625" style="54" customWidth="1"/>
    <col min="22" max="22" width="9.25390625" style="54" customWidth="1"/>
    <col min="23" max="28" width="5.875" style="54" customWidth="1"/>
    <col min="29" max="16384" width="9.25390625" style="54" customWidth="1"/>
  </cols>
  <sheetData>
    <row r="1" ht="17.25">
      <c r="A1" s="53" t="s">
        <v>39</v>
      </c>
    </row>
    <row r="3" spans="1:21" ht="17.25">
      <c r="A3" s="58" t="s">
        <v>40</v>
      </c>
      <c r="B3" s="59"/>
      <c r="C3" s="59"/>
      <c r="D3" s="61"/>
      <c r="F3" s="60"/>
      <c r="G3" s="60"/>
      <c r="H3" s="59"/>
      <c r="K3" s="60"/>
      <c r="L3" s="60"/>
      <c r="M3" s="59"/>
      <c r="P3" s="60"/>
      <c r="Q3" s="60"/>
      <c r="R3" s="59"/>
      <c r="U3" s="60"/>
    </row>
    <row r="4" spans="2:3" ht="12" customHeight="1" thickBot="1">
      <c r="B4" s="63"/>
      <c r="C4" s="81"/>
    </row>
    <row r="5" spans="1:21" s="57" customFormat="1" ht="15.75" customHeight="1">
      <c r="A5" s="235"/>
      <c r="B5" s="401" t="s">
        <v>22</v>
      </c>
      <c r="C5" s="401"/>
      <c r="D5" s="401"/>
      <c r="E5" s="401"/>
      <c r="F5" s="402"/>
      <c r="G5" s="400" t="s">
        <v>23</v>
      </c>
      <c r="H5" s="401"/>
      <c r="I5" s="401"/>
      <c r="J5" s="401"/>
      <c r="K5" s="402"/>
      <c r="L5" s="400" t="s">
        <v>24</v>
      </c>
      <c r="M5" s="401"/>
      <c r="N5" s="401"/>
      <c r="O5" s="401"/>
      <c r="P5" s="402"/>
      <c r="Q5" s="400" t="s">
        <v>25</v>
      </c>
      <c r="R5" s="401"/>
      <c r="S5" s="401"/>
      <c r="T5" s="401"/>
      <c r="U5" s="402"/>
    </row>
    <row r="6" spans="1:21" ht="12.75" customHeight="1">
      <c r="A6" s="236" t="s">
        <v>37</v>
      </c>
      <c r="B6" s="403" t="s">
        <v>193</v>
      </c>
      <c r="C6" s="398" t="s">
        <v>194</v>
      </c>
      <c r="D6" s="247"/>
      <c r="E6" s="244"/>
      <c r="F6" s="245"/>
      <c r="G6" s="403" t="s">
        <v>193</v>
      </c>
      <c r="H6" s="398" t="s">
        <v>194</v>
      </c>
      <c r="I6" s="247"/>
      <c r="J6" s="244"/>
      <c r="K6" s="245"/>
      <c r="L6" s="403" t="s">
        <v>193</v>
      </c>
      <c r="M6" s="398" t="s">
        <v>194</v>
      </c>
      <c r="N6" s="247"/>
      <c r="O6" s="244"/>
      <c r="P6" s="245"/>
      <c r="Q6" s="403" t="s">
        <v>193</v>
      </c>
      <c r="R6" s="398" t="s">
        <v>194</v>
      </c>
      <c r="S6" s="247"/>
      <c r="T6" s="244"/>
      <c r="U6" s="245"/>
    </row>
    <row r="7" spans="1:21" s="68" customFormat="1" ht="12.75" customHeight="1" thickBot="1">
      <c r="A7" s="237"/>
      <c r="B7" s="404"/>
      <c r="C7" s="399"/>
      <c r="D7" s="65" t="s">
        <v>26</v>
      </c>
      <c r="E7" s="66" t="s">
        <v>7</v>
      </c>
      <c r="F7" s="67" t="s">
        <v>27</v>
      </c>
      <c r="G7" s="404"/>
      <c r="H7" s="399"/>
      <c r="I7" s="65" t="s">
        <v>26</v>
      </c>
      <c r="J7" s="66" t="s">
        <v>7</v>
      </c>
      <c r="K7" s="67" t="s">
        <v>27</v>
      </c>
      <c r="L7" s="404"/>
      <c r="M7" s="399"/>
      <c r="N7" s="65" t="s">
        <v>26</v>
      </c>
      <c r="O7" s="66" t="s">
        <v>7</v>
      </c>
      <c r="P7" s="67" t="s">
        <v>27</v>
      </c>
      <c r="Q7" s="404"/>
      <c r="R7" s="399"/>
      <c r="S7" s="65" t="s">
        <v>26</v>
      </c>
      <c r="T7" s="66" t="s">
        <v>7</v>
      </c>
      <c r="U7" s="67" t="s">
        <v>27</v>
      </c>
    </row>
    <row r="8" spans="1:21" s="68" customFormat="1" ht="12.75" customHeight="1" thickTop="1">
      <c r="A8" s="238" t="s">
        <v>28</v>
      </c>
      <c r="B8" s="246"/>
      <c r="C8" s="89"/>
      <c r="D8" s="69"/>
      <c r="E8" s="70" t="s">
        <v>41</v>
      </c>
      <c r="F8" s="71" t="s">
        <v>41</v>
      </c>
      <c r="G8" s="119" t="s">
        <v>29</v>
      </c>
      <c r="H8" s="90" t="s">
        <v>29</v>
      </c>
      <c r="I8" s="72" t="s">
        <v>17</v>
      </c>
      <c r="J8" s="70" t="s">
        <v>34</v>
      </c>
      <c r="K8" s="73" t="s">
        <v>34</v>
      </c>
      <c r="L8" s="120" t="s">
        <v>18</v>
      </c>
      <c r="M8" s="90" t="s">
        <v>18</v>
      </c>
      <c r="N8" s="72" t="s">
        <v>18</v>
      </c>
      <c r="O8" s="70" t="s">
        <v>34</v>
      </c>
      <c r="P8" s="73" t="s">
        <v>34</v>
      </c>
      <c r="Q8" s="120" t="s">
        <v>18</v>
      </c>
      <c r="R8" s="90" t="s">
        <v>18</v>
      </c>
      <c r="S8" s="72" t="s">
        <v>18</v>
      </c>
      <c r="T8" s="70" t="s">
        <v>34</v>
      </c>
      <c r="U8" s="73" t="s">
        <v>34</v>
      </c>
    </row>
    <row r="9" spans="1:21" ht="12.75" customHeight="1">
      <c r="A9" s="239" t="s">
        <v>36</v>
      </c>
      <c r="B9" s="320">
        <f>SUM(B11:B34)</f>
        <v>6528</v>
      </c>
      <c r="C9" s="321">
        <f>SUM(C11:C34)</f>
        <v>7047</v>
      </c>
      <c r="D9" s="322">
        <f>C9-B9</f>
        <v>519</v>
      </c>
      <c r="E9" s="110">
        <f>D9/B9*100</f>
        <v>7.950367647058823</v>
      </c>
      <c r="F9" s="74">
        <f>SUM(F11:F34)</f>
        <v>100.00000000000001</v>
      </c>
      <c r="G9" s="320">
        <f>SUM(G11:G34)</f>
        <v>192518</v>
      </c>
      <c r="H9" s="321">
        <f>SUM(H11:H34)</f>
        <v>191776</v>
      </c>
      <c r="I9" s="322">
        <f>H9-G9</f>
        <v>-742</v>
      </c>
      <c r="J9" s="212">
        <f>I9/G9*100</f>
        <v>-0.38541850632148683</v>
      </c>
      <c r="K9" s="74">
        <f>SUM(K11:K34)</f>
        <v>100.00000000000003</v>
      </c>
      <c r="L9" s="332">
        <f>SUM(L11:L34)</f>
        <v>4827525.05</v>
      </c>
      <c r="M9" s="321">
        <f>SUM(M11:M34)</f>
        <v>4888473.08</v>
      </c>
      <c r="N9" s="109">
        <f>M9-L9</f>
        <v>60948.03000000026</v>
      </c>
      <c r="O9" s="110">
        <f>N9/L9*100</f>
        <v>1.2625109009014932</v>
      </c>
      <c r="P9" s="74">
        <f>SUM(P11:P34)</f>
        <v>100.00000000000001</v>
      </c>
      <c r="Q9" s="340">
        <f>SUM(Q11:Q34)</f>
        <v>1797856.1900000002</v>
      </c>
      <c r="R9" s="321">
        <f>SUM(R11:R34)</f>
        <v>1814960.4899999998</v>
      </c>
      <c r="S9" s="109">
        <f>R9-Q9</f>
        <v>17104.29999999958</v>
      </c>
      <c r="T9" s="110">
        <f>S9/Q9*100</f>
        <v>0.951371978200302</v>
      </c>
      <c r="U9" s="74">
        <f>SUM(U11:U34)</f>
        <v>100</v>
      </c>
    </row>
    <row r="10" spans="1:21" ht="12.75" customHeight="1">
      <c r="A10" s="240"/>
      <c r="B10" s="329"/>
      <c r="C10" s="324"/>
      <c r="D10" s="325"/>
      <c r="E10" s="121"/>
      <c r="F10" s="77"/>
      <c r="G10" s="323"/>
      <c r="H10" s="324"/>
      <c r="I10" s="325"/>
      <c r="J10" s="76"/>
      <c r="K10" s="77"/>
      <c r="L10" s="333"/>
      <c r="M10" s="334"/>
      <c r="N10" s="335"/>
      <c r="O10" s="121"/>
      <c r="P10" s="77"/>
      <c r="Q10" s="323"/>
      <c r="R10" s="324"/>
      <c r="S10" s="335"/>
      <c r="T10" s="121"/>
      <c r="U10" s="77"/>
    </row>
    <row r="11" spans="1:28" ht="12.75" customHeight="1">
      <c r="A11" s="241" t="s">
        <v>42</v>
      </c>
      <c r="B11" s="330">
        <v>558</v>
      </c>
      <c r="C11" s="321">
        <v>643</v>
      </c>
      <c r="D11" s="322">
        <f>C11-B11</f>
        <v>85</v>
      </c>
      <c r="E11" s="110">
        <f>D11/B11*100</f>
        <v>15.232974910394265</v>
      </c>
      <c r="F11" s="101">
        <f>C11/C9*100</f>
        <v>9.124450120618704</v>
      </c>
      <c r="G11" s="320">
        <v>15825</v>
      </c>
      <c r="H11" s="321">
        <v>15805</v>
      </c>
      <c r="I11" s="322">
        <f>H11-G11</f>
        <v>-20</v>
      </c>
      <c r="J11" s="110">
        <f>I11/G11*100</f>
        <v>-0.1263823064770932</v>
      </c>
      <c r="K11" s="74">
        <f>H11/H9*100</f>
        <v>8.241385783413984</v>
      </c>
      <c r="L11" s="336">
        <v>282323.68</v>
      </c>
      <c r="M11" s="337">
        <v>308289.7</v>
      </c>
      <c r="N11" s="109">
        <f>M11-L11</f>
        <v>25966.02000000002</v>
      </c>
      <c r="O11" s="110">
        <f>N11/L11*100</f>
        <v>9.197251891871067</v>
      </c>
      <c r="P11" s="74">
        <f>M11/M9*100</f>
        <v>6.306462057882499</v>
      </c>
      <c r="Q11" s="320">
        <v>101072.85</v>
      </c>
      <c r="R11" s="321">
        <v>122656.25</v>
      </c>
      <c r="S11" s="109">
        <f>R11-Q11</f>
        <v>21583.399999999994</v>
      </c>
      <c r="T11" s="110">
        <f>S11/Q11*100</f>
        <v>21.354300388284287</v>
      </c>
      <c r="U11" s="74">
        <f>R11/R9*100</f>
        <v>6.758067223821495</v>
      </c>
      <c r="W11" s="218"/>
      <c r="X11" s="218"/>
      <c r="Y11" s="217"/>
      <c r="Z11" s="217"/>
      <c r="AA11" s="217"/>
      <c r="AB11" s="217"/>
    </row>
    <row r="12" spans="1:28" ht="12.75" customHeight="1">
      <c r="A12" s="241" t="s">
        <v>43</v>
      </c>
      <c r="B12" s="330">
        <v>90</v>
      </c>
      <c r="C12" s="321">
        <v>96</v>
      </c>
      <c r="D12" s="322">
        <f aca="true" t="shared" si="0" ref="D12:D34">C12-B12</f>
        <v>6</v>
      </c>
      <c r="E12" s="110">
        <f aca="true" t="shared" si="1" ref="E12:E34">D12/B12*100</f>
        <v>6.666666666666667</v>
      </c>
      <c r="F12" s="101">
        <f>C12/C9*100</f>
        <v>1.362281822051937</v>
      </c>
      <c r="G12" s="320">
        <v>1742</v>
      </c>
      <c r="H12" s="321">
        <v>1595</v>
      </c>
      <c r="I12" s="322">
        <f aca="true" t="shared" si="2" ref="I12:I34">H12-G12</f>
        <v>-147</v>
      </c>
      <c r="J12" s="110">
        <f aca="true" t="shared" si="3" ref="J12:J34">I12/G12*100</f>
        <v>-8.43857634902411</v>
      </c>
      <c r="K12" s="74">
        <f>H12/H9*100</f>
        <v>0.8316994827298516</v>
      </c>
      <c r="L12" s="336">
        <v>64430.68</v>
      </c>
      <c r="M12" s="337">
        <v>65509.24</v>
      </c>
      <c r="N12" s="109">
        <f aca="true" t="shared" si="4" ref="N12:N34">M12-L12</f>
        <v>1078.5599999999977</v>
      </c>
      <c r="O12" s="110">
        <f aca="true" t="shared" si="5" ref="O12:O34">N12/L12*100</f>
        <v>1.673985126340429</v>
      </c>
      <c r="P12" s="74">
        <f>M12/M9*100</f>
        <v>1.3400757031477812</v>
      </c>
      <c r="Q12" s="320">
        <v>15914.46</v>
      </c>
      <c r="R12" s="321">
        <v>18007.58</v>
      </c>
      <c r="S12" s="109">
        <f aca="true" t="shared" si="6" ref="S12:S34">R12-Q12</f>
        <v>2093.1200000000026</v>
      </c>
      <c r="T12" s="110">
        <f aca="true" t="shared" si="7" ref="T12:T34">S12/Q12*100</f>
        <v>13.152315567100628</v>
      </c>
      <c r="U12" s="74">
        <f>R12/R9*100</f>
        <v>0.9921747662947751</v>
      </c>
      <c r="W12" s="218"/>
      <c r="X12" s="218"/>
      <c r="Y12" s="217"/>
      <c r="Z12" s="217"/>
      <c r="AA12" s="217"/>
      <c r="AB12" s="217"/>
    </row>
    <row r="13" spans="1:28" ht="12.75" customHeight="1">
      <c r="A13" s="241" t="s">
        <v>44</v>
      </c>
      <c r="B13" s="330">
        <v>688</v>
      </c>
      <c r="C13" s="321">
        <v>758</v>
      </c>
      <c r="D13" s="322">
        <f t="shared" si="0"/>
        <v>70</v>
      </c>
      <c r="E13" s="110">
        <f t="shared" si="1"/>
        <v>10.174418604651162</v>
      </c>
      <c r="F13" s="101">
        <f>C13/C9*100</f>
        <v>10.756350219951752</v>
      </c>
      <c r="G13" s="320">
        <v>10595</v>
      </c>
      <c r="H13" s="321">
        <v>10367</v>
      </c>
      <c r="I13" s="322">
        <f t="shared" si="2"/>
        <v>-228</v>
      </c>
      <c r="J13" s="110">
        <f t="shared" si="3"/>
        <v>-2.1519584709768758</v>
      </c>
      <c r="K13" s="74">
        <f>H13/H9*100</f>
        <v>5.405785916903053</v>
      </c>
      <c r="L13" s="336">
        <v>151762.75</v>
      </c>
      <c r="M13" s="337">
        <v>151228.12</v>
      </c>
      <c r="N13" s="109">
        <f t="shared" si="4"/>
        <v>-534.6300000000047</v>
      </c>
      <c r="O13" s="110">
        <f t="shared" si="5"/>
        <v>-0.3522801214395526</v>
      </c>
      <c r="P13" s="74">
        <f>M13/M9*100</f>
        <v>3.0935655679216705</v>
      </c>
      <c r="Q13" s="320">
        <v>56686.83</v>
      </c>
      <c r="R13" s="321">
        <v>64828.13</v>
      </c>
      <c r="S13" s="109">
        <f t="shared" si="6"/>
        <v>8141.299999999996</v>
      </c>
      <c r="T13" s="110">
        <f t="shared" si="7"/>
        <v>14.361889701717304</v>
      </c>
      <c r="U13" s="74">
        <f>R13/R9*100</f>
        <v>3.5718755508556557</v>
      </c>
      <c r="W13" s="218"/>
      <c r="X13" s="218"/>
      <c r="Y13" s="217"/>
      <c r="Z13" s="217"/>
      <c r="AA13" s="217"/>
      <c r="AB13" s="217"/>
    </row>
    <row r="14" spans="1:28" ht="12.75" customHeight="1">
      <c r="A14" s="241" t="s">
        <v>183</v>
      </c>
      <c r="B14" s="330">
        <v>244</v>
      </c>
      <c r="C14" s="321">
        <v>270</v>
      </c>
      <c r="D14" s="322">
        <f t="shared" si="0"/>
        <v>26</v>
      </c>
      <c r="E14" s="110">
        <f t="shared" si="1"/>
        <v>10.655737704918032</v>
      </c>
      <c r="F14" s="101">
        <f>C14/C9*100</f>
        <v>3.8314176245210727</v>
      </c>
      <c r="G14" s="320">
        <v>3239</v>
      </c>
      <c r="H14" s="321">
        <v>3619</v>
      </c>
      <c r="I14" s="322">
        <f t="shared" si="2"/>
        <v>380</v>
      </c>
      <c r="J14" s="110">
        <f t="shared" si="3"/>
        <v>11.732016054337759</v>
      </c>
      <c r="K14" s="74">
        <f>H14/H9*100</f>
        <v>1.8870974470215252</v>
      </c>
      <c r="L14" s="336">
        <v>56758.24</v>
      </c>
      <c r="M14" s="337">
        <v>62964.98</v>
      </c>
      <c r="N14" s="109">
        <f t="shared" si="4"/>
        <v>6206.740000000005</v>
      </c>
      <c r="O14" s="110">
        <f t="shared" si="5"/>
        <v>10.935398983478004</v>
      </c>
      <c r="P14" s="74">
        <f>M14/M9*100</f>
        <v>1.288029594713448</v>
      </c>
      <c r="Q14" s="320">
        <v>21558.1</v>
      </c>
      <c r="R14" s="321">
        <v>24706.47</v>
      </c>
      <c r="S14" s="109">
        <f t="shared" si="6"/>
        <v>3148.3700000000026</v>
      </c>
      <c r="T14" s="110">
        <f t="shared" si="7"/>
        <v>14.604116318228428</v>
      </c>
      <c r="U14" s="74">
        <f>R14/R9*100</f>
        <v>1.3612676494131288</v>
      </c>
      <c r="W14" s="218"/>
      <c r="X14" s="218"/>
      <c r="Y14" s="217"/>
      <c r="Z14" s="217"/>
      <c r="AA14" s="217"/>
      <c r="AB14" s="217"/>
    </row>
    <row r="15" spans="1:28" ht="12.75" customHeight="1">
      <c r="A15" s="241" t="s">
        <v>119</v>
      </c>
      <c r="B15" s="330">
        <v>281</v>
      </c>
      <c r="C15" s="321">
        <v>296</v>
      </c>
      <c r="D15" s="322">
        <f t="shared" si="0"/>
        <v>15</v>
      </c>
      <c r="E15" s="110">
        <f t="shared" si="1"/>
        <v>5.338078291814947</v>
      </c>
      <c r="F15" s="101">
        <f>C15/C9*100</f>
        <v>4.200368951326806</v>
      </c>
      <c r="G15" s="320">
        <v>5711</v>
      </c>
      <c r="H15" s="321">
        <v>5544</v>
      </c>
      <c r="I15" s="322">
        <f t="shared" si="2"/>
        <v>-167</v>
      </c>
      <c r="J15" s="110">
        <f t="shared" si="3"/>
        <v>-2.9241814043074768</v>
      </c>
      <c r="K15" s="74">
        <f>H15/H9*100</f>
        <v>2.890872684798932</v>
      </c>
      <c r="L15" s="336">
        <v>89633.15</v>
      </c>
      <c r="M15" s="337">
        <v>90806.76</v>
      </c>
      <c r="N15" s="109">
        <f t="shared" si="4"/>
        <v>1173.6100000000006</v>
      </c>
      <c r="O15" s="110">
        <f t="shared" si="5"/>
        <v>1.30934815969315</v>
      </c>
      <c r="P15" s="74">
        <f>M15/M9*100</f>
        <v>1.8575689896199652</v>
      </c>
      <c r="Q15" s="320">
        <v>39107.4</v>
      </c>
      <c r="R15" s="321">
        <v>40345.06</v>
      </c>
      <c r="S15" s="109">
        <f t="shared" si="6"/>
        <v>1237.6599999999962</v>
      </c>
      <c r="T15" s="110">
        <f t="shared" si="7"/>
        <v>3.16477188460495</v>
      </c>
      <c r="U15" s="74">
        <f>R15/R9*100</f>
        <v>2.222916709332885</v>
      </c>
      <c r="W15" s="218"/>
      <c r="X15" s="218"/>
      <c r="Y15" s="217"/>
      <c r="Z15" s="217"/>
      <c r="AA15" s="217"/>
      <c r="AB15" s="217"/>
    </row>
    <row r="16" spans="1:28" ht="12.75" customHeight="1">
      <c r="A16" s="241" t="s">
        <v>120</v>
      </c>
      <c r="B16" s="330">
        <v>256</v>
      </c>
      <c r="C16" s="321">
        <v>269</v>
      </c>
      <c r="D16" s="322">
        <f t="shared" si="0"/>
        <v>13</v>
      </c>
      <c r="E16" s="110">
        <f t="shared" si="1"/>
        <v>5.078125</v>
      </c>
      <c r="F16" s="101">
        <f>C16/C9*100</f>
        <v>3.8172271888746985</v>
      </c>
      <c r="G16" s="320">
        <v>6600</v>
      </c>
      <c r="H16" s="321">
        <v>6662</v>
      </c>
      <c r="I16" s="322">
        <f t="shared" si="2"/>
        <v>62</v>
      </c>
      <c r="J16" s="110">
        <f t="shared" si="3"/>
        <v>0.9393939393939393</v>
      </c>
      <c r="K16" s="74">
        <f>H16/H9*100</f>
        <v>3.4738444852327715</v>
      </c>
      <c r="L16" s="336">
        <v>208288.41</v>
      </c>
      <c r="M16" s="337">
        <v>198927.68</v>
      </c>
      <c r="N16" s="109">
        <f t="shared" si="4"/>
        <v>-9360.73000000001</v>
      </c>
      <c r="O16" s="110">
        <f t="shared" si="5"/>
        <v>-4.494119475970847</v>
      </c>
      <c r="P16" s="74">
        <f>M16/M9*100</f>
        <v>4.06932137590906</v>
      </c>
      <c r="Q16" s="320">
        <v>58580.49</v>
      </c>
      <c r="R16" s="321">
        <v>57564.87</v>
      </c>
      <c r="S16" s="109">
        <f t="shared" si="6"/>
        <v>-1015.6199999999953</v>
      </c>
      <c r="T16" s="110">
        <f t="shared" si="7"/>
        <v>-1.7337171471252553</v>
      </c>
      <c r="U16" s="74">
        <f>R16/R9*100</f>
        <v>3.1716872249929815</v>
      </c>
      <c r="W16" s="218"/>
      <c r="X16" s="218"/>
      <c r="Y16" s="217"/>
      <c r="Z16" s="217"/>
      <c r="AA16" s="217"/>
      <c r="AB16" s="217"/>
    </row>
    <row r="17" spans="1:28" ht="12.75" customHeight="1">
      <c r="A17" s="241" t="s">
        <v>121</v>
      </c>
      <c r="B17" s="330">
        <v>280</v>
      </c>
      <c r="C17" s="321">
        <v>287</v>
      </c>
      <c r="D17" s="322">
        <f t="shared" si="0"/>
        <v>7</v>
      </c>
      <c r="E17" s="110">
        <f t="shared" si="1"/>
        <v>2.5</v>
      </c>
      <c r="F17" s="101">
        <f>C17/C9*100</f>
        <v>4.072655030509437</v>
      </c>
      <c r="G17" s="320">
        <v>5497</v>
      </c>
      <c r="H17" s="321">
        <v>5265</v>
      </c>
      <c r="I17" s="322">
        <f t="shared" si="2"/>
        <v>-232</v>
      </c>
      <c r="J17" s="110">
        <f t="shared" si="3"/>
        <v>-4.22048390030926</v>
      </c>
      <c r="K17" s="74">
        <f>H17/H9*100</f>
        <v>2.7453904555314534</v>
      </c>
      <c r="L17" s="336">
        <v>90177.45</v>
      </c>
      <c r="M17" s="337">
        <v>73250.72</v>
      </c>
      <c r="N17" s="109">
        <f t="shared" si="4"/>
        <v>-16926.729999999996</v>
      </c>
      <c r="O17" s="110">
        <f t="shared" si="5"/>
        <v>-18.77046867038267</v>
      </c>
      <c r="P17" s="74">
        <f>M17/M9*100</f>
        <v>1.4984376266627615</v>
      </c>
      <c r="Q17" s="320">
        <v>40077.32</v>
      </c>
      <c r="R17" s="321">
        <v>29700.64</v>
      </c>
      <c r="S17" s="109">
        <f t="shared" si="6"/>
        <v>-10376.68</v>
      </c>
      <c r="T17" s="110">
        <f t="shared" si="7"/>
        <v>-25.89165143777079</v>
      </c>
      <c r="U17" s="74">
        <f>R17/R9*100</f>
        <v>1.6364345209520237</v>
      </c>
      <c r="W17" s="218"/>
      <c r="X17" s="218"/>
      <c r="Y17" s="217"/>
      <c r="Z17" s="217"/>
      <c r="AA17" s="217"/>
      <c r="AB17" s="217"/>
    </row>
    <row r="18" spans="1:28" ht="12.75" customHeight="1">
      <c r="A18" s="241" t="s">
        <v>122</v>
      </c>
      <c r="B18" s="330">
        <v>88</v>
      </c>
      <c r="C18" s="321">
        <v>86</v>
      </c>
      <c r="D18" s="322">
        <f t="shared" si="0"/>
        <v>-2</v>
      </c>
      <c r="E18" s="110">
        <f t="shared" si="1"/>
        <v>-2.272727272727273</v>
      </c>
      <c r="F18" s="101">
        <f>C18/C9*100</f>
        <v>1.2203774655881936</v>
      </c>
      <c r="G18" s="320">
        <v>5571</v>
      </c>
      <c r="H18" s="321">
        <v>4532</v>
      </c>
      <c r="I18" s="322">
        <f t="shared" si="2"/>
        <v>-1039</v>
      </c>
      <c r="J18" s="110">
        <f t="shared" si="3"/>
        <v>-18.65015257583917</v>
      </c>
      <c r="K18" s="74">
        <f>H18/H9*100</f>
        <v>2.3631737026530955</v>
      </c>
      <c r="L18" s="336">
        <v>356255.53</v>
      </c>
      <c r="M18" s="337">
        <v>325286.75</v>
      </c>
      <c r="N18" s="109">
        <f t="shared" si="4"/>
        <v>-30968.780000000028</v>
      </c>
      <c r="O18" s="110">
        <f t="shared" si="5"/>
        <v>-8.692855939667806</v>
      </c>
      <c r="P18" s="74">
        <f>M18/M9*100</f>
        <v>6.654158561920524</v>
      </c>
      <c r="Q18" s="320">
        <v>230663.73</v>
      </c>
      <c r="R18" s="321">
        <v>216162.58</v>
      </c>
      <c r="S18" s="109">
        <f t="shared" si="6"/>
        <v>-14501.150000000023</v>
      </c>
      <c r="T18" s="110">
        <f t="shared" si="7"/>
        <v>-6.286705759938947</v>
      </c>
      <c r="U18" s="74">
        <f>R18/R9*100</f>
        <v>11.910043286947806</v>
      </c>
      <c r="W18" s="218"/>
      <c r="X18" s="218"/>
      <c r="Y18" s="217"/>
      <c r="Z18" s="217"/>
      <c r="AA18" s="217"/>
      <c r="AB18" s="217"/>
    </row>
    <row r="19" spans="1:28" ht="12.75" customHeight="1">
      <c r="A19" s="241" t="s">
        <v>123</v>
      </c>
      <c r="B19" s="330">
        <v>25</v>
      </c>
      <c r="C19" s="321">
        <v>27</v>
      </c>
      <c r="D19" s="322">
        <f t="shared" si="0"/>
        <v>2</v>
      </c>
      <c r="E19" s="110">
        <f t="shared" si="1"/>
        <v>8</v>
      </c>
      <c r="F19" s="101">
        <f>C19/C9*100</f>
        <v>0.38314176245210724</v>
      </c>
      <c r="G19" s="320">
        <v>222</v>
      </c>
      <c r="H19" s="321">
        <v>214</v>
      </c>
      <c r="I19" s="322">
        <f t="shared" si="2"/>
        <v>-8</v>
      </c>
      <c r="J19" s="110">
        <f t="shared" si="3"/>
        <v>-3.6036036036036037</v>
      </c>
      <c r="K19" s="74">
        <f>H19/H9*100</f>
        <v>0.11158851993992992</v>
      </c>
      <c r="L19" s="336">
        <v>10119.75</v>
      </c>
      <c r="M19" s="337">
        <v>10917.74</v>
      </c>
      <c r="N19" s="109">
        <f t="shared" si="4"/>
        <v>797.9899999999998</v>
      </c>
      <c r="O19" s="110">
        <f t="shared" si="5"/>
        <v>7.885471479038511</v>
      </c>
      <c r="P19" s="74">
        <f>M19/M9*100</f>
        <v>0.22333640425815743</v>
      </c>
      <c r="Q19" s="320">
        <v>2804.6</v>
      </c>
      <c r="R19" s="321">
        <v>3661.94</v>
      </c>
      <c r="S19" s="109">
        <f t="shared" si="6"/>
        <v>857.3400000000001</v>
      </c>
      <c r="T19" s="110">
        <f t="shared" si="7"/>
        <v>30.569065107323688</v>
      </c>
      <c r="U19" s="74">
        <f>R19/R9*100</f>
        <v>0.2017641717368735</v>
      </c>
      <c r="W19" s="218"/>
      <c r="X19" s="218"/>
      <c r="Y19" s="217"/>
      <c r="Z19" s="217"/>
      <c r="AA19" s="217"/>
      <c r="AB19" s="217"/>
    </row>
    <row r="20" spans="1:28" ht="12.75" customHeight="1">
      <c r="A20" s="241" t="s">
        <v>182</v>
      </c>
      <c r="B20" s="330">
        <v>437</v>
      </c>
      <c r="C20" s="321">
        <v>482</v>
      </c>
      <c r="D20" s="322">
        <f t="shared" si="0"/>
        <v>45</v>
      </c>
      <c r="E20" s="110">
        <f t="shared" si="1"/>
        <v>10.297482837528605</v>
      </c>
      <c r="F20" s="101">
        <f>C20/C9*100</f>
        <v>6.839789981552434</v>
      </c>
      <c r="G20" s="320">
        <v>14745</v>
      </c>
      <c r="H20" s="321">
        <v>16275</v>
      </c>
      <c r="I20" s="322">
        <f t="shared" si="2"/>
        <v>1530</v>
      </c>
      <c r="J20" s="110">
        <f t="shared" si="3"/>
        <v>10.376398779247202</v>
      </c>
      <c r="K20" s="74">
        <f>H20/H9*100</f>
        <v>8.48646337393626</v>
      </c>
      <c r="L20" s="336">
        <v>381980.14</v>
      </c>
      <c r="M20" s="337">
        <v>400659.6</v>
      </c>
      <c r="N20" s="109">
        <f t="shared" si="4"/>
        <v>18679.459999999963</v>
      </c>
      <c r="O20" s="110">
        <f t="shared" si="5"/>
        <v>4.890165232150541</v>
      </c>
      <c r="P20" s="74">
        <f>M20/M9*100</f>
        <v>8.196007085304435</v>
      </c>
      <c r="Q20" s="320">
        <v>133419.81</v>
      </c>
      <c r="R20" s="321">
        <v>127681.82</v>
      </c>
      <c r="S20" s="109">
        <f t="shared" si="6"/>
        <v>-5737.989999999991</v>
      </c>
      <c r="T20" s="110">
        <f t="shared" si="7"/>
        <v>-4.300703171440576</v>
      </c>
      <c r="U20" s="74">
        <f>R20/R9*100</f>
        <v>7.0349641605696895</v>
      </c>
      <c r="W20" s="218"/>
      <c r="X20" s="218"/>
      <c r="Y20" s="217"/>
      <c r="Z20" s="217"/>
      <c r="AA20" s="217"/>
      <c r="AB20" s="217"/>
    </row>
    <row r="21" spans="1:28" ht="12.75" customHeight="1">
      <c r="A21" s="241" t="s">
        <v>124</v>
      </c>
      <c r="B21" s="330">
        <v>104</v>
      </c>
      <c r="C21" s="321">
        <v>111</v>
      </c>
      <c r="D21" s="322">
        <f t="shared" si="0"/>
        <v>7</v>
      </c>
      <c r="E21" s="110">
        <f t="shared" si="1"/>
        <v>6.730769230769231</v>
      </c>
      <c r="F21" s="101">
        <f>C21/C9*100</f>
        <v>1.5751383567475523</v>
      </c>
      <c r="G21" s="320">
        <v>2691</v>
      </c>
      <c r="H21" s="321">
        <v>2772</v>
      </c>
      <c r="I21" s="322">
        <f t="shared" si="2"/>
        <v>81</v>
      </c>
      <c r="J21" s="110">
        <f t="shared" si="3"/>
        <v>3.0100334448160537</v>
      </c>
      <c r="K21" s="74">
        <f>H21/H9*100</f>
        <v>1.445436342399466</v>
      </c>
      <c r="L21" s="336">
        <v>58030.21</v>
      </c>
      <c r="M21" s="337">
        <v>50018.24</v>
      </c>
      <c r="N21" s="109">
        <f t="shared" si="4"/>
        <v>-8011.970000000001</v>
      </c>
      <c r="O21" s="110">
        <f t="shared" si="5"/>
        <v>-13.806550071075051</v>
      </c>
      <c r="P21" s="74">
        <f>M21/M9*100</f>
        <v>1.0231873875840183</v>
      </c>
      <c r="Q21" s="320">
        <v>17657.43</v>
      </c>
      <c r="R21" s="321">
        <v>16683.92</v>
      </c>
      <c r="S21" s="109">
        <f t="shared" si="6"/>
        <v>-973.510000000002</v>
      </c>
      <c r="T21" s="110">
        <f t="shared" si="7"/>
        <v>-5.513316490565173</v>
      </c>
      <c r="U21" s="74">
        <f>R21/R9*100</f>
        <v>0.9192442530801318</v>
      </c>
      <c r="W21" s="218"/>
      <c r="X21" s="218"/>
      <c r="Y21" s="217"/>
      <c r="Z21" s="217"/>
      <c r="AA21" s="217"/>
      <c r="AB21" s="217"/>
    </row>
    <row r="22" spans="1:28" ht="12.75" customHeight="1">
      <c r="A22" s="241" t="s">
        <v>125</v>
      </c>
      <c r="B22" s="330">
        <v>11</v>
      </c>
      <c r="C22" s="321">
        <v>9</v>
      </c>
      <c r="D22" s="322">
        <f t="shared" si="0"/>
        <v>-2</v>
      </c>
      <c r="E22" s="110">
        <f t="shared" si="1"/>
        <v>-18.181818181818183</v>
      </c>
      <c r="F22" s="101">
        <f>C22/C9*100</f>
        <v>0.1277139208173691</v>
      </c>
      <c r="G22" s="320">
        <v>73</v>
      </c>
      <c r="H22" s="321">
        <v>62</v>
      </c>
      <c r="I22" s="322">
        <f t="shared" si="2"/>
        <v>-11</v>
      </c>
      <c r="J22" s="110">
        <f t="shared" si="3"/>
        <v>-15.068493150684931</v>
      </c>
      <c r="K22" s="74">
        <f>H22/H9*100</f>
        <v>0.03232938428166194</v>
      </c>
      <c r="L22" s="336">
        <v>398.5</v>
      </c>
      <c r="M22" s="337">
        <v>392.8</v>
      </c>
      <c r="N22" s="109">
        <f t="shared" si="4"/>
        <v>-5.699999999999989</v>
      </c>
      <c r="O22" s="110">
        <f t="shared" si="5"/>
        <v>-1.4303638644918415</v>
      </c>
      <c r="P22" s="74">
        <f>M22/M9*100</f>
        <v>0.008035228865369962</v>
      </c>
      <c r="Q22" s="320">
        <v>184.74</v>
      </c>
      <c r="R22" s="321">
        <v>191.46</v>
      </c>
      <c r="S22" s="109">
        <f t="shared" si="6"/>
        <v>6.719999999999999</v>
      </c>
      <c r="T22" s="110">
        <f t="shared" si="7"/>
        <v>3.6375446573562833</v>
      </c>
      <c r="U22" s="74">
        <f>R22/R9*100</f>
        <v>0.010548989967269206</v>
      </c>
      <c r="W22" s="218"/>
      <c r="X22" s="218"/>
      <c r="Y22" s="217"/>
      <c r="Z22" s="217"/>
      <c r="AA22" s="217"/>
      <c r="AB22" s="217"/>
    </row>
    <row r="23" spans="1:28" ht="12.75" customHeight="1">
      <c r="A23" s="241" t="s">
        <v>126</v>
      </c>
      <c r="B23" s="330">
        <v>882</v>
      </c>
      <c r="C23" s="321">
        <v>912</v>
      </c>
      <c r="D23" s="322">
        <f t="shared" si="0"/>
        <v>30</v>
      </c>
      <c r="E23" s="110">
        <f t="shared" si="1"/>
        <v>3.4013605442176873</v>
      </c>
      <c r="F23" s="101">
        <f>C23/C9*100</f>
        <v>12.941677309493402</v>
      </c>
      <c r="G23" s="320">
        <v>18778</v>
      </c>
      <c r="H23" s="321">
        <v>18277</v>
      </c>
      <c r="I23" s="322">
        <f t="shared" si="2"/>
        <v>-501</v>
      </c>
      <c r="J23" s="110">
        <f t="shared" si="3"/>
        <v>-2.668015763127064</v>
      </c>
      <c r="K23" s="74">
        <f>H23/H9*100</f>
        <v>9.530389621224762</v>
      </c>
      <c r="L23" s="336">
        <v>344702.81</v>
      </c>
      <c r="M23" s="337">
        <v>345117.36</v>
      </c>
      <c r="N23" s="109">
        <f t="shared" si="4"/>
        <v>414.54999999998836</v>
      </c>
      <c r="O23" s="110">
        <f t="shared" si="5"/>
        <v>0.12026301729306714</v>
      </c>
      <c r="P23" s="74">
        <f>M23/M9*100</f>
        <v>7.059819177729827</v>
      </c>
      <c r="Q23" s="320">
        <v>148820.81</v>
      </c>
      <c r="R23" s="321">
        <v>151207.22</v>
      </c>
      <c r="S23" s="109">
        <f t="shared" si="6"/>
        <v>2386.4100000000035</v>
      </c>
      <c r="T23" s="110">
        <f t="shared" si="7"/>
        <v>1.6035459019474518</v>
      </c>
      <c r="U23" s="74">
        <f>R23/R9*100</f>
        <v>8.331157666137406</v>
      </c>
      <c r="W23" s="218"/>
      <c r="X23" s="218"/>
      <c r="Y23" s="217"/>
      <c r="Z23" s="217"/>
      <c r="AA23" s="217"/>
      <c r="AB23" s="217"/>
    </row>
    <row r="24" spans="1:28" ht="12.75" customHeight="1">
      <c r="A24" s="241" t="s">
        <v>127</v>
      </c>
      <c r="B24" s="330">
        <v>84</v>
      </c>
      <c r="C24" s="321">
        <v>107</v>
      </c>
      <c r="D24" s="322">
        <f t="shared" si="0"/>
        <v>23</v>
      </c>
      <c r="E24" s="110">
        <f t="shared" si="1"/>
        <v>27.380952380952383</v>
      </c>
      <c r="F24" s="101">
        <f>C24/C9*100</f>
        <v>1.5183766141620547</v>
      </c>
      <c r="G24" s="320">
        <v>3605</v>
      </c>
      <c r="H24" s="321">
        <v>3728</v>
      </c>
      <c r="I24" s="322">
        <f t="shared" si="2"/>
        <v>123</v>
      </c>
      <c r="J24" s="110">
        <f t="shared" si="3"/>
        <v>3.4119278779472952</v>
      </c>
      <c r="K24" s="74">
        <f>H24/H9*100</f>
        <v>1.9439345903554144</v>
      </c>
      <c r="L24" s="336">
        <v>173371.03</v>
      </c>
      <c r="M24" s="337">
        <v>179742.6</v>
      </c>
      <c r="N24" s="109">
        <f t="shared" si="4"/>
        <v>6371.570000000007</v>
      </c>
      <c r="O24" s="110">
        <f t="shared" si="5"/>
        <v>3.675106504241226</v>
      </c>
      <c r="P24" s="74">
        <f>M24/M9*100</f>
        <v>3.6768659059486937</v>
      </c>
      <c r="Q24" s="320">
        <v>36029.79</v>
      </c>
      <c r="R24" s="321">
        <v>38068.71</v>
      </c>
      <c r="S24" s="109">
        <f t="shared" si="6"/>
        <v>2038.9199999999983</v>
      </c>
      <c r="T24" s="110">
        <f t="shared" si="7"/>
        <v>5.65898385752456</v>
      </c>
      <c r="U24" s="74">
        <f>R24/R9*100</f>
        <v>2.0974952463014778</v>
      </c>
      <c r="W24" s="218"/>
      <c r="X24" s="218"/>
      <c r="Y24" s="217"/>
      <c r="Z24" s="217"/>
      <c r="AA24" s="217"/>
      <c r="AB24" s="217"/>
    </row>
    <row r="25" spans="1:28" ht="12.75" customHeight="1">
      <c r="A25" s="241" t="s">
        <v>128</v>
      </c>
      <c r="B25" s="330">
        <v>80</v>
      </c>
      <c r="C25" s="321">
        <v>94</v>
      </c>
      <c r="D25" s="322">
        <f t="shared" si="0"/>
        <v>14</v>
      </c>
      <c r="E25" s="110">
        <f t="shared" si="1"/>
        <v>17.5</v>
      </c>
      <c r="F25" s="101">
        <f>C25/C9*100</f>
        <v>1.3339009507591881</v>
      </c>
      <c r="G25" s="320">
        <v>2797</v>
      </c>
      <c r="H25" s="321">
        <v>2746</v>
      </c>
      <c r="I25" s="322">
        <f t="shared" si="2"/>
        <v>-51</v>
      </c>
      <c r="J25" s="110">
        <f t="shared" si="3"/>
        <v>-1.823382195209153</v>
      </c>
      <c r="K25" s="74">
        <f>H25/H9*100</f>
        <v>1.4318788586684466</v>
      </c>
      <c r="L25" s="336">
        <v>82920.75</v>
      </c>
      <c r="M25" s="337">
        <v>104702.52</v>
      </c>
      <c r="N25" s="109">
        <f t="shared" si="4"/>
        <v>21781.770000000004</v>
      </c>
      <c r="O25" s="110">
        <f t="shared" si="5"/>
        <v>26.268177748030503</v>
      </c>
      <c r="P25" s="74">
        <f>M25/M9*100</f>
        <v>2.141824620623665</v>
      </c>
      <c r="Q25" s="320">
        <v>25089.01</v>
      </c>
      <c r="R25" s="321">
        <v>34624.71</v>
      </c>
      <c r="S25" s="109">
        <f t="shared" si="6"/>
        <v>9535.7</v>
      </c>
      <c r="T25" s="110">
        <f t="shared" si="7"/>
        <v>38.007478174706776</v>
      </c>
      <c r="U25" s="74">
        <f>R25/R9*100</f>
        <v>1.9077390494599693</v>
      </c>
      <c r="W25" s="218"/>
      <c r="X25" s="218"/>
      <c r="Y25" s="217"/>
      <c r="Z25" s="217"/>
      <c r="AA25" s="217"/>
      <c r="AB25" s="217"/>
    </row>
    <row r="26" spans="1:28" ht="12.75" customHeight="1">
      <c r="A26" s="241" t="s">
        <v>129</v>
      </c>
      <c r="B26" s="330">
        <v>760</v>
      </c>
      <c r="C26" s="321">
        <v>813</v>
      </c>
      <c r="D26" s="322">
        <f t="shared" si="0"/>
        <v>53</v>
      </c>
      <c r="E26" s="110">
        <f t="shared" si="1"/>
        <v>6.973684210526315</v>
      </c>
      <c r="F26" s="101">
        <f>C26/C9*100</f>
        <v>11.536824180502341</v>
      </c>
      <c r="G26" s="320">
        <v>17340</v>
      </c>
      <c r="H26" s="321">
        <v>17600</v>
      </c>
      <c r="I26" s="322">
        <f t="shared" si="2"/>
        <v>260</v>
      </c>
      <c r="J26" s="110">
        <f t="shared" si="3"/>
        <v>1.4994232987312572</v>
      </c>
      <c r="K26" s="74">
        <f>H26/H9*100</f>
        <v>9.177373602536292</v>
      </c>
      <c r="L26" s="336">
        <v>380765.94</v>
      </c>
      <c r="M26" s="337">
        <v>367935.7</v>
      </c>
      <c r="N26" s="109">
        <f t="shared" si="4"/>
        <v>-12830.23999999999</v>
      </c>
      <c r="O26" s="110">
        <f t="shared" si="5"/>
        <v>-3.3695871011992278</v>
      </c>
      <c r="P26" s="74">
        <f>M26/M9*100</f>
        <v>7.526597650814924</v>
      </c>
      <c r="Q26" s="320">
        <v>163055.08</v>
      </c>
      <c r="R26" s="321">
        <v>151595.73</v>
      </c>
      <c r="S26" s="109">
        <f t="shared" si="6"/>
        <v>-11459.349999999977</v>
      </c>
      <c r="T26" s="110">
        <f t="shared" si="7"/>
        <v>-7.02790124662168</v>
      </c>
      <c r="U26" s="74">
        <f>R26/R9*100</f>
        <v>8.352563641757293</v>
      </c>
      <c r="W26" s="218"/>
      <c r="X26" s="218"/>
      <c r="Y26" s="217"/>
      <c r="Z26" s="217"/>
      <c r="AA26" s="217"/>
      <c r="AB26" s="217"/>
    </row>
    <row r="27" spans="1:28" ht="12.75" customHeight="1">
      <c r="A27" s="241" t="s">
        <v>130</v>
      </c>
      <c r="B27" s="330">
        <v>204</v>
      </c>
      <c r="C27" s="321">
        <v>209</v>
      </c>
      <c r="D27" s="322">
        <f t="shared" si="0"/>
        <v>5</v>
      </c>
      <c r="E27" s="110">
        <f t="shared" si="1"/>
        <v>2.450980392156863</v>
      </c>
      <c r="F27" s="101">
        <f>C27/C9*100</f>
        <v>2.965801050092238</v>
      </c>
      <c r="G27" s="320">
        <v>10690</v>
      </c>
      <c r="H27" s="321">
        <v>10650</v>
      </c>
      <c r="I27" s="322">
        <f t="shared" si="2"/>
        <v>-40</v>
      </c>
      <c r="J27" s="110">
        <f t="shared" si="3"/>
        <v>-0.37418147801683815</v>
      </c>
      <c r="K27" s="74">
        <f>H27/H9*100</f>
        <v>5.553353912898381</v>
      </c>
      <c r="L27" s="336">
        <v>263261.8</v>
      </c>
      <c r="M27" s="337">
        <v>311454.76</v>
      </c>
      <c r="N27" s="109">
        <f t="shared" si="4"/>
        <v>48192.96000000002</v>
      </c>
      <c r="O27" s="110">
        <f t="shared" si="5"/>
        <v>18.30609682073131</v>
      </c>
      <c r="P27" s="74">
        <f>M27/M9*100</f>
        <v>6.3712074282303295</v>
      </c>
      <c r="Q27" s="320">
        <v>93679.94</v>
      </c>
      <c r="R27" s="321">
        <v>102550.88</v>
      </c>
      <c r="S27" s="109">
        <f t="shared" si="6"/>
        <v>8870.940000000002</v>
      </c>
      <c r="T27" s="110">
        <f t="shared" si="7"/>
        <v>9.46941255513187</v>
      </c>
      <c r="U27" s="74">
        <f>R27/R9*100</f>
        <v>5.6503092251887</v>
      </c>
      <c r="W27" s="218"/>
      <c r="X27" s="218"/>
      <c r="Y27" s="217"/>
      <c r="Z27" s="217"/>
      <c r="AA27" s="217"/>
      <c r="AB27" s="217"/>
    </row>
    <row r="28" spans="1:28" ht="12.75" customHeight="1">
      <c r="A28" s="241" t="s">
        <v>131</v>
      </c>
      <c r="B28" s="330">
        <v>572</v>
      </c>
      <c r="C28" s="321">
        <v>637</v>
      </c>
      <c r="D28" s="322">
        <f t="shared" si="0"/>
        <v>65</v>
      </c>
      <c r="E28" s="110">
        <f t="shared" si="1"/>
        <v>11.363636363636363</v>
      </c>
      <c r="F28" s="101">
        <f>C28/C9*100</f>
        <v>9.039307506740457</v>
      </c>
      <c r="G28" s="320">
        <v>13718</v>
      </c>
      <c r="H28" s="321">
        <v>14528</v>
      </c>
      <c r="I28" s="322">
        <f t="shared" si="2"/>
        <v>810</v>
      </c>
      <c r="J28" s="110">
        <f t="shared" si="3"/>
        <v>5.904650823735238</v>
      </c>
      <c r="K28" s="74">
        <f>H28/H9*100</f>
        <v>7.575504755548139</v>
      </c>
      <c r="L28" s="336">
        <v>279335.52</v>
      </c>
      <c r="M28" s="337">
        <v>328943.9</v>
      </c>
      <c r="N28" s="109">
        <f t="shared" si="4"/>
        <v>49608.380000000005</v>
      </c>
      <c r="O28" s="110">
        <f t="shared" si="5"/>
        <v>17.75942422216838</v>
      </c>
      <c r="P28" s="74">
        <f>M28/M9*100</f>
        <v>6.728970265701044</v>
      </c>
      <c r="Q28" s="320">
        <v>109337.65</v>
      </c>
      <c r="R28" s="321">
        <v>138120.64</v>
      </c>
      <c r="S28" s="109">
        <f t="shared" si="6"/>
        <v>28782.99000000002</v>
      </c>
      <c r="T28" s="110">
        <f t="shared" si="7"/>
        <v>26.32486613714491</v>
      </c>
      <c r="U28" s="74">
        <f>R28/R9*100</f>
        <v>7.610118278662917</v>
      </c>
      <c r="W28" s="218"/>
      <c r="X28" s="218"/>
      <c r="Y28" s="217"/>
      <c r="Z28" s="217"/>
      <c r="AA28" s="217"/>
      <c r="AB28" s="217"/>
    </row>
    <row r="29" spans="1:28" ht="12.75" customHeight="1">
      <c r="A29" s="241" t="s">
        <v>132</v>
      </c>
      <c r="B29" s="330">
        <v>54</v>
      </c>
      <c r="C29" s="321">
        <v>52</v>
      </c>
      <c r="D29" s="322">
        <f t="shared" si="0"/>
        <v>-2</v>
      </c>
      <c r="E29" s="110">
        <f t="shared" si="1"/>
        <v>-3.7037037037037033</v>
      </c>
      <c r="F29" s="101">
        <f>C29/C9*100</f>
        <v>0.7379026536114659</v>
      </c>
      <c r="G29" s="320">
        <v>2734</v>
      </c>
      <c r="H29" s="321">
        <v>2479</v>
      </c>
      <c r="I29" s="322">
        <f t="shared" si="2"/>
        <v>-255</v>
      </c>
      <c r="J29" s="110">
        <f t="shared" si="3"/>
        <v>-9.326993416239942</v>
      </c>
      <c r="K29" s="74">
        <f>H29/H9*100</f>
        <v>1.2926539295845152</v>
      </c>
      <c r="L29" s="336">
        <v>82341.49</v>
      </c>
      <c r="M29" s="337">
        <v>87564.03</v>
      </c>
      <c r="N29" s="109">
        <f t="shared" si="4"/>
        <v>5222.539999999994</v>
      </c>
      <c r="O29" s="110">
        <f t="shared" si="5"/>
        <v>6.342537644145124</v>
      </c>
      <c r="P29" s="74">
        <f>M29/M9*100</f>
        <v>1.7912347795929766</v>
      </c>
      <c r="Q29" s="320">
        <v>30297.88</v>
      </c>
      <c r="R29" s="321">
        <v>37410.93</v>
      </c>
      <c r="S29" s="109">
        <f t="shared" si="6"/>
        <v>7113.049999999999</v>
      </c>
      <c r="T29" s="110">
        <f t="shared" si="7"/>
        <v>23.47705516029504</v>
      </c>
      <c r="U29" s="74">
        <f>R29/R9*100</f>
        <v>2.0612531350475845</v>
      </c>
      <c r="W29" s="218"/>
      <c r="X29" s="218"/>
      <c r="Y29" s="217"/>
      <c r="Z29" s="217"/>
      <c r="AA29" s="217"/>
      <c r="AB29" s="217"/>
    </row>
    <row r="30" spans="1:28" ht="12.75" customHeight="1">
      <c r="A30" s="241" t="s">
        <v>136</v>
      </c>
      <c r="B30" s="330">
        <v>81</v>
      </c>
      <c r="C30" s="321">
        <v>99</v>
      </c>
      <c r="D30" s="322">
        <f t="shared" si="0"/>
        <v>18</v>
      </c>
      <c r="E30" s="110">
        <f t="shared" si="1"/>
        <v>22.22222222222222</v>
      </c>
      <c r="F30" s="101">
        <f>C30/C9*100</f>
        <v>1.40485312899106</v>
      </c>
      <c r="G30" s="320">
        <v>7389</v>
      </c>
      <c r="H30" s="321">
        <v>7969</v>
      </c>
      <c r="I30" s="322">
        <f t="shared" si="2"/>
        <v>580</v>
      </c>
      <c r="J30" s="110">
        <f t="shared" si="3"/>
        <v>7.849506022465827</v>
      </c>
      <c r="K30" s="74">
        <f>H30/H9*100</f>
        <v>4.155368763557483</v>
      </c>
      <c r="L30" s="336">
        <v>229635.6</v>
      </c>
      <c r="M30" s="337">
        <v>242542.48</v>
      </c>
      <c r="N30" s="109">
        <f t="shared" si="4"/>
        <v>12906.880000000005</v>
      </c>
      <c r="O30" s="110">
        <f t="shared" si="5"/>
        <v>5.620591929125974</v>
      </c>
      <c r="P30" s="74">
        <f>M30/M9*100</f>
        <v>4.9615181679593094</v>
      </c>
      <c r="Q30" s="320">
        <v>106829.32</v>
      </c>
      <c r="R30" s="321">
        <v>92576.42</v>
      </c>
      <c r="S30" s="109">
        <f t="shared" si="6"/>
        <v>-14252.900000000009</v>
      </c>
      <c r="T30" s="110">
        <f t="shared" si="7"/>
        <v>-13.341749250112242</v>
      </c>
      <c r="U30" s="74">
        <f>R30/R9*100</f>
        <v>5.100740237050561</v>
      </c>
      <c r="W30" s="218"/>
      <c r="X30" s="218"/>
      <c r="Y30" s="217"/>
      <c r="Z30" s="217"/>
      <c r="AA30" s="217"/>
      <c r="AB30" s="217"/>
    </row>
    <row r="31" spans="1:28" ht="12.75" customHeight="1">
      <c r="A31" s="241" t="s">
        <v>133</v>
      </c>
      <c r="B31" s="330">
        <v>208</v>
      </c>
      <c r="C31" s="321">
        <v>209</v>
      </c>
      <c r="D31" s="322">
        <f t="shared" si="0"/>
        <v>1</v>
      </c>
      <c r="E31" s="110">
        <f t="shared" si="1"/>
        <v>0.4807692307692308</v>
      </c>
      <c r="F31" s="101">
        <f>C31/C9*100</f>
        <v>2.965801050092238</v>
      </c>
      <c r="G31" s="320">
        <v>11010</v>
      </c>
      <c r="H31" s="321">
        <v>9369</v>
      </c>
      <c r="I31" s="322">
        <f t="shared" si="2"/>
        <v>-1641</v>
      </c>
      <c r="J31" s="110">
        <f t="shared" si="3"/>
        <v>-14.904632152588556</v>
      </c>
      <c r="K31" s="74">
        <f>H31/H9*100</f>
        <v>4.885387118304689</v>
      </c>
      <c r="L31" s="336">
        <v>289824.1</v>
      </c>
      <c r="M31" s="337">
        <v>270442.03</v>
      </c>
      <c r="N31" s="109">
        <f t="shared" si="4"/>
        <v>-19382.06999999995</v>
      </c>
      <c r="O31" s="110">
        <f t="shared" si="5"/>
        <v>-6.687528745884125</v>
      </c>
      <c r="P31" s="74">
        <f>M31/M9*100</f>
        <v>5.532239322467539</v>
      </c>
      <c r="Q31" s="320">
        <v>90743.83</v>
      </c>
      <c r="R31" s="321">
        <v>105351.51</v>
      </c>
      <c r="S31" s="109">
        <f t="shared" si="6"/>
        <v>14607.679999999993</v>
      </c>
      <c r="T31" s="110">
        <f t="shared" si="7"/>
        <v>16.097711546889737</v>
      </c>
      <c r="U31" s="74">
        <f>R31/R9*100</f>
        <v>5.804617267453574</v>
      </c>
      <c r="W31" s="218"/>
      <c r="X31" s="218"/>
      <c r="Y31" s="217"/>
      <c r="Z31" s="217"/>
      <c r="AA31" s="217"/>
      <c r="AB31" s="217"/>
    </row>
    <row r="32" spans="1:28" ht="12.75" customHeight="1">
      <c r="A32" s="241" t="s">
        <v>135</v>
      </c>
      <c r="B32" s="330">
        <v>22</v>
      </c>
      <c r="C32" s="321">
        <v>19</v>
      </c>
      <c r="D32" s="322">
        <f t="shared" si="0"/>
        <v>-3</v>
      </c>
      <c r="E32" s="110">
        <f t="shared" si="1"/>
        <v>-13.636363636363635</v>
      </c>
      <c r="F32" s="101">
        <f>C32/C9*100</f>
        <v>0.26961827728111254</v>
      </c>
      <c r="G32" s="320">
        <v>2180</v>
      </c>
      <c r="H32" s="321">
        <v>2383</v>
      </c>
      <c r="I32" s="322">
        <f t="shared" si="2"/>
        <v>203</v>
      </c>
      <c r="J32" s="110">
        <f t="shared" si="3"/>
        <v>9.311926605504588</v>
      </c>
      <c r="K32" s="74">
        <f>H32/H9*100</f>
        <v>1.2425955281161356</v>
      </c>
      <c r="L32" s="336">
        <v>117422.25</v>
      </c>
      <c r="M32" s="337">
        <v>104402.91</v>
      </c>
      <c r="N32" s="109">
        <f t="shared" si="4"/>
        <v>-13019.339999999997</v>
      </c>
      <c r="O32" s="110">
        <f t="shared" si="5"/>
        <v>-11.087626067461658</v>
      </c>
      <c r="P32" s="74">
        <f>M32/M9*100</f>
        <v>2.135695712985291</v>
      </c>
      <c r="Q32" s="320">
        <v>5589.25</v>
      </c>
      <c r="R32" s="321">
        <v>16201.94</v>
      </c>
      <c r="S32" s="109">
        <f t="shared" si="6"/>
        <v>10612.69</v>
      </c>
      <c r="T32" s="110">
        <f t="shared" si="7"/>
        <v>189.87681710426264</v>
      </c>
      <c r="U32" s="74">
        <f>R32/R9*100</f>
        <v>0.8926883030935843</v>
      </c>
      <c r="W32" s="218"/>
      <c r="X32" s="218"/>
      <c r="Y32" s="217"/>
      <c r="Z32" s="217"/>
      <c r="AA32" s="217"/>
      <c r="AB32" s="217"/>
    </row>
    <row r="33" spans="1:28" ht="12.75" customHeight="1">
      <c r="A33" s="241" t="s">
        <v>134</v>
      </c>
      <c r="B33" s="330">
        <v>357</v>
      </c>
      <c r="C33" s="321">
        <v>376</v>
      </c>
      <c r="D33" s="322">
        <f t="shared" si="0"/>
        <v>19</v>
      </c>
      <c r="E33" s="110">
        <f t="shared" si="1"/>
        <v>5.322128851540616</v>
      </c>
      <c r="F33" s="101">
        <f>C33/C9*100</f>
        <v>5.3356038030367525</v>
      </c>
      <c r="G33" s="320">
        <v>26990</v>
      </c>
      <c r="H33" s="321">
        <v>26145</v>
      </c>
      <c r="I33" s="322">
        <f t="shared" si="2"/>
        <v>-845</v>
      </c>
      <c r="J33" s="110">
        <f t="shared" si="3"/>
        <v>-3.130789181178214</v>
      </c>
      <c r="K33" s="74">
        <f>H33/H9*100</f>
        <v>13.633092774904053</v>
      </c>
      <c r="L33" s="336">
        <v>788407.09</v>
      </c>
      <c r="M33" s="337">
        <v>749627.84</v>
      </c>
      <c r="N33" s="109">
        <f t="shared" si="4"/>
        <v>-38779.25</v>
      </c>
      <c r="O33" s="110">
        <f t="shared" si="5"/>
        <v>-4.918683569930859</v>
      </c>
      <c r="P33" s="74">
        <f>M33/M9*100</f>
        <v>15.33460096296572</v>
      </c>
      <c r="Q33" s="320">
        <v>249624.75</v>
      </c>
      <c r="R33" s="321">
        <v>197069.01</v>
      </c>
      <c r="S33" s="109">
        <f t="shared" si="6"/>
        <v>-52555.73999999999</v>
      </c>
      <c r="T33" s="110">
        <f t="shared" si="7"/>
        <v>-21.05389790074902</v>
      </c>
      <c r="U33" s="74">
        <f>R33/R9*100</f>
        <v>10.858033058339469</v>
      </c>
      <c r="W33" s="218"/>
      <c r="X33" s="218"/>
      <c r="Y33" s="217"/>
      <c r="Z33" s="217"/>
      <c r="AA33" s="217"/>
      <c r="AB33" s="217"/>
    </row>
    <row r="34" spans="1:28" ht="12.75" customHeight="1" thickBot="1">
      <c r="A34" s="242" t="s">
        <v>38</v>
      </c>
      <c r="B34" s="331">
        <v>162</v>
      </c>
      <c r="C34" s="327">
        <v>186</v>
      </c>
      <c r="D34" s="328">
        <f t="shared" si="0"/>
        <v>24</v>
      </c>
      <c r="E34" s="118">
        <f t="shared" si="1"/>
        <v>14.814814814814813</v>
      </c>
      <c r="F34" s="214">
        <f>C34/C9*100</f>
        <v>2.6394210302256282</v>
      </c>
      <c r="G34" s="326">
        <v>2776</v>
      </c>
      <c r="H34" s="327">
        <v>3190</v>
      </c>
      <c r="I34" s="328">
        <f t="shared" si="2"/>
        <v>414</v>
      </c>
      <c r="J34" s="215">
        <f t="shared" si="3"/>
        <v>14.913544668587896</v>
      </c>
      <c r="K34" s="228">
        <f>H34/H9*100</f>
        <v>1.6633989654597032</v>
      </c>
      <c r="L34" s="338">
        <v>45378.18</v>
      </c>
      <c r="M34" s="339">
        <v>57744.62</v>
      </c>
      <c r="N34" s="114">
        <f t="shared" si="4"/>
        <v>12366.440000000002</v>
      </c>
      <c r="O34" s="118">
        <f t="shared" si="5"/>
        <v>27.2519523700598</v>
      </c>
      <c r="P34" s="78">
        <f>M34/M9*100</f>
        <v>1.1812404211909866</v>
      </c>
      <c r="Q34" s="326">
        <v>21031.12</v>
      </c>
      <c r="R34" s="341">
        <v>27992.07</v>
      </c>
      <c r="S34" s="114">
        <f t="shared" si="6"/>
        <v>6960.950000000001</v>
      </c>
      <c r="T34" s="118">
        <f t="shared" si="7"/>
        <v>33.09833237602182</v>
      </c>
      <c r="U34" s="78">
        <f>R34/R9*100</f>
        <v>1.5422963835427626</v>
      </c>
      <c r="W34" s="218"/>
      <c r="X34" s="218"/>
      <c r="Y34" s="217"/>
      <c r="Z34" s="217"/>
      <c r="AA34" s="217"/>
      <c r="AB34" s="217"/>
    </row>
    <row r="35" spans="1:21" ht="12.75" customHeight="1" hidden="1">
      <c r="A35" s="64" t="s">
        <v>31</v>
      </c>
      <c r="B35" s="108">
        <f>B14+B16+SUM(B18:B21)+SUM(B23:B26)</f>
        <v>2960</v>
      </c>
      <c r="C35" s="75">
        <f>C14+C16+SUM(C18:C21)+SUM(C23:C26)</f>
        <v>3171</v>
      </c>
      <c r="D35" s="109">
        <f>C35-B35</f>
        <v>211</v>
      </c>
      <c r="E35" s="116">
        <f>D35/B35*100</f>
        <v>7.128378378378378</v>
      </c>
      <c r="F35" s="101">
        <f>C35/C9*100</f>
        <v>44.99787143465304</v>
      </c>
      <c r="G35" s="111">
        <f>G14+G16+SUM(G18:G21)+SUM(G23:G26)</f>
        <v>75588</v>
      </c>
      <c r="H35" s="75">
        <f>H14+H16+SUM(H18:H21)+SUM(H23:H26)</f>
        <v>76425</v>
      </c>
      <c r="I35" s="109">
        <f>H35-G35</f>
        <v>837</v>
      </c>
      <c r="J35" s="110">
        <f>I35/G35*100</f>
        <v>1.1073186220034927</v>
      </c>
      <c r="K35" s="74">
        <f>H35/H9*100</f>
        <v>39.85118054396796</v>
      </c>
      <c r="L35" s="111">
        <f>L14+L16+SUM(L18:L21)+SUM(L23:L26)</f>
        <v>2053192.81</v>
      </c>
      <c r="M35" s="75">
        <f>M14+M16+SUM(M18:M21)+SUM(M23:M26)</f>
        <v>2046273.17</v>
      </c>
      <c r="N35" s="109">
        <f>M35-L35</f>
        <v>-6919.64000000013</v>
      </c>
      <c r="O35" s="110">
        <f>N35/L35*100</f>
        <v>-0.33701851897679935</v>
      </c>
      <c r="P35" s="74">
        <f>M35/M9*100</f>
        <v>41.85914776480676</v>
      </c>
      <c r="Q35" s="320">
        <f>Q14+Q16+SUM(Q18:Q21)+SUM(Q23:Q26)</f>
        <v>837678.8500000001</v>
      </c>
      <c r="R35" s="337">
        <f>R14+R16+SUM(R18:R21)+SUM(R23:R26)</f>
        <v>821957.97</v>
      </c>
      <c r="S35" s="109">
        <f>R35-Q35</f>
        <v>-15720.880000000121</v>
      </c>
      <c r="T35" s="110">
        <f>S35/Q35*100</f>
        <v>-1.8767192224084586</v>
      </c>
      <c r="U35" s="74">
        <f>R35/R9*100</f>
        <v>45.28792635039676</v>
      </c>
    </row>
    <row r="36" spans="1:21" ht="12.75" customHeight="1" hidden="1">
      <c r="A36" s="64" t="s">
        <v>32</v>
      </c>
      <c r="B36" s="108">
        <f>B27+B28+B29+B30+B31+B32+B33</f>
        <v>1498</v>
      </c>
      <c r="C36" s="75">
        <f>C27+C28+C29+C30+C31+C32+C33</f>
        <v>1601</v>
      </c>
      <c r="D36" s="109">
        <f>C36-B36</f>
        <v>103</v>
      </c>
      <c r="E36" s="116">
        <f>D36/B36*100</f>
        <v>6.875834445927905</v>
      </c>
      <c r="F36" s="101">
        <f>C36/C9*100</f>
        <v>22.718887469845324</v>
      </c>
      <c r="G36" s="111">
        <f>G27+G28+G29+G30+G31+G32+G33</f>
        <v>74711</v>
      </c>
      <c r="H36" s="75">
        <f>H27+H28+H29+H30+H31+H32+H33</f>
        <v>73523</v>
      </c>
      <c r="I36" s="109">
        <f>H36-G36</f>
        <v>-1188</v>
      </c>
      <c r="J36" s="110">
        <f>I36/G36*100</f>
        <v>-1.5901272904926984</v>
      </c>
      <c r="K36" s="74">
        <f>H36/H9*100</f>
        <v>38.3379567829134</v>
      </c>
      <c r="L36" s="111">
        <f>L27+L28+L29+L30+L31+L32+L33</f>
        <v>2050227.85</v>
      </c>
      <c r="M36" s="75">
        <f>M27+M28+M29+M30+M31+M32+M33</f>
        <v>2094977.9500000002</v>
      </c>
      <c r="N36" s="109">
        <f>M36-L36</f>
        <v>44750.10000000009</v>
      </c>
      <c r="O36" s="110">
        <f>N36/L36*100</f>
        <v>2.182689109408015</v>
      </c>
      <c r="P36" s="74">
        <f>M36/M9*100</f>
        <v>42.85546663990221</v>
      </c>
      <c r="Q36" s="320">
        <f>Q27+Q28+Q29+Q30+Q31+Q32+Q33</f>
        <v>686102.6200000001</v>
      </c>
      <c r="R36" s="337">
        <f>R27+R28+R29+R30+R31+R32+R33</f>
        <v>689281.3300000001</v>
      </c>
      <c r="S36" s="109">
        <f>R36-Q36</f>
        <v>3178.7099999999627</v>
      </c>
      <c r="T36" s="110">
        <f>S36/Q36*100</f>
        <v>0.46329949884172755</v>
      </c>
      <c r="U36" s="74">
        <f>R36/R9*100</f>
        <v>37.97775950483639</v>
      </c>
    </row>
    <row r="37" spans="1:21" ht="12.75" customHeight="1" hidden="1" thickBot="1">
      <c r="A37" s="80" t="s">
        <v>33</v>
      </c>
      <c r="B37" s="112">
        <f>SUM(B11:B13)+B15+B17+B22+B34</f>
        <v>2070</v>
      </c>
      <c r="C37" s="79">
        <f>SUM(C11:C13)+C15+C17+C22+C34</f>
        <v>2275</v>
      </c>
      <c r="D37" s="117">
        <f>C37-B37</f>
        <v>205</v>
      </c>
      <c r="E37" s="115">
        <f>D37/B37*100</f>
        <v>9.903381642512077</v>
      </c>
      <c r="F37" s="102">
        <f>C37/C9*100</f>
        <v>32.28324109550163</v>
      </c>
      <c r="G37" s="113">
        <f>SUM(G11:G13)+G15+G17+G22+G34</f>
        <v>42219</v>
      </c>
      <c r="H37" s="79">
        <f>SUM(H11:H13)+H15+H17+H22+H34</f>
        <v>41828</v>
      </c>
      <c r="I37" s="114">
        <f>H37-G37</f>
        <v>-391</v>
      </c>
      <c r="J37" s="118">
        <f>I37/G37*100</f>
        <v>-0.926123309410455</v>
      </c>
      <c r="K37" s="78">
        <f>H37/H9*100</f>
        <v>21.81086267311864</v>
      </c>
      <c r="L37" s="113">
        <f>SUM(L11:L13)+L15+L17+L22+L34</f>
        <v>724104.39</v>
      </c>
      <c r="M37" s="79">
        <f>SUM(M11:M13)+M15+M17+M22+M34</f>
        <v>747221.9600000001</v>
      </c>
      <c r="N37" s="114">
        <f>M37-L37</f>
        <v>23117.570000000065</v>
      </c>
      <c r="O37" s="118">
        <f>N37/L37*100</f>
        <v>3.1925742088098743</v>
      </c>
      <c r="P37" s="78">
        <f>M37/M9*100</f>
        <v>15.285385595291038</v>
      </c>
      <c r="Q37" s="326">
        <f>SUM(Q11:Q13)+Q15+Q17+Q22+Q34</f>
        <v>274074.72000000003</v>
      </c>
      <c r="R37" s="339">
        <f>SUM(R11:R13)+R15+R17+R22+R34</f>
        <v>303721.19000000006</v>
      </c>
      <c r="S37" s="114">
        <f>R37-Q37</f>
        <v>29646.47000000003</v>
      </c>
      <c r="T37" s="118">
        <f>S37/Q37*100</f>
        <v>10.81692977739794</v>
      </c>
      <c r="U37" s="78">
        <f>R37/R9*100</f>
        <v>16.73431414476687</v>
      </c>
    </row>
    <row r="38" spans="1:20" ht="12">
      <c r="A38" s="82" t="s">
        <v>191</v>
      </c>
      <c r="D38" s="54"/>
      <c r="E38" s="54"/>
      <c r="I38" s="54"/>
      <c r="J38" s="54"/>
      <c r="N38" s="54"/>
      <c r="O38" s="54"/>
      <c r="Q38" s="342"/>
      <c r="R38" s="343"/>
      <c r="S38" s="342"/>
      <c r="T38" s="54"/>
    </row>
    <row r="39" spans="1:18" ht="12" customHeight="1">
      <c r="A39" s="83" t="s">
        <v>192</v>
      </c>
      <c r="R39" s="126"/>
    </row>
    <row r="40" ht="12" customHeight="1">
      <c r="A40" s="83"/>
    </row>
    <row r="41" ht="12" customHeight="1">
      <c r="A41" s="83"/>
    </row>
    <row r="42" ht="12" customHeight="1">
      <c r="L42" s="127"/>
    </row>
    <row r="43" ht="12" customHeight="1">
      <c r="B43" s="127"/>
    </row>
    <row r="44" ht="12" customHeight="1">
      <c r="B44" s="127">
        <f>SUM(B35:B37)</f>
        <v>6528</v>
      </c>
    </row>
  </sheetData>
  <sheetProtection/>
  <mergeCells count="12">
    <mergeCell ref="C6:C7"/>
    <mergeCell ref="H6:H7"/>
    <mergeCell ref="M6:M7"/>
    <mergeCell ref="R6:R7"/>
    <mergeCell ref="L5:P5"/>
    <mergeCell ref="Q5:U5"/>
    <mergeCell ref="B5:F5"/>
    <mergeCell ref="G5:K5"/>
    <mergeCell ref="B6:B7"/>
    <mergeCell ref="G6:G7"/>
    <mergeCell ref="L6:L7"/>
    <mergeCell ref="Q6:Q7"/>
  </mergeCells>
  <printOptions horizontalCentered="1" verticalCentered="1"/>
  <pageMargins left="0.1968503937007874" right="0.1968503937007874" top="0.984251968503937" bottom="0.984251968503937" header="0.1968503937007874" footer="0.984251968503937"/>
  <pageSetup firstPageNumber="2" useFirstPageNumber="1" fitToWidth="2" horizontalDpi="600" verticalDpi="600" orientation="landscape" pageOrder="overThenDown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4">
      <selection activeCell="K37" sqref="K37"/>
    </sheetView>
  </sheetViews>
  <sheetFormatPr defaultColWidth="9.25390625" defaultRowHeight="15" customHeight="1"/>
  <cols>
    <col min="1" max="1" width="12.875" style="137" customWidth="1"/>
    <col min="2" max="4" width="10.625" style="137" customWidth="1"/>
    <col min="5" max="5" width="6.625" style="137" bestFit="1" customWidth="1"/>
    <col min="6" max="6" width="7.625" style="137" customWidth="1"/>
    <col min="7" max="9" width="10.625" style="137" customWidth="1"/>
    <col min="10" max="10" width="6.625" style="137" bestFit="1" customWidth="1"/>
    <col min="11" max="11" width="7.625" style="137" customWidth="1"/>
    <col min="12" max="12" width="5.75390625" style="137" customWidth="1"/>
    <col min="13" max="16384" width="9.25390625" style="137" customWidth="1"/>
  </cols>
  <sheetData>
    <row r="1" s="133" customFormat="1" ht="14.25">
      <c r="A1" s="132" t="s">
        <v>45</v>
      </c>
    </row>
    <row r="2" s="133" customFormat="1" ht="13.5" customHeight="1"/>
    <row r="3" spans="1:11" s="133" customFormat="1" ht="14.25">
      <c r="A3" s="134" t="s">
        <v>46</v>
      </c>
      <c r="C3" s="134"/>
      <c r="D3" s="134"/>
      <c r="E3" s="134"/>
      <c r="F3" s="135"/>
      <c r="G3" s="136"/>
      <c r="H3" s="136"/>
      <c r="I3" s="136"/>
      <c r="J3" s="135"/>
      <c r="K3" s="134"/>
    </row>
    <row r="4" ht="12" customHeight="1" thickBot="1"/>
    <row r="5" spans="1:12" ht="15" customHeight="1">
      <c r="A5" s="138"/>
      <c r="B5" s="405" t="s">
        <v>47</v>
      </c>
      <c r="C5" s="405"/>
      <c r="D5" s="405"/>
      <c r="E5" s="405"/>
      <c r="F5" s="405"/>
      <c r="G5" s="406" t="s">
        <v>48</v>
      </c>
      <c r="H5" s="405"/>
      <c r="I5" s="405"/>
      <c r="J5" s="405"/>
      <c r="K5" s="407"/>
      <c r="L5" s="139"/>
    </row>
    <row r="6" spans="1:12" ht="12">
      <c r="A6" s="140" t="s">
        <v>49</v>
      </c>
      <c r="B6" s="403" t="s">
        <v>193</v>
      </c>
      <c r="C6" s="398" t="s">
        <v>194</v>
      </c>
      <c r="D6" s="247"/>
      <c r="E6" s="244"/>
      <c r="F6" s="245"/>
      <c r="G6" s="403" t="s">
        <v>193</v>
      </c>
      <c r="H6" s="398" t="s">
        <v>194</v>
      </c>
      <c r="I6" s="247"/>
      <c r="J6" s="244"/>
      <c r="K6" s="245"/>
      <c r="L6" s="139"/>
    </row>
    <row r="7" spans="1:12" ht="12.75" thickBot="1">
      <c r="A7" s="141"/>
      <c r="B7" s="404"/>
      <c r="C7" s="399"/>
      <c r="D7" s="65" t="s">
        <v>26</v>
      </c>
      <c r="E7" s="66" t="s">
        <v>7</v>
      </c>
      <c r="F7" s="67" t="s">
        <v>27</v>
      </c>
      <c r="G7" s="404"/>
      <c r="H7" s="399"/>
      <c r="I7" s="65" t="s">
        <v>26</v>
      </c>
      <c r="J7" s="66" t="s">
        <v>7</v>
      </c>
      <c r="K7" s="67" t="s">
        <v>27</v>
      </c>
      <c r="L7" s="139"/>
    </row>
    <row r="8" spans="1:12" ht="12">
      <c r="A8" s="142" t="s">
        <v>28</v>
      </c>
      <c r="B8" s="143"/>
      <c r="C8" s="143"/>
      <c r="D8" s="144"/>
      <c r="E8" s="145" t="s">
        <v>30</v>
      </c>
      <c r="F8" s="146" t="s">
        <v>30</v>
      </c>
      <c r="G8" s="147" t="s">
        <v>17</v>
      </c>
      <c r="H8" s="145" t="s">
        <v>29</v>
      </c>
      <c r="I8" s="145" t="s">
        <v>29</v>
      </c>
      <c r="J8" s="145" t="s">
        <v>30</v>
      </c>
      <c r="K8" s="148" t="s">
        <v>30</v>
      </c>
      <c r="L8" s="139"/>
    </row>
    <row r="9" spans="1:12" ht="12">
      <c r="A9" s="140" t="s">
        <v>50</v>
      </c>
      <c r="B9" s="344">
        <f>SUM(B12:B19)</f>
        <v>6528</v>
      </c>
      <c r="C9" s="345">
        <f>SUM(C12:C19)</f>
        <v>7047</v>
      </c>
      <c r="D9" s="346">
        <f>C9-B9</f>
        <v>519</v>
      </c>
      <c r="E9" s="110">
        <f>(C9-B9)/B9*100</f>
        <v>7.950367647058823</v>
      </c>
      <c r="F9" s="149">
        <f>SUM(F12:F19)</f>
        <v>100</v>
      </c>
      <c r="G9" s="344">
        <f>SUM(G12:G19)</f>
        <v>192518</v>
      </c>
      <c r="H9" s="345">
        <f>SUM(H12:H19)</f>
        <v>191776</v>
      </c>
      <c r="I9" s="357">
        <f>H9-G9</f>
        <v>-742</v>
      </c>
      <c r="J9" s="110">
        <f>(H9-G9)/G9*100</f>
        <v>-0.38541850632148683</v>
      </c>
      <c r="K9" s="149">
        <f>SUM(K12:K19)</f>
        <v>100</v>
      </c>
      <c r="L9" s="139"/>
    </row>
    <row r="10" spans="1:12" ht="12">
      <c r="A10" s="140"/>
      <c r="B10" s="347"/>
      <c r="C10" s="348"/>
      <c r="D10" s="349"/>
      <c r="E10" s="150"/>
      <c r="F10" s="151"/>
      <c r="G10" s="347"/>
      <c r="H10" s="348"/>
      <c r="I10" s="358"/>
      <c r="J10" s="152"/>
      <c r="K10" s="153"/>
      <c r="L10" s="154"/>
    </row>
    <row r="11" spans="1:12" ht="12">
      <c r="A11" s="155"/>
      <c r="B11" s="350"/>
      <c r="C11" s="351"/>
      <c r="D11" s="352"/>
      <c r="E11" s="156"/>
      <c r="F11" s="157"/>
      <c r="G11" s="350"/>
      <c r="H11" s="351"/>
      <c r="I11" s="359"/>
      <c r="J11" s="158"/>
      <c r="K11" s="159"/>
      <c r="L11" s="139"/>
    </row>
    <row r="12" spans="1:12" ht="12">
      <c r="A12" s="142" t="s">
        <v>51</v>
      </c>
      <c r="B12" s="353">
        <v>2984</v>
      </c>
      <c r="C12" s="354">
        <v>3547</v>
      </c>
      <c r="D12" s="346">
        <f aca="true" t="shared" si="0" ref="D12:D17">C12-B12</f>
        <v>563</v>
      </c>
      <c r="E12" s="110">
        <f aca="true" t="shared" si="1" ref="E12:E17">(C12-B12)/B12*100</f>
        <v>18.86729222520107</v>
      </c>
      <c r="F12" s="149">
        <f>C12/$C$9*100</f>
        <v>50.3334752376898</v>
      </c>
      <c r="G12" s="344">
        <v>18075</v>
      </c>
      <c r="H12" s="354">
        <v>21033</v>
      </c>
      <c r="I12" s="357">
        <f aca="true" t="shared" si="2" ref="I12:I17">H12-G12</f>
        <v>2958</v>
      </c>
      <c r="J12" s="110">
        <f aca="true" t="shared" si="3" ref="J12:J17">(H12-G12)/G12*100</f>
        <v>16.36514522821577</v>
      </c>
      <c r="K12" s="149">
        <f>H12/$H$9*100</f>
        <v>10.96748289671283</v>
      </c>
      <c r="L12" s="139"/>
    </row>
    <row r="13" spans="1:12" ht="12">
      <c r="A13" s="142" t="s">
        <v>52</v>
      </c>
      <c r="B13" s="353">
        <v>1562</v>
      </c>
      <c r="C13" s="354">
        <v>1541</v>
      </c>
      <c r="D13" s="346">
        <f t="shared" si="0"/>
        <v>-21</v>
      </c>
      <c r="E13" s="110">
        <f t="shared" si="1"/>
        <v>-1.3444302176696543</v>
      </c>
      <c r="F13" s="149">
        <f aca="true" t="shared" si="4" ref="F13:F19">C13/$C$9*100</f>
        <v>21.867461331062863</v>
      </c>
      <c r="G13" s="353">
        <v>20878</v>
      </c>
      <c r="H13" s="354">
        <v>20872</v>
      </c>
      <c r="I13" s="357">
        <f t="shared" si="2"/>
        <v>-6</v>
      </c>
      <c r="J13" s="110">
        <f t="shared" si="3"/>
        <v>-0.028738384902768463</v>
      </c>
      <c r="K13" s="149">
        <f aca="true" t="shared" si="5" ref="K13:K19">H13/$H$9*100</f>
        <v>10.883530785916903</v>
      </c>
      <c r="L13" s="139"/>
    </row>
    <row r="14" spans="1:12" ht="12">
      <c r="A14" s="142" t="s">
        <v>53</v>
      </c>
      <c r="B14" s="353">
        <v>771</v>
      </c>
      <c r="C14" s="354">
        <v>700</v>
      </c>
      <c r="D14" s="346">
        <f t="shared" si="0"/>
        <v>-71</v>
      </c>
      <c r="E14" s="110">
        <f t="shared" si="1"/>
        <v>-9.208819714656292</v>
      </c>
      <c r="F14" s="149">
        <f t="shared" si="4"/>
        <v>9.933304952462041</v>
      </c>
      <c r="G14" s="353">
        <v>18875</v>
      </c>
      <c r="H14" s="354">
        <v>16989</v>
      </c>
      <c r="I14" s="357">
        <f t="shared" si="2"/>
        <v>-1886</v>
      </c>
      <c r="J14" s="110">
        <f t="shared" si="3"/>
        <v>-9.992052980132451</v>
      </c>
      <c r="K14" s="149">
        <f t="shared" si="5"/>
        <v>8.858772734857334</v>
      </c>
      <c r="L14" s="139"/>
    </row>
    <row r="15" spans="1:12" ht="12">
      <c r="A15" s="142" t="s">
        <v>54</v>
      </c>
      <c r="B15" s="353">
        <v>860</v>
      </c>
      <c r="C15" s="354">
        <v>915</v>
      </c>
      <c r="D15" s="346">
        <f t="shared" si="0"/>
        <v>55</v>
      </c>
      <c r="E15" s="110">
        <f t="shared" si="1"/>
        <v>6.395348837209303</v>
      </c>
      <c r="F15" s="149">
        <f t="shared" si="4"/>
        <v>12.984248616432525</v>
      </c>
      <c r="G15" s="353">
        <v>47465</v>
      </c>
      <c r="H15" s="354">
        <v>49406</v>
      </c>
      <c r="I15" s="357">
        <f t="shared" si="2"/>
        <v>1941</v>
      </c>
      <c r="J15" s="110">
        <f t="shared" si="3"/>
        <v>4.089328979247867</v>
      </c>
      <c r="K15" s="149">
        <f t="shared" si="5"/>
        <v>25.76234773902887</v>
      </c>
      <c r="L15" s="139"/>
    </row>
    <row r="16" spans="1:12" ht="12">
      <c r="A16" s="142" t="s">
        <v>55</v>
      </c>
      <c r="B16" s="353">
        <v>279</v>
      </c>
      <c r="C16" s="354">
        <v>277</v>
      </c>
      <c r="D16" s="346">
        <f t="shared" si="0"/>
        <v>-2</v>
      </c>
      <c r="E16" s="110">
        <f t="shared" si="1"/>
        <v>-0.7168458781362007</v>
      </c>
      <c r="F16" s="149">
        <f t="shared" si="4"/>
        <v>3.9307506740456932</v>
      </c>
      <c r="G16" s="353">
        <v>43875</v>
      </c>
      <c r="H16" s="354">
        <v>43431</v>
      </c>
      <c r="I16" s="357">
        <f t="shared" si="2"/>
        <v>-444</v>
      </c>
      <c r="J16" s="110">
        <f t="shared" si="3"/>
        <v>-1.011965811965812</v>
      </c>
      <c r="K16" s="149">
        <f t="shared" si="5"/>
        <v>22.646733689304188</v>
      </c>
      <c r="L16" s="139"/>
    </row>
    <row r="17" spans="1:12" ht="12">
      <c r="A17" s="142" t="s">
        <v>109</v>
      </c>
      <c r="B17" s="353">
        <v>43</v>
      </c>
      <c r="C17" s="354">
        <v>41</v>
      </c>
      <c r="D17" s="346">
        <f t="shared" si="0"/>
        <v>-2</v>
      </c>
      <c r="E17" s="110">
        <f t="shared" si="1"/>
        <v>-4.651162790697675</v>
      </c>
      <c r="F17" s="149">
        <f t="shared" si="4"/>
        <v>0.5818078615013481</v>
      </c>
      <c r="G17" s="353">
        <v>16439</v>
      </c>
      <c r="H17" s="354">
        <v>15569</v>
      </c>
      <c r="I17" s="357">
        <f t="shared" si="2"/>
        <v>-870</v>
      </c>
      <c r="J17" s="110">
        <f t="shared" si="3"/>
        <v>-5.292292718535191</v>
      </c>
      <c r="K17" s="149">
        <f t="shared" si="5"/>
        <v>8.118325546470881</v>
      </c>
      <c r="L17" s="139"/>
    </row>
    <row r="18" spans="1:12" ht="12">
      <c r="A18" s="142" t="s">
        <v>110</v>
      </c>
      <c r="B18" s="353">
        <v>22</v>
      </c>
      <c r="C18" s="354">
        <v>19</v>
      </c>
      <c r="D18" s="346">
        <f>C18-B18</f>
        <v>-3</v>
      </c>
      <c r="E18" s="110">
        <f>(C18-B18)/B18*100</f>
        <v>-13.636363636363635</v>
      </c>
      <c r="F18" s="149">
        <f t="shared" si="4"/>
        <v>0.26961827728111254</v>
      </c>
      <c r="G18" s="353">
        <v>14369</v>
      </c>
      <c r="H18" s="354">
        <v>12619</v>
      </c>
      <c r="I18" s="357">
        <f>H18-G18</f>
        <v>-1750</v>
      </c>
      <c r="J18" s="110">
        <f>(H18-G18)/G18*100</f>
        <v>-12.178996450692463</v>
      </c>
      <c r="K18" s="149">
        <f t="shared" si="5"/>
        <v>6.58007258468213</v>
      </c>
      <c r="L18" s="139"/>
    </row>
    <row r="19" spans="1:12" ht="12">
      <c r="A19" s="142" t="s">
        <v>111</v>
      </c>
      <c r="B19" s="353">
        <v>7</v>
      </c>
      <c r="C19" s="354">
        <v>7</v>
      </c>
      <c r="D19" s="346">
        <f>C19-B19</f>
        <v>0</v>
      </c>
      <c r="E19" s="110">
        <f>(C19-B19)/B19*100</f>
        <v>0</v>
      </c>
      <c r="F19" s="149">
        <f t="shared" si="4"/>
        <v>0.09933304952462041</v>
      </c>
      <c r="G19" s="353">
        <v>12542</v>
      </c>
      <c r="H19" s="354">
        <v>11857</v>
      </c>
      <c r="I19" s="357">
        <f>H19-G19</f>
        <v>-685</v>
      </c>
      <c r="J19" s="110">
        <f>(H19-G19)/G19*100</f>
        <v>-5.461648859830968</v>
      </c>
      <c r="K19" s="149">
        <f t="shared" si="5"/>
        <v>6.182734023026865</v>
      </c>
      <c r="L19" s="139"/>
    </row>
    <row r="20" spans="1:12" ht="12.75" thickBot="1">
      <c r="A20" s="141"/>
      <c r="B20" s="355"/>
      <c r="C20" s="355"/>
      <c r="D20" s="356"/>
      <c r="E20" s="161"/>
      <c r="F20" s="162"/>
      <c r="G20" s="163"/>
      <c r="H20" s="160"/>
      <c r="I20" s="161"/>
      <c r="J20" s="164"/>
      <c r="K20" s="165"/>
      <c r="L20" s="139"/>
    </row>
    <row r="21" spans="9:10" ht="15" customHeight="1" thickBot="1">
      <c r="I21" s="154"/>
      <c r="J21" s="154"/>
    </row>
    <row r="22" spans="1:11" ht="15" customHeight="1">
      <c r="A22" s="138"/>
      <c r="B22" s="405" t="s">
        <v>24</v>
      </c>
      <c r="C22" s="405"/>
      <c r="D22" s="405"/>
      <c r="E22" s="405"/>
      <c r="F22" s="407"/>
      <c r="G22" s="406" t="s">
        <v>25</v>
      </c>
      <c r="H22" s="405"/>
      <c r="I22" s="405"/>
      <c r="J22" s="405"/>
      <c r="K22" s="407"/>
    </row>
    <row r="23" spans="1:11" ht="12">
      <c r="A23" s="140" t="s">
        <v>49</v>
      </c>
      <c r="B23" s="403" t="s">
        <v>193</v>
      </c>
      <c r="C23" s="398" t="s">
        <v>194</v>
      </c>
      <c r="D23" s="247"/>
      <c r="E23" s="244"/>
      <c r="F23" s="245"/>
      <c r="G23" s="403" t="s">
        <v>193</v>
      </c>
      <c r="H23" s="398" t="s">
        <v>194</v>
      </c>
      <c r="I23" s="247"/>
      <c r="J23" s="244"/>
      <c r="K23" s="245"/>
    </row>
    <row r="24" spans="1:11" ht="12.75" thickBot="1">
      <c r="A24" s="141"/>
      <c r="B24" s="404"/>
      <c r="C24" s="399"/>
      <c r="D24" s="65" t="s">
        <v>26</v>
      </c>
      <c r="E24" s="66" t="s">
        <v>7</v>
      </c>
      <c r="F24" s="67" t="s">
        <v>27</v>
      </c>
      <c r="G24" s="404"/>
      <c r="H24" s="399"/>
      <c r="I24" s="65" t="s">
        <v>26</v>
      </c>
      <c r="J24" s="66" t="s">
        <v>7</v>
      </c>
      <c r="K24" s="67" t="s">
        <v>27</v>
      </c>
    </row>
    <row r="25" spans="1:11" ht="12">
      <c r="A25" s="142" t="s">
        <v>28</v>
      </c>
      <c r="B25" s="166" t="s">
        <v>18</v>
      </c>
      <c r="C25" s="166" t="s">
        <v>18</v>
      </c>
      <c r="D25" s="145" t="s">
        <v>18</v>
      </c>
      <c r="E25" s="145" t="s">
        <v>30</v>
      </c>
      <c r="F25" s="146" t="s">
        <v>30</v>
      </c>
      <c r="G25" s="243" t="s">
        <v>18</v>
      </c>
      <c r="H25" s="166" t="s">
        <v>18</v>
      </c>
      <c r="I25" s="166" t="s">
        <v>18</v>
      </c>
      <c r="J25" s="166" t="s">
        <v>30</v>
      </c>
      <c r="K25" s="148" t="s">
        <v>30</v>
      </c>
    </row>
    <row r="26" spans="1:11" ht="12">
      <c r="A26" s="140" t="s">
        <v>50</v>
      </c>
      <c r="B26" s="344">
        <f>SUM(B29:B36)</f>
        <v>4827525.05</v>
      </c>
      <c r="C26" s="345">
        <f>SUM(C29:C36)</f>
        <v>4888473.08</v>
      </c>
      <c r="D26" s="346">
        <f>C26-B26</f>
        <v>60948.03000000026</v>
      </c>
      <c r="E26" s="110">
        <f>(C26-B26)/B26*100</f>
        <v>1.2625109009014932</v>
      </c>
      <c r="F26" s="149">
        <f>SUM(F29:F36)</f>
        <v>100</v>
      </c>
      <c r="G26" s="344">
        <f>SUM(G29:G36)</f>
        <v>1797856.19</v>
      </c>
      <c r="H26" s="345">
        <f>SUM(H29:H36)</f>
        <v>1814960.49</v>
      </c>
      <c r="I26" s="346">
        <f>H26-G26</f>
        <v>17104.300000000047</v>
      </c>
      <c r="J26" s="110">
        <f>(H26-G26)/G26*100</f>
        <v>0.951371978200328</v>
      </c>
      <c r="K26" s="149">
        <f>SUM(K29:K36)</f>
        <v>100</v>
      </c>
    </row>
    <row r="27" spans="1:11" ht="12">
      <c r="A27" s="142"/>
      <c r="B27" s="347"/>
      <c r="C27" s="348"/>
      <c r="D27" s="349"/>
      <c r="E27" s="150"/>
      <c r="F27" s="151"/>
      <c r="G27" s="347"/>
      <c r="H27" s="348"/>
      <c r="I27" s="349"/>
      <c r="J27" s="152"/>
      <c r="K27" s="153"/>
    </row>
    <row r="28" spans="1:11" ht="12">
      <c r="A28" s="155"/>
      <c r="B28" s="350"/>
      <c r="C28" s="351"/>
      <c r="D28" s="352"/>
      <c r="E28" s="156"/>
      <c r="F28" s="157"/>
      <c r="G28" s="350"/>
      <c r="H28" s="351"/>
      <c r="I28" s="352"/>
      <c r="J28" s="158"/>
      <c r="K28" s="159"/>
    </row>
    <row r="29" spans="1:11" ht="12">
      <c r="A29" s="142" t="s">
        <v>51</v>
      </c>
      <c r="B29" s="353">
        <v>178604.5</v>
      </c>
      <c r="C29" s="354">
        <v>217161.42</v>
      </c>
      <c r="D29" s="346">
        <f aca="true" t="shared" si="6" ref="D29:D34">C29-B29</f>
        <v>38556.92000000001</v>
      </c>
      <c r="E29" s="110">
        <f aca="true" t="shared" si="7" ref="E29:E34">(C29-B29)/B29*100</f>
        <v>21.587877125156428</v>
      </c>
      <c r="F29" s="149">
        <f>C29/$C$26*100</f>
        <v>4.442315963413264</v>
      </c>
      <c r="G29" s="353">
        <v>87652.28</v>
      </c>
      <c r="H29" s="354">
        <v>107618.07</v>
      </c>
      <c r="I29" s="346">
        <f aca="true" t="shared" si="8" ref="I29:I34">H29-G29</f>
        <v>19965.790000000008</v>
      </c>
      <c r="J29" s="110">
        <f aca="true" t="shared" si="9" ref="J29:J34">(H29-G29)/G29*100</f>
        <v>22.778403482487857</v>
      </c>
      <c r="K29" s="149">
        <f>H29/$H$26*100</f>
        <v>5.929499324803484</v>
      </c>
    </row>
    <row r="30" spans="1:11" ht="12">
      <c r="A30" s="142" t="s">
        <v>52</v>
      </c>
      <c r="B30" s="353">
        <v>278560.06</v>
      </c>
      <c r="C30" s="354">
        <v>310386.97</v>
      </c>
      <c r="D30" s="346">
        <f t="shared" si="6"/>
        <v>31826.909999999974</v>
      </c>
      <c r="E30" s="110">
        <f t="shared" si="7"/>
        <v>11.425510893413785</v>
      </c>
      <c r="F30" s="149">
        <f aca="true" t="shared" si="10" ref="F30:F36">C30/$C$26*100</f>
        <v>6.34936441135112</v>
      </c>
      <c r="G30" s="353">
        <v>126965.15</v>
      </c>
      <c r="H30" s="354">
        <v>141507.38</v>
      </c>
      <c r="I30" s="346">
        <f t="shared" si="8"/>
        <v>14542.23000000001</v>
      </c>
      <c r="J30" s="110">
        <f t="shared" si="9"/>
        <v>11.453717811541207</v>
      </c>
      <c r="K30" s="149">
        <f aca="true" t="shared" si="11" ref="K30:K36">H30/$H$26*100</f>
        <v>7.796719585890269</v>
      </c>
    </row>
    <row r="31" spans="1:11" ht="12">
      <c r="A31" s="142" t="s">
        <v>53</v>
      </c>
      <c r="B31" s="353">
        <v>304673.32</v>
      </c>
      <c r="C31" s="354">
        <v>302742.66</v>
      </c>
      <c r="D31" s="346">
        <f t="shared" si="6"/>
        <v>-1930.6600000000326</v>
      </c>
      <c r="E31" s="110">
        <f t="shared" si="7"/>
        <v>-0.6336820040560271</v>
      </c>
      <c r="F31" s="149">
        <f t="shared" si="10"/>
        <v>6.192990225078625</v>
      </c>
      <c r="G31" s="353">
        <v>125530.35</v>
      </c>
      <c r="H31" s="354">
        <v>131145.55</v>
      </c>
      <c r="I31" s="346">
        <f t="shared" si="8"/>
        <v>5615.1999999999825</v>
      </c>
      <c r="J31" s="110">
        <f t="shared" si="9"/>
        <v>4.473181186860375</v>
      </c>
      <c r="K31" s="149">
        <f t="shared" si="11"/>
        <v>7.225807433416912</v>
      </c>
    </row>
    <row r="32" spans="1:11" ht="12">
      <c r="A32" s="142" t="s">
        <v>54</v>
      </c>
      <c r="B32" s="353">
        <v>1126700.26</v>
      </c>
      <c r="C32" s="354">
        <v>1193599.91</v>
      </c>
      <c r="D32" s="346">
        <f t="shared" si="6"/>
        <v>66899.6499999999</v>
      </c>
      <c r="E32" s="110">
        <f t="shared" si="7"/>
        <v>5.9376617167018235</v>
      </c>
      <c r="F32" s="149">
        <f t="shared" si="10"/>
        <v>24.416620291586018</v>
      </c>
      <c r="G32" s="353">
        <v>403196.8</v>
      </c>
      <c r="H32" s="354">
        <v>405566.1</v>
      </c>
      <c r="I32" s="346">
        <f t="shared" si="8"/>
        <v>2369.2999999999884</v>
      </c>
      <c r="J32" s="110">
        <f t="shared" si="9"/>
        <v>0.5876286716561213</v>
      </c>
      <c r="K32" s="149">
        <f t="shared" si="11"/>
        <v>22.34572610448396</v>
      </c>
    </row>
    <row r="33" spans="1:11" ht="12">
      <c r="A33" s="142" t="s">
        <v>55</v>
      </c>
      <c r="B33" s="353">
        <v>1159184.91</v>
      </c>
      <c r="C33" s="354">
        <v>1169920.36</v>
      </c>
      <c r="D33" s="346">
        <f t="shared" si="6"/>
        <v>10735.450000000186</v>
      </c>
      <c r="E33" s="110">
        <f t="shared" si="7"/>
        <v>0.9261205789851238</v>
      </c>
      <c r="F33" s="149">
        <f t="shared" si="10"/>
        <v>23.932224661038738</v>
      </c>
      <c r="G33" s="353">
        <v>411822.18</v>
      </c>
      <c r="H33" s="354">
        <v>436415.98</v>
      </c>
      <c r="I33" s="346">
        <f t="shared" si="8"/>
        <v>24593.79999999999</v>
      </c>
      <c r="J33" s="110">
        <f t="shared" si="9"/>
        <v>5.9719464357165</v>
      </c>
      <c r="K33" s="149">
        <f t="shared" si="11"/>
        <v>24.0454810120963</v>
      </c>
    </row>
    <row r="34" spans="1:11" ht="12">
      <c r="A34" s="142" t="s">
        <v>109</v>
      </c>
      <c r="B34" s="353">
        <v>497052.9</v>
      </c>
      <c r="C34" s="354">
        <v>514439.26</v>
      </c>
      <c r="D34" s="346">
        <f t="shared" si="6"/>
        <v>17386.359999999986</v>
      </c>
      <c r="E34" s="110">
        <f t="shared" si="7"/>
        <v>3.4978892588696264</v>
      </c>
      <c r="F34" s="149">
        <f t="shared" si="10"/>
        <v>10.523516271465281</v>
      </c>
      <c r="G34" s="353">
        <v>178926.36</v>
      </c>
      <c r="H34" s="354">
        <v>173992.8</v>
      </c>
      <c r="I34" s="346">
        <f t="shared" si="8"/>
        <v>-4933.559999999998</v>
      </c>
      <c r="J34" s="110">
        <f t="shared" si="9"/>
        <v>-2.757313120325031</v>
      </c>
      <c r="K34" s="149">
        <f t="shared" si="11"/>
        <v>9.5865888518598</v>
      </c>
    </row>
    <row r="35" spans="1:11" ht="12">
      <c r="A35" s="142" t="s">
        <v>110</v>
      </c>
      <c r="B35" s="353">
        <v>702994.18</v>
      </c>
      <c r="C35" s="354">
        <v>615360.45</v>
      </c>
      <c r="D35" s="346">
        <f>C35-B35</f>
        <v>-87633.7300000001</v>
      </c>
      <c r="E35" s="110">
        <f>(C35-B35)/B35*100</f>
        <v>-12.465783144890345</v>
      </c>
      <c r="F35" s="149">
        <f t="shared" si="10"/>
        <v>12.58798892680002</v>
      </c>
      <c r="G35" s="353">
        <v>346812.92</v>
      </c>
      <c r="H35" s="354">
        <v>325700.7</v>
      </c>
      <c r="I35" s="346">
        <f>H35-G35</f>
        <v>-21112.219999999972</v>
      </c>
      <c r="J35" s="110">
        <f>(H35-G35)/G35*100</f>
        <v>-6.08749524095007</v>
      </c>
      <c r="K35" s="149">
        <f t="shared" si="11"/>
        <v>17.945332793442795</v>
      </c>
    </row>
    <row r="36" spans="1:11" ht="12">
      <c r="A36" s="142" t="s">
        <v>111</v>
      </c>
      <c r="B36" s="353">
        <v>579754.92</v>
      </c>
      <c r="C36" s="354">
        <v>564862.05</v>
      </c>
      <c r="D36" s="346">
        <f>C36-B36</f>
        <v>-14892.869999999995</v>
      </c>
      <c r="E36" s="110">
        <f>(C36-B36)/B36*100</f>
        <v>-2.568821666920911</v>
      </c>
      <c r="F36" s="149">
        <f t="shared" si="10"/>
        <v>11.554979249266932</v>
      </c>
      <c r="G36" s="353">
        <v>116950.15</v>
      </c>
      <c r="H36" s="354">
        <v>93013.91</v>
      </c>
      <c r="I36" s="346">
        <f>H36-G36</f>
        <v>-23936.23999999999</v>
      </c>
      <c r="J36" s="110">
        <f>(H36-G36)/G36*100</f>
        <v>-20.467045147013486</v>
      </c>
      <c r="K36" s="149">
        <f t="shared" si="11"/>
        <v>5.124844894006481</v>
      </c>
    </row>
    <row r="37" spans="1:11" ht="12.75" thickBot="1">
      <c r="A37" s="141"/>
      <c r="B37" s="160"/>
      <c r="C37" s="160"/>
      <c r="D37" s="161"/>
      <c r="E37" s="161"/>
      <c r="F37" s="162"/>
      <c r="G37" s="167"/>
      <c r="H37" s="160"/>
      <c r="I37" s="160"/>
      <c r="J37" s="160"/>
      <c r="K37" s="165"/>
    </row>
    <row r="38" ht="12">
      <c r="A38" s="168" t="s">
        <v>191</v>
      </c>
    </row>
    <row r="39" ht="12">
      <c r="A39" s="301" t="s">
        <v>192</v>
      </c>
    </row>
    <row r="40" ht="12">
      <c r="A40" s="168"/>
    </row>
    <row r="41" ht="12"/>
    <row r="42" ht="12"/>
    <row r="43" ht="12"/>
    <row r="44" ht="12"/>
    <row r="45" ht="12"/>
    <row r="46" ht="12"/>
    <row r="47" ht="12"/>
    <row r="48" ht="12"/>
  </sheetData>
  <sheetProtection/>
  <mergeCells count="12">
    <mergeCell ref="B23:B24"/>
    <mergeCell ref="C23:C24"/>
    <mergeCell ref="G23:G24"/>
    <mergeCell ref="H23:H24"/>
    <mergeCell ref="B5:F5"/>
    <mergeCell ref="G5:K5"/>
    <mergeCell ref="B22:F22"/>
    <mergeCell ref="G22:K22"/>
    <mergeCell ref="B6:B7"/>
    <mergeCell ref="C6:C7"/>
    <mergeCell ref="G6:G7"/>
    <mergeCell ref="H6:H7"/>
  </mergeCells>
  <printOptions/>
  <pageMargins left="1.7716535433070868" right="1.7716535433070868" top="0.984251968503937" bottom="0.5118110236220472" header="0.1968503937007874" footer="0.7086614173228347"/>
  <pageSetup firstPageNumber="3" useFirstPageNumber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83"/>
  <sheetViews>
    <sheetView view="pageBreakPreview" zoomScaleSheetLayoutView="100" zoomScalePageLayoutView="0" workbookViewId="0" topLeftCell="A1">
      <pane xSplit="3" topLeftCell="K1" activePane="topRight" state="frozen"/>
      <selection pane="topLeft" activeCell="K28" sqref="K28"/>
      <selection pane="topRight" activeCell="V75" sqref="V75"/>
    </sheetView>
  </sheetViews>
  <sheetFormatPr defaultColWidth="8.00390625" defaultRowHeight="13.5"/>
  <cols>
    <col min="1" max="2" width="8.00390625" style="171" customWidth="1"/>
    <col min="3" max="3" width="11.125" style="171" customWidth="1"/>
    <col min="4" max="4" width="7.875" style="171" customWidth="1"/>
    <col min="5" max="5" width="8.75390625" style="205" customWidth="1"/>
    <col min="6" max="6" width="8.375" style="171" customWidth="1"/>
    <col min="7" max="7" width="7.125" style="171" customWidth="1"/>
    <col min="8" max="8" width="6.875" style="171" customWidth="1"/>
    <col min="9" max="9" width="7.625" style="171" customWidth="1"/>
    <col min="10" max="10" width="9.875" style="171" customWidth="1"/>
    <col min="11" max="11" width="8.00390625" style="171" customWidth="1"/>
    <col min="12" max="12" width="7.125" style="171" customWidth="1"/>
    <col min="13" max="13" width="6.875" style="171" customWidth="1"/>
    <col min="14" max="14" width="10.00390625" style="171" customWidth="1"/>
    <col min="15" max="15" width="10.875" style="171" customWidth="1"/>
    <col min="16" max="16" width="11.25390625" style="171" customWidth="1"/>
    <col min="17" max="17" width="7.125" style="171" customWidth="1"/>
    <col min="18" max="18" width="6.875" style="171" customWidth="1"/>
    <col min="19" max="19" width="10.00390625" style="171" customWidth="1"/>
    <col min="20" max="20" width="10.875" style="171" customWidth="1"/>
    <col min="21" max="21" width="9.625" style="171" customWidth="1"/>
    <col min="22" max="23" width="7.125" style="171" customWidth="1"/>
    <col min="24" max="16384" width="8.00390625" style="171" customWidth="1"/>
  </cols>
  <sheetData>
    <row r="1" spans="1:33" s="54" customFormat="1" ht="17.25">
      <c r="A1" s="54" t="s">
        <v>179</v>
      </c>
      <c r="C1" s="207" t="s">
        <v>189</v>
      </c>
      <c r="E1" s="57"/>
      <c r="F1" s="55"/>
      <c r="G1" s="56"/>
      <c r="J1" s="57"/>
      <c r="K1" s="55"/>
      <c r="L1" s="56"/>
      <c r="O1" s="57"/>
      <c r="P1" s="55"/>
      <c r="Q1" s="56"/>
      <c r="S1" s="53"/>
      <c r="U1" s="57"/>
      <c r="V1" s="55"/>
      <c r="W1" s="56"/>
      <c r="Z1" s="57"/>
      <c r="AA1" s="55"/>
      <c r="AB1" s="56"/>
      <c r="AE1" s="57"/>
      <c r="AF1" s="55"/>
      <c r="AG1" s="56"/>
    </row>
    <row r="2" spans="3:34" s="54" customFormat="1" ht="18" thickBot="1">
      <c r="C2" s="58" t="s">
        <v>60</v>
      </c>
      <c r="D2" s="59"/>
      <c r="E2" s="59"/>
      <c r="F2" s="61"/>
      <c r="G2" s="56"/>
      <c r="H2" s="60"/>
      <c r="I2" s="60"/>
      <c r="J2" s="59"/>
      <c r="K2" s="55"/>
      <c r="L2" s="56"/>
      <c r="M2" s="60"/>
      <c r="N2" s="60"/>
      <c r="O2" s="59"/>
      <c r="P2" s="55"/>
      <c r="Q2" s="56"/>
      <c r="R2" s="60"/>
      <c r="S2" s="62"/>
      <c r="T2" s="60"/>
      <c r="U2" s="59"/>
      <c r="V2" s="55"/>
      <c r="W2" s="56"/>
      <c r="X2" s="60"/>
      <c r="Y2" s="60"/>
      <c r="Z2" s="59"/>
      <c r="AA2" s="55"/>
      <c r="AB2" s="56"/>
      <c r="AC2" s="60"/>
      <c r="AD2" s="60"/>
      <c r="AE2" s="59"/>
      <c r="AF2" s="55"/>
      <c r="AG2" s="56"/>
      <c r="AH2" s="60"/>
    </row>
    <row r="3" spans="3:23" ht="15" customHeight="1" thickTop="1">
      <c r="C3" s="170"/>
      <c r="D3" s="410" t="s">
        <v>22</v>
      </c>
      <c r="E3" s="411"/>
      <c r="F3" s="411"/>
      <c r="G3" s="411"/>
      <c r="H3" s="412"/>
      <c r="I3" s="413" t="s">
        <v>56</v>
      </c>
      <c r="J3" s="413"/>
      <c r="K3" s="413"/>
      <c r="L3" s="413"/>
      <c r="M3" s="414"/>
      <c r="N3" s="413" t="s">
        <v>24</v>
      </c>
      <c r="O3" s="413"/>
      <c r="P3" s="413"/>
      <c r="Q3" s="413"/>
      <c r="R3" s="414"/>
      <c r="S3" s="413" t="s">
        <v>25</v>
      </c>
      <c r="T3" s="413"/>
      <c r="U3" s="413"/>
      <c r="V3" s="413"/>
      <c r="W3" s="414"/>
    </row>
    <row r="4" spans="3:23" ht="15" customHeight="1">
      <c r="C4" s="172" t="s">
        <v>57</v>
      </c>
      <c r="D4" s="403" t="s">
        <v>193</v>
      </c>
      <c r="E4" s="398" t="s">
        <v>194</v>
      </c>
      <c r="F4" s="247"/>
      <c r="G4" s="244"/>
      <c r="H4" s="250"/>
      <c r="I4" s="403" t="s">
        <v>193</v>
      </c>
      <c r="J4" s="398" t="s">
        <v>194</v>
      </c>
      <c r="K4" s="247"/>
      <c r="L4" s="244"/>
      <c r="M4" s="250"/>
      <c r="N4" s="403" t="s">
        <v>193</v>
      </c>
      <c r="O4" s="398" t="s">
        <v>194</v>
      </c>
      <c r="P4" s="247"/>
      <c r="Q4" s="244"/>
      <c r="R4" s="250"/>
      <c r="S4" s="403" t="s">
        <v>193</v>
      </c>
      <c r="T4" s="398" t="s">
        <v>194</v>
      </c>
      <c r="U4" s="247"/>
      <c r="V4" s="244"/>
      <c r="W4" s="250"/>
    </row>
    <row r="5" spans="3:23" ht="15" customHeight="1">
      <c r="C5" s="173"/>
      <c r="D5" s="408"/>
      <c r="E5" s="409"/>
      <c r="F5" s="248" t="s">
        <v>26</v>
      </c>
      <c r="G5" s="249" t="s">
        <v>7</v>
      </c>
      <c r="H5" s="251" t="s">
        <v>27</v>
      </c>
      <c r="I5" s="408"/>
      <c r="J5" s="409"/>
      <c r="K5" s="248" t="s">
        <v>26</v>
      </c>
      <c r="L5" s="249" t="s">
        <v>7</v>
      </c>
      <c r="M5" s="251" t="s">
        <v>27</v>
      </c>
      <c r="N5" s="408"/>
      <c r="O5" s="409"/>
      <c r="P5" s="248" t="s">
        <v>26</v>
      </c>
      <c r="Q5" s="249" t="s">
        <v>7</v>
      </c>
      <c r="R5" s="251" t="s">
        <v>27</v>
      </c>
      <c r="S5" s="408"/>
      <c r="T5" s="409"/>
      <c r="U5" s="248" t="s">
        <v>26</v>
      </c>
      <c r="V5" s="249" t="s">
        <v>7</v>
      </c>
      <c r="W5" s="251" t="s">
        <v>27</v>
      </c>
    </row>
    <row r="6" spans="3:23" ht="15" customHeight="1" thickBot="1">
      <c r="C6" s="174" t="s">
        <v>28</v>
      </c>
      <c r="D6" s="175"/>
      <c r="E6" s="176"/>
      <c r="F6" s="177"/>
      <c r="G6" s="178" t="s">
        <v>61</v>
      </c>
      <c r="H6" s="179" t="s">
        <v>30</v>
      </c>
      <c r="I6" s="177" t="s">
        <v>17</v>
      </c>
      <c r="J6" s="177" t="s">
        <v>17</v>
      </c>
      <c r="K6" s="178" t="s">
        <v>29</v>
      </c>
      <c r="L6" s="180" t="s">
        <v>30</v>
      </c>
      <c r="M6" s="179" t="s">
        <v>30</v>
      </c>
      <c r="N6" s="177" t="s">
        <v>18</v>
      </c>
      <c r="O6" s="177" t="s">
        <v>18</v>
      </c>
      <c r="P6" s="178" t="s">
        <v>58</v>
      </c>
      <c r="Q6" s="180" t="s">
        <v>30</v>
      </c>
      <c r="R6" s="179" t="s">
        <v>30</v>
      </c>
      <c r="S6" s="177" t="s">
        <v>18</v>
      </c>
      <c r="T6" s="177" t="s">
        <v>18</v>
      </c>
      <c r="U6" s="178" t="s">
        <v>58</v>
      </c>
      <c r="V6" s="180" t="s">
        <v>30</v>
      </c>
      <c r="W6" s="179" t="s">
        <v>30</v>
      </c>
    </row>
    <row r="7" spans="3:23" ht="19.5" customHeight="1" thickBot="1" thickTop="1">
      <c r="C7" s="181" t="s">
        <v>59</v>
      </c>
      <c r="D7" s="360">
        <f>D9+D11</f>
        <v>6528</v>
      </c>
      <c r="E7" s="361">
        <f>E9+E11</f>
        <v>7047</v>
      </c>
      <c r="F7" s="362">
        <f>E7-D7</f>
        <v>519</v>
      </c>
      <c r="G7" s="182">
        <f>(E7-D7)/D7*100</f>
        <v>7.950367647058823</v>
      </c>
      <c r="H7" s="183">
        <f>H9+H11</f>
        <v>100</v>
      </c>
      <c r="I7" s="360">
        <f>I9+I11</f>
        <v>192518</v>
      </c>
      <c r="J7" s="361">
        <f>J9+J11</f>
        <v>191776</v>
      </c>
      <c r="K7" s="362">
        <f>J7-I7</f>
        <v>-742</v>
      </c>
      <c r="L7" s="182">
        <f>(J7-I7)/I7*100</f>
        <v>-0.38541850632148683</v>
      </c>
      <c r="M7" s="183">
        <f>M9+M11</f>
        <v>100</v>
      </c>
      <c r="N7" s="360">
        <f>N9+N11</f>
        <v>4827525.050000001</v>
      </c>
      <c r="O7" s="361">
        <f>O9+O11</f>
        <v>4888473.28</v>
      </c>
      <c r="P7" s="378">
        <f>O7-N7</f>
        <v>60948.229999999516</v>
      </c>
      <c r="Q7" s="182">
        <f>(O7-N7)/N7*100</f>
        <v>1.2625150438111037</v>
      </c>
      <c r="R7" s="183">
        <f>R9+R11</f>
        <v>100</v>
      </c>
      <c r="S7" s="360">
        <f>S9+S11</f>
        <v>1797856.1900000002</v>
      </c>
      <c r="T7" s="361">
        <f>T9+T11</f>
        <v>1814960.4899999998</v>
      </c>
      <c r="U7" s="378">
        <f>ROUNDDOWN(T7-S7,0)</f>
        <v>17104</v>
      </c>
      <c r="V7" s="182">
        <f>(T7-S7)/S7*100</f>
        <v>0.951371978200302</v>
      </c>
      <c r="W7" s="183">
        <f>W9+W11</f>
        <v>100</v>
      </c>
    </row>
    <row r="8" spans="1:23" ht="15" customHeight="1" thickTop="1">
      <c r="A8" s="171">
        <v>1</v>
      </c>
      <c r="C8" s="172"/>
      <c r="D8" s="363"/>
      <c r="E8" s="364"/>
      <c r="F8" s="365"/>
      <c r="G8" s="184"/>
      <c r="H8" s="185"/>
      <c r="I8" s="363"/>
      <c r="J8" s="364"/>
      <c r="K8" s="376"/>
      <c r="L8" s="186"/>
      <c r="M8" s="185"/>
      <c r="N8" s="363"/>
      <c r="O8" s="364"/>
      <c r="P8" s="379"/>
      <c r="Q8" s="186"/>
      <c r="R8" s="185"/>
      <c r="S8" s="363"/>
      <c r="T8" s="364"/>
      <c r="U8" s="379"/>
      <c r="V8" s="186"/>
      <c r="W8" s="185"/>
    </row>
    <row r="9" spans="1:23" ht="15" customHeight="1">
      <c r="A9" s="171">
        <f>A8+1</f>
        <v>2</v>
      </c>
      <c r="C9" s="187" t="s">
        <v>62</v>
      </c>
      <c r="D9" s="366">
        <f>SUM(D19:D39)</f>
        <v>5329</v>
      </c>
      <c r="E9" s="367">
        <f>SUM(E19:E39)</f>
        <v>5793</v>
      </c>
      <c r="F9" s="366">
        <f>SUM(F19:F39)</f>
        <v>464</v>
      </c>
      <c r="G9" s="169">
        <f>(E9-D9)/D9*100</f>
        <v>8.707074498029648</v>
      </c>
      <c r="H9" s="190">
        <f>E9/$E$7*100</f>
        <v>82.20519369944658</v>
      </c>
      <c r="I9" s="366">
        <f>SUM(I19:I39)</f>
        <v>153497</v>
      </c>
      <c r="J9" s="367">
        <f>SUM(J19:J39)</f>
        <v>154098</v>
      </c>
      <c r="K9" s="366">
        <f>SUM(K19:K39)</f>
        <v>601</v>
      </c>
      <c r="L9" s="169">
        <f>(J9-I9)/I9*100</f>
        <v>0.39153859684554093</v>
      </c>
      <c r="M9" s="189">
        <f>J9/$J$7*100</f>
        <v>80.35312030702487</v>
      </c>
      <c r="N9" s="366">
        <f>SUM(N19:N39)</f>
        <v>3869795.49</v>
      </c>
      <c r="O9" s="367">
        <f>SUM(O19:O39)</f>
        <v>3953984.88</v>
      </c>
      <c r="P9" s="366">
        <f>SUM(P19:P39)</f>
        <v>84189.38999999994</v>
      </c>
      <c r="Q9" s="169">
        <f>(O9-N9)/N9*100</f>
        <v>2.1755514010379824</v>
      </c>
      <c r="R9" s="190">
        <f>O9/$O$7*100</f>
        <v>80.88383946326898</v>
      </c>
      <c r="S9" s="366">
        <f>SUM(S19:S39)</f>
        <v>1446200.81</v>
      </c>
      <c r="T9" s="367">
        <f>SUM(T19:T39)</f>
        <v>1463253.7099999997</v>
      </c>
      <c r="U9" s="366">
        <f>SUM(U19:U39)</f>
        <v>17052.90000000002</v>
      </c>
      <c r="V9" s="191">
        <f>U9/S9*100</f>
        <v>1.179151600668791</v>
      </c>
      <c r="W9" s="192">
        <f>T9/$T$7*100</f>
        <v>80.62179414164548</v>
      </c>
    </row>
    <row r="10" spans="1:23" ht="15" customHeight="1">
      <c r="A10" s="171">
        <f aca="true" t="shared" si="0" ref="A10:A73">A9+1</f>
        <v>3</v>
      </c>
      <c r="C10" s="187"/>
      <c r="D10" s="366"/>
      <c r="E10" s="367"/>
      <c r="F10" s="366"/>
      <c r="G10" s="169"/>
      <c r="H10" s="188"/>
      <c r="I10" s="366"/>
      <c r="J10" s="367"/>
      <c r="K10" s="366"/>
      <c r="L10" s="225"/>
      <c r="M10" s="222"/>
      <c r="N10" s="366"/>
      <c r="O10" s="367"/>
      <c r="P10" s="380"/>
      <c r="Q10" s="221"/>
      <c r="R10" s="190"/>
      <c r="S10" s="366"/>
      <c r="T10" s="367"/>
      <c r="U10" s="380"/>
      <c r="V10" s="227"/>
      <c r="W10" s="223"/>
    </row>
    <row r="11" spans="1:23" ht="15" customHeight="1">
      <c r="A11" s="171">
        <f t="shared" si="0"/>
        <v>4</v>
      </c>
      <c r="C11" s="210" t="s">
        <v>77</v>
      </c>
      <c r="D11" s="368">
        <f>D42+D43+D46+D50+D51+D54+D55+D56+D59+D60+D61+D64+D67+D68+D69+D70+D71+D72+D73+D76+D79</f>
        <v>1199</v>
      </c>
      <c r="E11" s="369">
        <f>E42+E43+E46+E50+E51+E54+E55+E56+E59+E60+E61+E64+E67+E68+E69+E70+E71+E72+E73+E76+E79</f>
        <v>1254</v>
      </c>
      <c r="F11" s="366">
        <f>E11-D11</f>
        <v>55</v>
      </c>
      <c r="G11" s="169">
        <f>(E11-D11)/D11*100</f>
        <v>4.587155963302752</v>
      </c>
      <c r="H11" s="190">
        <f>E11/$E$7*100</f>
        <v>17.794806300553425</v>
      </c>
      <c r="I11" s="368">
        <f>I42+I43+I46+I50+I51+I54+I55+I56+I59+I60+I61+I64+I67+I68+I69+I70+I71+I72+I73+I76+I79</f>
        <v>39021</v>
      </c>
      <c r="J11" s="369">
        <f>J42+J43+J46+J50+J51+J54+J55+J56+J59+J60+J61+J64+J67+J68+J69+J70+J71+J72+J73+J76+J79</f>
        <v>37678</v>
      </c>
      <c r="K11" s="366">
        <f>J11-I11</f>
        <v>-1343</v>
      </c>
      <c r="L11" s="169">
        <f>(J11-I11)/I11*100</f>
        <v>-3.4417365008585126</v>
      </c>
      <c r="M11" s="189">
        <f>J11/$J$7*100</f>
        <v>19.64687969297514</v>
      </c>
      <c r="N11" s="368">
        <f>N42+N43+N46+N50+N51+N54+N55+N56+N59+N60+N61+N64+N67+N68+N69+N70+N71+N72+N73+N76+N79</f>
        <v>957729.5600000002</v>
      </c>
      <c r="O11" s="369">
        <f>O42+O43+O46+O50+O51+O54+O55+O56+O59+O60+O61+O64+O67+O68+O69+O70+O71+O72+O73+O76+O79</f>
        <v>934488.4000000001</v>
      </c>
      <c r="P11" s="380">
        <f>O11-N11</f>
        <v>-23241.160000000033</v>
      </c>
      <c r="Q11" s="169">
        <f>(O11-N11)/N11*100</f>
        <v>-2.426693397664371</v>
      </c>
      <c r="R11" s="190">
        <f>O11/$O$7*100</f>
        <v>19.116160536731012</v>
      </c>
      <c r="S11" s="368">
        <f>S42+S43+S46+S50+S51+S54+S55+S56+S59+S60+S61+S64+S67+S68+S69+S70+S71+S72+S73+S76+S79</f>
        <v>351655.38000000006</v>
      </c>
      <c r="T11" s="369">
        <f>T42+T43+T46+T50+T51+T54+T55+T56+T59+T60+T61+T64+T67+T68+T69+T70+T71+T72+T73+T76+T79</f>
        <v>351706.7799999999</v>
      </c>
      <c r="U11" s="380">
        <f>T11-S11</f>
        <v>51.39999999984866</v>
      </c>
      <c r="V11" s="169">
        <f>(T11-S11)/S11*100</f>
        <v>0.014616582860142406</v>
      </c>
      <c r="W11" s="192">
        <f>T11/$T$7*100</f>
        <v>19.378205858354523</v>
      </c>
    </row>
    <row r="12" spans="1:23" ht="15" customHeight="1">
      <c r="A12" s="171">
        <f t="shared" si="0"/>
        <v>5</v>
      </c>
      <c r="C12" s="187"/>
      <c r="D12" s="366"/>
      <c r="E12" s="367"/>
      <c r="F12" s="366"/>
      <c r="G12" s="169"/>
      <c r="H12" s="188"/>
      <c r="I12" s="366"/>
      <c r="J12" s="367"/>
      <c r="K12" s="366"/>
      <c r="L12" s="225"/>
      <c r="M12" s="222"/>
      <c r="N12" s="366"/>
      <c r="O12" s="367"/>
      <c r="P12" s="380"/>
      <c r="Q12" s="221"/>
      <c r="R12" s="190"/>
      <c r="S12" s="366"/>
      <c r="T12" s="367"/>
      <c r="U12" s="380"/>
      <c r="V12" s="227"/>
      <c r="W12" s="223"/>
    </row>
    <row r="13" spans="1:23" ht="15" customHeight="1">
      <c r="A13" s="171">
        <f t="shared" si="0"/>
        <v>6</v>
      </c>
      <c r="C13" s="210" t="s">
        <v>184</v>
      </c>
      <c r="D13" s="370">
        <v>1936</v>
      </c>
      <c r="E13" s="371">
        <v>2130</v>
      </c>
      <c r="F13" s="372">
        <f>E13-D13</f>
        <v>194</v>
      </c>
      <c r="G13" s="169">
        <f>(E13-D13)/D13*100</f>
        <v>10.020661157024794</v>
      </c>
      <c r="H13" s="229">
        <f>E13/$E$7*100</f>
        <v>30.225627926777353</v>
      </c>
      <c r="I13" s="370">
        <v>50452</v>
      </c>
      <c r="J13" s="371">
        <v>48889</v>
      </c>
      <c r="K13" s="377">
        <f>J13-I13</f>
        <v>-1563</v>
      </c>
      <c r="L13" s="169">
        <f>(J13-I13)/I13*100</f>
        <v>-3.0979941330373424</v>
      </c>
      <c r="M13" s="229">
        <f>J13/$J$7*100</f>
        <v>25.492762389454366</v>
      </c>
      <c r="N13" s="370">
        <v>1277067</v>
      </c>
      <c r="O13" s="371">
        <v>1305845</v>
      </c>
      <c r="P13" s="372">
        <f>O13-N13</f>
        <v>28778</v>
      </c>
      <c r="Q13" s="169">
        <f>(O13-N13)/N13*100</f>
        <v>2.253444807515972</v>
      </c>
      <c r="R13" s="229">
        <f>O13/$O$7*100</f>
        <v>26.71273678312915</v>
      </c>
      <c r="S13" s="370">
        <v>528061</v>
      </c>
      <c r="T13" s="371">
        <v>531478.08</v>
      </c>
      <c r="U13" s="372">
        <f>T13-S13</f>
        <v>3417.079999999958</v>
      </c>
      <c r="V13" s="169">
        <f>(T13-S13)/S13*100</f>
        <v>0.6470994828248929</v>
      </c>
      <c r="W13" s="229">
        <f>T13/$T$7*100</f>
        <v>29.28317629658153</v>
      </c>
    </row>
    <row r="14" spans="1:23" ht="15" customHeight="1">
      <c r="A14" s="171">
        <f t="shared" si="0"/>
        <v>7</v>
      </c>
      <c r="C14" s="187" t="s">
        <v>185</v>
      </c>
      <c r="D14" s="370">
        <v>1254</v>
      </c>
      <c r="E14" s="371">
        <v>1336</v>
      </c>
      <c r="F14" s="372">
        <f>E14-D14</f>
        <v>82</v>
      </c>
      <c r="G14" s="169">
        <f>(E14-D14)/D14*100</f>
        <v>6.539074960127592</v>
      </c>
      <c r="H14" s="229">
        <f>E14/$E$7*100</f>
        <v>18.958422023556125</v>
      </c>
      <c r="I14" s="370">
        <v>42848</v>
      </c>
      <c r="J14" s="371">
        <v>44352</v>
      </c>
      <c r="K14" s="377">
        <f>J14-I14</f>
        <v>1504</v>
      </c>
      <c r="L14" s="169">
        <f>(J14-I14)/I14*100</f>
        <v>3.51008215085885</v>
      </c>
      <c r="M14" s="229">
        <f>J14/$J$7*100</f>
        <v>23.126981478391457</v>
      </c>
      <c r="N14" s="370">
        <v>1162108</v>
      </c>
      <c r="O14" s="371">
        <v>1230121</v>
      </c>
      <c r="P14" s="372">
        <f>O14-N14</f>
        <v>68013</v>
      </c>
      <c r="Q14" s="169">
        <f>(O14-N14)/N14*100</f>
        <v>5.852554151593484</v>
      </c>
      <c r="R14" s="229">
        <f>O14/$O$7*100</f>
        <v>25.16370509853743</v>
      </c>
      <c r="S14" s="370">
        <v>446883</v>
      </c>
      <c r="T14" s="371">
        <v>451697.73</v>
      </c>
      <c r="U14" s="372">
        <f>T14-S14</f>
        <v>4814.729999999981</v>
      </c>
      <c r="V14" s="169">
        <f>(T14-S14)/S14*100</f>
        <v>1.0774028101315067</v>
      </c>
      <c r="W14" s="229">
        <f>T14/$T$7*100</f>
        <v>24.887469037962365</v>
      </c>
    </row>
    <row r="15" spans="1:23" ht="15" customHeight="1">
      <c r="A15" s="171">
        <f t="shared" si="0"/>
        <v>8</v>
      </c>
      <c r="C15" s="187" t="s">
        <v>186</v>
      </c>
      <c r="D15" s="370">
        <v>1601</v>
      </c>
      <c r="E15" s="371">
        <v>1727</v>
      </c>
      <c r="F15" s="372">
        <f>E15-D15</f>
        <v>126</v>
      </c>
      <c r="G15" s="169">
        <f>(E15-D15)/D15*100</f>
        <v>7.8700811992504685</v>
      </c>
      <c r="H15" s="229">
        <f>E15/$E$7*100</f>
        <v>24.506882361288493</v>
      </c>
      <c r="I15" s="370">
        <v>53861</v>
      </c>
      <c r="J15" s="371">
        <v>53923</v>
      </c>
      <c r="K15" s="377">
        <f>J15-I15</f>
        <v>62</v>
      </c>
      <c r="L15" s="169">
        <f>(J15-I15)/I15*100</f>
        <v>0.11511111936280427</v>
      </c>
      <c r="M15" s="229">
        <f>J15/$J$7*100</f>
        <v>28.11769981645253</v>
      </c>
      <c r="N15" s="370">
        <v>1395261</v>
      </c>
      <c r="O15" s="371">
        <v>1369625</v>
      </c>
      <c r="P15" s="372">
        <f>O15-N15</f>
        <v>-25636</v>
      </c>
      <c r="Q15" s="169">
        <f>(O15-N15)/N15*100</f>
        <v>-1.8373623286252538</v>
      </c>
      <c r="R15" s="229">
        <f>O15/$O$7*100</f>
        <v>28.01743860610812</v>
      </c>
      <c r="S15" s="370">
        <v>462568</v>
      </c>
      <c r="T15" s="371">
        <v>450144.45</v>
      </c>
      <c r="U15" s="372">
        <f>T15-S15</f>
        <v>-12423.549999999988</v>
      </c>
      <c r="V15" s="169">
        <f>(T15-S15)/S15*100</f>
        <v>-2.6857780910049955</v>
      </c>
      <c r="W15" s="229">
        <f>T15/$T$7*100</f>
        <v>24.801887009672594</v>
      </c>
    </row>
    <row r="16" spans="1:23" ht="15" customHeight="1">
      <c r="A16" s="171">
        <f t="shared" si="0"/>
        <v>9</v>
      </c>
      <c r="C16" s="187" t="s">
        <v>187</v>
      </c>
      <c r="D16" s="370">
        <v>1283</v>
      </c>
      <c r="E16" s="371">
        <v>1385</v>
      </c>
      <c r="F16" s="372">
        <f>E16-D16</f>
        <v>102</v>
      </c>
      <c r="G16" s="169">
        <f>(E16-D16)/D16*100</f>
        <v>7.950116913484022</v>
      </c>
      <c r="H16" s="229">
        <f>E16/$E$7*100</f>
        <v>19.653753370228465</v>
      </c>
      <c r="I16" s="370">
        <v>33779</v>
      </c>
      <c r="J16" s="371">
        <v>34046</v>
      </c>
      <c r="K16" s="377">
        <f>J16-I16</f>
        <v>267</v>
      </c>
      <c r="L16" s="169">
        <f>(J16-I16)/I16*100</f>
        <v>0.7904319251606028</v>
      </c>
      <c r="M16" s="229">
        <f>J16/$J$7*100</f>
        <v>17.753003504088102</v>
      </c>
      <c r="N16" s="370">
        <v>747365</v>
      </c>
      <c r="O16" s="371">
        <v>744064</v>
      </c>
      <c r="P16" s="372">
        <f>O16-N16</f>
        <v>-3301</v>
      </c>
      <c r="Q16" s="169">
        <f>(O16-N16)/N16*100</f>
        <v>-0.4416851203896356</v>
      </c>
      <c r="R16" s="229">
        <f>O16/$O$7*100</f>
        <v>15.22078484184739</v>
      </c>
      <c r="S16" s="370">
        <v>271438</v>
      </c>
      <c r="T16" s="371">
        <v>289466.82</v>
      </c>
      <c r="U16" s="372">
        <f>T16-S16</f>
        <v>18028.820000000007</v>
      </c>
      <c r="V16" s="169">
        <f>(T16-S16)/S16*100</f>
        <v>6.6419661211768455</v>
      </c>
      <c r="W16" s="229">
        <f>T16/$T$7*100</f>
        <v>15.948932309815739</v>
      </c>
    </row>
    <row r="17" spans="1:23" ht="15" customHeight="1">
      <c r="A17" s="171">
        <f t="shared" si="0"/>
        <v>10</v>
      </c>
      <c r="C17" s="187" t="s">
        <v>188</v>
      </c>
      <c r="D17" s="370">
        <v>454</v>
      </c>
      <c r="E17" s="371">
        <v>469</v>
      </c>
      <c r="F17" s="372">
        <f>E17-D17</f>
        <v>15</v>
      </c>
      <c r="G17" s="169">
        <f>(E17-D17)/D17*100</f>
        <v>3.303964757709251</v>
      </c>
      <c r="H17" s="229">
        <f>E17/$E$7*100</f>
        <v>6.655314318149568</v>
      </c>
      <c r="I17" s="370">
        <v>11578</v>
      </c>
      <c r="J17" s="371">
        <v>10566</v>
      </c>
      <c r="K17" s="377">
        <f>J17-I17</f>
        <v>-1012</v>
      </c>
      <c r="L17" s="169">
        <f>(J17-I17)/I17*100</f>
        <v>-8.740715149421316</v>
      </c>
      <c r="M17" s="229">
        <f>J17/$J$7*100</f>
        <v>5.509552811613549</v>
      </c>
      <c r="N17" s="370">
        <v>245723</v>
      </c>
      <c r="O17" s="371">
        <v>238818</v>
      </c>
      <c r="P17" s="372">
        <f>O17-N17</f>
        <v>-6905</v>
      </c>
      <c r="Q17" s="169">
        <f>(O17-N17)/N17*100</f>
        <v>-2.810074758976571</v>
      </c>
      <c r="R17" s="229">
        <f>O17/$O$7*100</f>
        <v>4.885328942618257</v>
      </c>
      <c r="S17" s="370">
        <v>88906</v>
      </c>
      <c r="T17" s="371">
        <v>92173.40999999999</v>
      </c>
      <c r="U17" s="372">
        <f>T17-S17</f>
        <v>3267.409999999989</v>
      </c>
      <c r="V17" s="169">
        <f>(T17-S17)/S17*100</f>
        <v>3.6751287877083536</v>
      </c>
      <c r="W17" s="229">
        <f>T17/$T$7*100</f>
        <v>5.078535345967779</v>
      </c>
    </row>
    <row r="18" spans="1:23" ht="15" customHeight="1">
      <c r="A18" s="171">
        <f t="shared" si="0"/>
        <v>11</v>
      </c>
      <c r="C18" s="172"/>
      <c r="D18" s="363"/>
      <c r="E18" s="364"/>
      <c r="F18" s="366"/>
      <c r="G18" s="169"/>
      <c r="H18" s="188"/>
      <c r="I18" s="363"/>
      <c r="J18" s="363"/>
      <c r="K18" s="365"/>
      <c r="L18" s="226"/>
      <c r="M18" s="224"/>
      <c r="N18" s="363"/>
      <c r="O18" s="363"/>
      <c r="P18" s="381"/>
      <c r="Q18" s="193"/>
      <c r="R18" s="188"/>
      <c r="S18" s="363"/>
      <c r="T18" s="363"/>
      <c r="U18" s="381"/>
      <c r="V18" s="226"/>
      <c r="W18" s="224"/>
    </row>
    <row r="19" spans="1:23" ht="15" customHeight="1">
      <c r="A19" s="171">
        <f t="shared" si="0"/>
        <v>12</v>
      </c>
      <c r="B19" s="171" t="s">
        <v>137</v>
      </c>
      <c r="C19" s="194" t="s">
        <v>63</v>
      </c>
      <c r="D19" s="365">
        <v>691</v>
      </c>
      <c r="E19" s="373">
        <v>805</v>
      </c>
      <c r="F19" s="365">
        <f aca="true" t="shared" si="1" ref="F19:F39">E19-D19</f>
        <v>114</v>
      </c>
      <c r="G19" s="110">
        <f aca="true" t="shared" si="2" ref="G19:G39">(E19-D19)/D19*100</f>
        <v>16.49782923299566</v>
      </c>
      <c r="H19" s="188">
        <f>E19/$E$7*100</f>
        <v>11.423300695331347</v>
      </c>
      <c r="I19" s="365">
        <v>12499</v>
      </c>
      <c r="J19" s="373">
        <v>12576</v>
      </c>
      <c r="K19" s="365">
        <f aca="true" t="shared" si="3" ref="K19:K39">J19-I19</f>
        <v>77</v>
      </c>
      <c r="L19" s="110">
        <f aca="true" t="shared" si="4" ref="L19:L39">(J19-I19)/I19*100</f>
        <v>0.6160492839427154</v>
      </c>
      <c r="M19" s="188">
        <f>J19/$J$7*100</f>
        <v>6.557650592357751</v>
      </c>
      <c r="N19" s="365">
        <v>239253.96</v>
      </c>
      <c r="O19" s="373">
        <v>257938.4</v>
      </c>
      <c r="P19" s="381">
        <f aca="true" t="shared" si="5" ref="P19:P39">O19-N19</f>
        <v>18684.440000000002</v>
      </c>
      <c r="Q19" s="110">
        <f aca="true" t="shared" si="6" ref="Q19:Q39">(O19-N19)/N19*100</f>
        <v>7.80945903674907</v>
      </c>
      <c r="R19" s="188">
        <f>O19/$O$7*100</f>
        <v>5.2764612840432665</v>
      </c>
      <c r="S19" s="365">
        <v>88643.54</v>
      </c>
      <c r="T19" s="373">
        <v>90784.42</v>
      </c>
      <c r="U19" s="381">
        <f aca="true" t="shared" si="7" ref="U19:U39">T19-S19</f>
        <v>2140.8800000000047</v>
      </c>
      <c r="V19" s="110">
        <f aca="true" t="shared" si="8" ref="V19:V39">(T19-S19)/S19*100</f>
        <v>2.41515625391315</v>
      </c>
      <c r="W19" s="188">
        <f>T19/$T$7*100</f>
        <v>5.00200530536067</v>
      </c>
    </row>
    <row r="20" spans="1:23" ht="15" customHeight="1">
      <c r="A20" s="171">
        <f t="shared" si="0"/>
        <v>13</v>
      </c>
      <c r="B20" s="171" t="s">
        <v>138</v>
      </c>
      <c r="C20" s="194" t="s">
        <v>64</v>
      </c>
      <c r="D20" s="365">
        <v>448</v>
      </c>
      <c r="E20" s="373">
        <v>479</v>
      </c>
      <c r="F20" s="365">
        <f t="shared" si="1"/>
        <v>31</v>
      </c>
      <c r="G20" s="110">
        <f t="shared" si="2"/>
        <v>6.919642857142858</v>
      </c>
      <c r="H20" s="188">
        <f aca="true" t="shared" si="9" ref="H20:H39">E20/$E$7*100</f>
        <v>6.79721867461331</v>
      </c>
      <c r="I20" s="365">
        <v>16138</v>
      </c>
      <c r="J20" s="373">
        <v>17147</v>
      </c>
      <c r="K20" s="365">
        <f t="shared" si="3"/>
        <v>1009</v>
      </c>
      <c r="L20" s="110">
        <f t="shared" si="4"/>
        <v>6.252323708018342</v>
      </c>
      <c r="M20" s="188">
        <f aca="true" t="shared" si="10" ref="M20:M39">J20/$J$7*100</f>
        <v>8.941160520607374</v>
      </c>
      <c r="N20" s="365">
        <v>491076.34</v>
      </c>
      <c r="O20" s="373">
        <v>468868.87</v>
      </c>
      <c r="P20" s="381">
        <f t="shared" si="5"/>
        <v>-22207.47000000003</v>
      </c>
      <c r="Q20" s="110">
        <f t="shared" si="6"/>
        <v>-4.522203207753814</v>
      </c>
      <c r="R20" s="188">
        <f aca="true" t="shared" si="11" ref="R20:R39">O20/$O$7*100</f>
        <v>9.591314980042194</v>
      </c>
      <c r="S20" s="365">
        <v>200373.44</v>
      </c>
      <c r="T20" s="373">
        <v>164963.28</v>
      </c>
      <c r="U20" s="381">
        <f t="shared" si="7"/>
        <v>-35410.16</v>
      </c>
      <c r="V20" s="110">
        <f t="shared" si="8"/>
        <v>-17.67208268720645</v>
      </c>
      <c r="W20" s="188">
        <f aca="true" t="shared" si="12" ref="W20:W39">T20/$T$7*100</f>
        <v>9.089083806997914</v>
      </c>
    </row>
    <row r="21" spans="1:23" ht="15" customHeight="1">
      <c r="A21" s="171">
        <f t="shared" si="0"/>
        <v>14</v>
      </c>
      <c r="B21" s="171" t="s">
        <v>139</v>
      </c>
      <c r="C21" s="194" t="s">
        <v>65</v>
      </c>
      <c r="D21" s="365">
        <v>222</v>
      </c>
      <c r="E21" s="373">
        <v>232</v>
      </c>
      <c r="F21" s="365">
        <f t="shared" si="1"/>
        <v>10</v>
      </c>
      <c r="G21" s="110">
        <f t="shared" si="2"/>
        <v>4.504504504504505</v>
      </c>
      <c r="H21" s="188">
        <f t="shared" si="9"/>
        <v>3.292181069958848</v>
      </c>
      <c r="I21" s="365">
        <v>5347</v>
      </c>
      <c r="J21" s="373">
        <v>4523</v>
      </c>
      <c r="K21" s="365">
        <f t="shared" si="3"/>
        <v>-824</v>
      </c>
      <c r="L21" s="110">
        <f t="shared" si="4"/>
        <v>-15.4105105666729</v>
      </c>
      <c r="M21" s="188">
        <f t="shared" si="10"/>
        <v>2.3584807275154347</v>
      </c>
      <c r="N21" s="365">
        <v>103559.62</v>
      </c>
      <c r="O21" s="373">
        <v>75204.55</v>
      </c>
      <c r="P21" s="381">
        <f t="shared" si="5"/>
        <v>-28355.069999999992</v>
      </c>
      <c r="Q21" s="110">
        <f t="shared" si="6"/>
        <v>-27.380430712279548</v>
      </c>
      <c r="R21" s="188">
        <f t="shared" si="11"/>
        <v>1.538405667627992</v>
      </c>
      <c r="S21" s="365">
        <v>36235.32</v>
      </c>
      <c r="T21" s="373">
        <v>32890.49</v>
      </c>
      <c r="U21" s="381">
        <f t="shared" si="7"/>
        <v>-3344.8300000000017</v>
      </c>
      <c r="V21" s="110">
        <f t="shared" si="8"/>
        <v>-9.230855419518862</v>
      </c>
      <c r="W21" s="188">
        <f t="shared" si="12"/>
        <v>1.8121876581456604</v>
      </c>
    </row>
    <row r="22" spans="1:23" ht="15" customHeight="1">
      <c r="A22" s="171">
        <f t="shared" si="0"/>
        <v>15</v>
      </c>
      <c r="B22" s="171" t="s">
        <v>140</v>
      </c>
      <c r="C22" s="194" t="s">
        <v>66</v>
      </c>
      <c r="D22" s="365">
        <v>310</v>
      </c>
      <c r="E22" s="373">
        <v>333</v>
      </c>
      <c r="F22" s="365">
        <f t="shared" si="1"/>
        <v>23</v>
      </c>
      <c r="G22" s="110">
        <f t="shared" si="2"/>
        <v>7.419354838709677</v>
      </c>
      <c r="H22" s="188">
        <f t="shared" si="9"/>
        <v>4.725415070242656</v>
      </c>
      <c r="I22" s="365">
        <v>6106</v>
      </c>
      <c r="J22" s="373">
        <v>6129</v>
      </c>
      <c r="K22" s="365">
        <f t="shared" si="3"/>
        <v>23</v>
      </c>
      <c r="L22" s="110">
        <f t="shared" si="4"/>
        <v>0.37667867671143135</v>
      </c>
      <c r="M22" s="188">
        <f t="shared" si="10"/>
        <v>3.1959160687468713</v>
      </c>
      <c r="N22" s="365">
        <v>104537.7</v>
      </c>
      <c r="O22" s="373">
        <v>97841.42</v>
      </c>
      <c r="P22" s="381">
        <f t="shared" si="5"/>
        <v>-6696.279999999999</v>
      </c>
      <c r="Q22" s="110">
        <f t="shared" si="6"/>
        <v>-6.405612520650444</v>
      </c>
      <c r="R22" s="188">
        <f t="shared" si="11"/>
        <v>2.001471919674684</v>
      </c>
      <c r="S22" s="365">
        <v>36839.59</v>
      </c>
      <c r="T22" s="373">
        <v>31657.62</v>
      </c>
      <c r="U22" s="381">
        <f t="shared" si="7"/>
        <v>-5181.9699999999975</v>
      </c>
      <c r="V22" s="110">
        <f t="shared" si="8"/>
        <v>-14.066307469762823</v>
      </c>
      <c r="W22" s="188">
        <f t="shared" si="12"/>
        <v>1.7442594576810873</v>
      </c>
    </row>
    <row r="23" spans="1:23" ht="15" customHeight="1">
      <c r="A23" s="171">
        <f t="shared" si="0"/>
        <v>16</v>
      </c>
      <c r="B23" s="171" t="s">
        <v>141</v>
      </c>
      <c r="C23" s="194" t="s">
        <v>67</v>
      </c>
      <c r="D23" s="365">
        <v>589</v>
      </c>
      <c r="E23" s="373">
        <v>651</v>
      </c>
      <c r="F23" s="365">
        <f t="shared" si="1"/>
        <v>62</v>
      </c>
      <c r="G23" s="110">
        <f t="shared" si="2"/>
        <v>10.526315789473683</v>
      </c>
      <c r="H23" s="188">
        <f t="shared" si="9"/>
        <v>9.237973605789698</v>
      </c>
      <c r="I23" s="365">
        <v>14719</v>
      </c>
      <c r="J23" s="373">
        <v>15857</v>
      </c>
      <c r="K23" s="365">
        <f t="shared" si="3"/>
        <v>1138</v>
      </c>
      <c r="L23" s="110">
        <f t="shared" si="4"/>
        <v>7.731503498879</v>
      </c>
      <c r="M23" s="188">
        <f t="shared" si="10"/>
        <v>8.268500750876022</v>
      </c>
      <c r="N23" s="365">
        <v>286511.16</v>
      </c>
      <c r="O23" s="373">
        <v>319032.22</v>
      </c>
      <c r="P23" s="381">
        <f t="shared" si="5"/>
        <v>32521.059999999998</v>
      </c>
      <c r="Q23" s="110">
        <f t="shared" si="6"/>
        <v>11.350713179898472</v>
      </c>
      <c r="R23" s="188">
        <f t="shared" si="11"/>
        <v>6.526213844826414</v>
      </c>
      <c r="S23" s="365">
        <v>116070.45</v>
      </c>
      <c r="T23" s="373">
        <v>140230.62</v>
      </c>
      <c r="U23" s="381">
        <f t="shared" si="7"/>
        <v>24160.17</v>
      </c>
      <c r="V23" s="110">
        <f t="shared" si="8"/>
        <v>20.81509117953794</v>
      </c>
      <c r="W23" s="188">
        <f t="shared" si="12"/>
        <v>7.726373150965948</v>
      </c>
    </row>
    <row r="24" spans="1:23" ht="15" customHeight="1">
      <c r="A24" s="171">
        <f t="shared" si="0"/>
        <v>17</v>
      </c>
      <c r="B24" s="171" t="s">
        <v>142</v>
      </c>
      <c r="C24" s="194" t="s">
        <v>68</v>
      </c>
      <c r="D24" s="365">
        <v>287</v>
      </c>
      <c r="E24" s="373">
        <v>303</v>
      </c>
      <c r="F24" s="365">
        <f t="shared" si="1"/>
        <v>16</v>
      </c>
      <c r="G24" s="110">
        <f t="shared" si="2"/>
        <v>5.574912891986063</v>
      </c>
      <c r="H24" s="188">
        <f t="shared" si="9"/>
        <v>4.299702000851426</v>
      </c>
      <c r="I24" s="365">
        <v>11881</v>
      </c>
      <c r="J24" s="373">
        <v>12394</v>
      </c>
      <c r="K24" s="365">
        <f t="shared" si="3"/>
        <v>513</v>
      </c>
      <c r="L24" s="110">
        <f t="shared" si="4"/>
        <v>4.317818365457453</v>
      </c>
      <c r="M24" s="188">
        <f t="shared" si="10"/>
        <v>6.462748206240613</v>
      </c>
      <c r="N24" s="365">
        <v>306581.26</v>
      </c>
      <c r="O24" s="373">
        <v>334759.24</v>
      </c>
      <c r="P24" s="381">
        <f t="shared" si="5"/>
        <v>28177.97999999998</v>
      </c>
      <c r="Q24" s="110">
        <f t="shared" si="6"/>
        <v>9.191031441386855</v>
      </c>
      <c r="R24" s="188">
        <f t="shared" si="11"/>
        <v>6.847930239684157</v>
      </c>
      <c r="S24" s="365">
        <v>113067.65</v>
      </c>
      <c r="T24" s="373">
        <v>141610</v>
      </c>
      <c r="U24" s="381">
        <f t="shared" si="7"/>
        <v>28542.350000000006</v>
      </c>
      <c r="V24" s="110">
        <f t="shared" si="8"/>
        <v>25.24360416087184</v>
      </c>
      <c r="W24" s="188">
        <f t="shared" si="12"/>
        <v>7.802373703462824</v>
      </c>
    </row>
    <row r="25" spans="1:23" ht="15" customHeight="1">
      <c r="A25" s="171">
        <f t="shared" si="0"/>
        <v>18</v>
      </c>
      <c r="B25" s="171" t="s">
        <v>143</v>
      </c>
      <c r="C25" s="194" t="s">
        <v>69</v>
      </c>
      <c r="D25" s="365">
        <v>183</v>
      </c>
      <c r="E25" s="373">
        <v>205</v>
      </c>
      <c r="F25" s="365">
        <f t="shared" si="1"/>
        <v>22</v>
      </c>
      <c r="G25" s="110">
        <f t="shared" si="2"/>
        <v>12.021857923497267</v>
      </c>
      <c r="H25" s="188">
        <f t="shared" si="9"/>
        <v>2.9090393075067404</v>
      </c>
      <c r="I25" s="365">
        <v>4635</v>
      </c>
      <c r="J25" s="373">
        <v>4558</v>
      </c>
      <c r="K25" s="365">
        <f t="shared" si="3"/>
        <v>-77</v>
      </c>
      <c r="L25" s="110">
        <f t="shared" si="4"/>
        <v>-1.6612729234088457</v>
      </c>
      <c r="M25" s="188">
        <f t="shared" si="10"/>
        <v>2.3767311863841147</v>
      </c>
      <c r="N25" s="365">
        <v>108991.33</v>
      </c>
      <c r="O25" s="373">
        <v>104583.36</v>
      </c>
      <c r="P25" s="381">
        <f t="shared" si="5"/>
        <v>-4407.970000000001</v>
      </c>
      <c r="Q25" s="110">
        <f t="shared" si="6"/>
        <v>-4.04433086558353</v>
      </c>
      <c r="R25" s="188">
        <f t="shared" si="11"/>
        <v>2.1393869621396395</v>
      </c>
      <c r="S25" s="365">
        <v>42633.12</v>
      </c>
      <c r="T25" s="373">
        <v>41139.41</v>
      </c>
      <c r="U25" s="381">
        <f t="shared" si="7"/>
        <v>-1493.7099999999991</v>
      </c>
      <c r="V25" s="110">
        <f t="shared" si="8"/>
        <v>-3.5036375475217367</v>
      </c>
      <c r="W25" s="188">
        <f t="shared" si="12"/>
        <v>2.266683502294863</v>
      </c>
    </row>
    <row r="26" spans="1:23" ht="15" customHeight="1">
      <c r="A26" s="171">
        <f t="shared" si="0"/>
        <v>19</v>
      </c>
      <c r="B26" s="171" t="s">
        <v>144</v>
      </c>
      <c r="C26" s="194" t="s">
        <v>70</v>
      </c>
      <c r="D26" s="365">
        <v>128</v>
      </c>
      <c r="E26" s="373">
        <v>158</v>
      </c>
      <c r="F26" s="365">
        <f t="shared" si="1"/>
        <v>30</v>
      </c>
      <c r="G26" s="110">
        <f t="shared" si="2"/>
        <v>23.4375</v>
      </c>
      <c r="H26" s="188">
        <f t="shared" si="9"/>
        <v>2.2420888321271466</v>
      </c>
      <c r="I26" s="365">
        <v>2496</v>
      </c>
      <c r="J26" s="373">
        <v>2615</v>
      </c>
      <c r="K26" s="365">
        <f t="shared" si="3"/>
        <v>119</v>
      </c>
      <c r="L26" s="110">
        <f t="shared" si="4"/>
        <v>4.767628205128204</v>
      </c>
      <c r="M26" s="188">
        <f t="shared" si="10"/>
        <v>1.3635699983313865</v>
      </c>
      <c r="N26" s="365">
        <v>40086.26</v>
      </c>
      <c r="O26" s="373">
        <v>40475.96</v>
      </c>
      <c r="P26" s="381">
        <f>O26-N26</f>
        <v>389.6999999999971</v>
      </c>
      <c r="Q26" s="110">
        <f t="shared" si="6"/>
        <v>0.9721535508675468</v>
      </c>
      <c r="R26" s="188">
        <f t="shared" si="11"/>
        <v>0.8279877516278455</v>
      </c>
      <c r="S26" s="365">
        <v>16853.72</v>
      </c>
      <c r="T26" s="373">
        <v>15423.24</v>
      </c>
      <c r="U26" s="381">
        <f t="shared" si="7"/>
        <v>-1430.4800000000014</v>
      </c>
      <c r="V26" s="110">
        <f t="shared" si="8"/>
        <v>-8.487621723868685</v>
      </c>
      <c r="W26" s="188">
        <f t="shared" si="12"/>
        <v>0.849783787855349</v>
      </c>
    </row>
    <row r="27" spans="1:23" ht="15" customHeight="1">
      <c r="A27" s="171">
        <f t="shared" si="0"/>
        <v>20</v>
      </c>
      <c r="B27" s="171" t="s">
        <v>145</v>
      </c>
      <c r="C27" s="194" t="s">
        <v>71</v>
      </c>
      <c r="D27" s="365">
        <v>186</v>
      </c>
      <c r="E27" s="373">
        <v>213</v>
      </c>
      <c r="F27" s="365">
        <f t="shared" si="1"/>
        <v>27</v>
      </c>
      <c r="G27" s="110">
        <f t="shared" si="2"/>
        <v>14.516129032258066</v>
      </c>
      <c r="H27" s="188">
        <f t="shared" si="9"/>
        <v>3.022562792677735</v>
      </c>
      <c r="I27" s="365">
        <v>3784</v>
      </c>
      <c r="J27" s="373">
        <v>3494</v>
      </c>
      <c r="K27" s="365">
        <f t="shared" si="3"/>
        <v>-290</v>
      </c>
      <c r="L27" s="110">
        <f t="shared" si="4"/>
        <v>-7.663847780126849</v>
      </c>
      <c r="M27" s="188">
        <f t="shared" si="10"/>
        <v>1.8219172367762388</v>
      </c>
      <c r="N27" s="365">
        <v>64823.99</v>
      </c>
      <c r="O27" s="373">
        <v>62306.89</v>
      </c>
      <c r="P27" s="381">
        <f t="shared" si="5"/>
        <v>-2517.0999999999985</v>
      </c>
      <c r="Q27" s="110">
        <f t="shared" si="6"/>
        <v>-3.882976040197462</v>
      </c>
      <c r="R27" s="188">
        <f t="shared" si="11"/>
        <v>1.274567465775327</v>
      </c>
      <c r="S27" s="365">
        <v>25331.17</v>
      </c>
      <c r="T27" s="373">
        <v>24495.35</v>
      </c>
      <c r="U27" s="381">
        <f t="shared" si="7"/>
        <v>-835.8199999999997</v>
      </c>
      <c r="V27" s="110">
        <f t="shared" si="8"/>
        <v>-3.299571239701916</v>
      </c>
      <c r="W27" s="188">
        <f t="shared" si="12"/>
        <v>1.3496354402734134</v>
      </c>
    </row>
    <row r="28" spans="1:23" ht="15" customHeight="1">
      <c r="A28" s="171">
        <f t="shared" si="0"/>
        <v>21</v>
      </c>
      <c r="B28" s="171" t="s">
        <v>146</v>
      </c>
      <c r="C28" s="194" t="s">
        <v>72</v>
      </c>
      <c r="D28" s="365">
        <v>204</v>
      </c>
      <c r="E28" s="373">
        <v>213</v>
      </c>
      <c r="F28" s="365">
        <f t="shared" si="1"/>
        <v>9</v>
      </c>
      <c r="G28" s="110">
        <f t="shared" si="2"/>
        <v>4.411764705882353</v>
      </c>
      <c r="H28" s="188">
        <f t="shared" si="9"/>
        <v>3.022562792677735</v>
      </c>
      <c r="I28" s="365">
        <v>6779</v>
      </c>
      <c r="J28" s="373">
        <v>6488</v>
      </c>
      <c r="K28" s="365">
        <f t="shared" si="3"/>
        <v>-291</v>
      </c>
      <c r="L28" s="110">
        <f t="shared" si="4"/>
        <v>-4.29266853518218</v>
      </c>
      <c r="M28" s="188">
        <f t="shared" si="10"/>
        <v>3.383113632571333</v>
      </c>
      <c r="N28" s="365">
        <v>172458.47</v>
      </c>
      <c r="O28" s="373">
        <v>163537.49</v>
      </c>
      <c r="P28" s="381">
        <f t="shared" si="5"/>
        <v>-8920.98000000001</v>
      </c>
      <c r="Q28" s="110">
        <f t="shared" si="6"/>
        <v>-5.172827985775364</v>
      </c>
      <c r="R28" s="188">
        <f t="shared" si="11"/>
        <v>3.3453694156225393</v>
      </c>
      <c r="S28" s="365">
        <v>59758.17</v>
      </c>
      <c r="T28" s="373">
        <v>55698.07</v>
      </c>
      <c r="U28" s="381">
        <f t="shared" si="7"/>
        <v>-4060.0999999999985</v>
      </c>
      <c r="V28" s="110">
        <f t="shared" si="8"/>
        <v>-6.794217426671531</v>
      </c>
      <c r="W28" s="188">
        <f t="shared" si="12"/>
        <v>3.0688309914669274</v>
      </c>
    </row>
    <row r="29" spans="1:23" ht="15" customHeight="1">
      <c r="A29" s="171">
        <f t="shared" si="0"/>
        <v>22</v>
      </c>
      <c r="B29" s="171" t="s">
        <v>147</v>
      </c>
      <c r="C29" s="195" t="s">
        <v>73</v>
      </c>
      <c r="D29" s="365">
        <v>145</v>
      </c>
      <c r="E29" s="373">
        <v>174</v>
      </c>
      <c r="F29" s="365">
        <f t="shared" si="1"/>
        <v>29</v>
      </c>
      <c r="G29" s="110">
        <f t="shared" si="2"/>
        <v>20</v>
      </c>
      <c r="H29" s="188">
        <f t="shared" si="9"/>
        <v>2.4691358024691357</v>
      </c>
      <c r="I29" s="365">
        <v>7419</v>
      </c>
      <c r="J29" s="373">
        <v>7738</v>
      </c>
      <c r="K29" s="365">
        <f t="shared" si="3"/>
        <v>319</v>
      </c>
      <c r="L29" s="110">
        <f t="shared" si="4"/>
        <v>4.299770858606281</v>
      </c>
      <c r="M29" s="188">
        <f t="shared" si="10"/>
        <v>4.034915735024195</v>
      </c>
      <c r="N29" s="365">
        <v>252465.03</v>
      </c>
      <c r="O29" s="373">
        <v>263441.42</v>
      </c>
      <c r="P29" s="381">
        <f t="shared" si="5"/>
        <v>10976.389999999985</v>
      </c>
      <c r="Q29" s="110">
        <f t="shared" si="6"/>
        <v>4.3476872816801535</v>
      </c>
      <c r="R29" s="188">
        <f t="shared" si="11"/>
        <v>5.389032626562704</v>
      </c>
      <c r="S29" s="365">
        <v>42561.85</v>
      </c>
      <c r="T29" s="373">
        <v>61099.77</v>
      </c>
      <c r="U29" s="381">
        <f t="shared" si="7"/>
        <v>18537.92</v>
      </c>
      <c r="V29" s="110">
        <f t="shared" si="8"/>
        <v>43.555249595588535</v>
      </c>
      <c r="W29" s="188">
        <f t="shared" si="12"/>
        <v>3.3664517953225532</v>
      </c>
    </row>
    <row r="30" spans="1:23" ht="15" customHeight="1">
      <c r="A30" s="171">
        <f t="shared" si="0"/>
        <v>23</v>
      </c>
      <c r="B30" s="171" t="s">
        <v>148</v>
      </c>
      <c r="C30" s="194" t="s">
        <v>74</v>
      </c>
      <c r="D30" s="365">
        <v>354</v>
      </c>
      <c r="E30" s="373">
        <v>378</v>
      </c>
      <c r="F30" s="365">
        <f t="shared" si="1"/>
        <v>24</v>
      </c>
      <c r="G30" s="110">
        <f t="shared" si="2"/>
        <v>6.779661016949152</v>
      </c>
      <c r="H30" s="188">
        <f t="shared" si="9"/>
        <v>5.363984674329502</v>
      </c>
      <c r="I30" s="365">
        <v>6517</v>
      </c>
      <c r="J30" s="373">
        <v>6420</v>
      </c>
      <c r="K30" s="365">
        <f t="shared" si="3"/>
        <v>-97</v>
      </c>
      <c r="L30" s="110">
        <f t="shared" si="4"/>
        <v>-1.4884149148381158</v>
      </c>
      <c r="M30" s="188">
        <f t="shared" si="10"/>
        <v>3.3476555981978975</v>
      </c>
      <c r="N30" s="365">
        <v>123701.59</v>
      </c>
      <c r="O30" s="373">
        <v>107449.94</v>
      </c>
      <c r="P30" s="381">
        <f t="shared" si="5"/>
        <v>-16251.649999999994</v>
      </c>
      <c r="Q30" s="110">
        <f t="shared" si="6"/>
        <v>-13.137785860311087</v>
      </c>
      <c r="R30" s="188">
        <f t="shared" si="11"/>
        <v>2.1980265380523876</v>
      </c>
      <c r="S30" s="365">
        <v>44918.66</v>
      </c>
      <c r="T30" s="373">
        <v>45077.89</v>
      </c>
      <c r="U30" s="381">
        <f t="shared" si="7"/>
        <v>159.22999999999593</v>
      </c>
      <c r="V30" s="110">
        <f t="shared" si="8"/>
        <v>0.35448519613006246</v>
      </c>
      <c r="W30" s="188">
        <f t="shared" si="12"/>
        <v>2.4836843693495503</v>
      </c>
    </row>
    <row r="31" spans="1:23" ht="15" customHeight="1">
      <c r="A31" s="171">
        <f t="shared" si="0"/>
        <v>24</v>
      </c>
      <c r="B31" s="171" t="s">
        <v>149</v>
      </c>
      <c r="C31" s="194" t="s">
        <v>75</v>
      </c>
      <c r="D31" s="365">
        <v>438</v>
      </c>
      <c r="E31" s="373">
        <v>458</v>
      </c>
      <c r="F31" s="365">
        <f t="shared" si="1"/>
        <v>20</v>
      </c>
      <c r="G31" s="110">
        <f t="shared" si="2"/>
        <v>4.5662100456621</v>
      </c>
      <c r="H31" s="188">
        <f t="shared" si="9"/>
        <v>6.49921952603945</v>
      </c>
      <c r="I31" s="365">
        <v>19049</v>
      </c>
      <c r="J31" s="373">
        <v>18092</v>
      </c>
      <c r="K31" s="365">
        <f t="shared" si="3"/>
        <v>-957</v>
      </c>
      <c r="L31" s="110">
        <f t="shared" si="4"/>
        <v>-5.023885768281799</v>
      </c>
      <c r="M31" s="188">
        <f t="shared" si="10"/>
        <v>9.433922910061739</v>
      </c>
      <c r="N31" s="365">
        <v>699655.55</v>
      </c>
      <c r="O31" s="373">
        <v>704415.06</v>
      </c>
      <c r="P31" s="381">
        <f t="shared" si="5"/>
        <v>4759.510000000009</v>
      </c>
      <c r="Q31" s="110">
        <f t="shared" si="6"/>
        <v>0.68026473884185</v>
      </c>
      <c r="R31" s="188">
        <f t="shared" si="11"/>
        <v>14.409714846595215</v>
      </c>
      <c r="S31" s="365">
        <v>309419.29</v>
      </c>
      <c r="T31" s="373">
        <v>303917.19</v>
      </c>
      <c r="U31" s="381">
        <f t="shared" si="7"/>
        <v>-5502.099999999977</v>
      </c>
      <c r="V31" s="110">
        <f t="shared" si="8"/>
        <v>-1.7782019989768503</v>
      </c>
      <c r="W31" s="188">
        <f t="shared" si="12"/>
        <v>16.74511327792045</v>
      </c>
    </row>
    <row r="32" spans="1:23" ht="15" customHeight="1">
      <c r="A32" s="171">
        <f t="shared" si="0"/>
        <v>25</v>
      </c>
      <c r="B32" s="171" t="s">
        <v>150</v>
      </c>
      <c r="C32" s="194" t="s">
        <v>76</v>
      </c>
      <c r="D32" s="365">
        <v>188</v>
      </c>
      <c r="E32" s="373">
        <v>191</v>
      </c>
      <c r="F32" s="365">
        <f t="shared" si="1"/>
        <v>3</v>
      </c>
      <c r="G32" s="110">
        <f t="shared" si="2"/>
        <v>1.5957446808510638</v>
      </c>
      <c r="H32" s="188">
        <f t="shared" si="9"/>
        <v>2.7103732084574994</v>
      </c>
      <c r="I32" s="365">
        <v>12318</v>
      </c>
      <c r="J32" s="373">
        <v>12275</v>
      </c>
      <c r="K32" s="365">
        <f t="shared" si="3"/>
        <v>-43</v>
      </c>
      <c r="L32" s="110">
        <f t="shared" si="4"/>
        <v>-0.3490826432862478</v>
      </c>
      <c r="M32" s="188">
        <f t="shared" si="10"/>
        <v>6.400696646087102</v>
      </c>
      <c r="N32" s="365">
        <v>381408.2</v>
      </c>
      <c r="O32" s="373">
        <v>377176.21</v>
      </c>
      <c r="P32" s="381">
        <f t="shared" si="5"/>
        <v>-4231.989999999991</v>
      </c>
      <c r="Q32" s="110">
        <f t="shared" si="6"/>
        <v>-1.1095697470583985</v>
      </c>
      <c r="R32" s="188">
        <f t="shared" si="11"/>
        <v>7.715623844015365</v>
      </c>
      <c r="S32" s="365">
        <v>122840.98</v>
      </c>
      <c r="T32" s="373">
        <v>103681.98</v>
      </c>
      <c r="U32" s="381">
        <f t="shared" si="7"/>
        <v>-19159</v>
      </c>
      <c r="V32" s="110">
        <f t="shared" si="8"/>
        <v>-15.596586741655758</v>
      </c>
      <c r="W32" s="188">
        <f t="shared" si="12"/>
        <v>5.712630141056129</v>
      </c>
    </row>
    <row r="33" spans="1:23" ht="15" customHeight="1">
      <c r="A33" s="171">
        <f t="shared" si="0"/>
        <v>26</v>
      </c>
      <c r="B33" s="171" t="s">
        <v>151</v>
      </c>
      <c r="C33" s="194" t="s">
        <v>113</v>
      </c>
      <c r="D33" s="374">
        <v>171</v>
      </c>
      <c r="E33" s="375">
        <v>166</v>
      </c>
      <c r="F33" s="365">
        <f t="shared" si="1"/>
        <v>-5</v>
      </c>
      <c r="G33" s="110">
        <f t="shared" si="2"/>
        <v>-2.923976608187134</v>
      </c>
      <c r="H33" s="188">
        <f t="shared" si="9"/>
        <v>2.3556123172981414</v>
      </c>
      <c r="I33" s="374">
        <v>3172</v>
      </c>
      <c r="J33" s="375">
        <v>3368</v>
      </c>
      <c r="K33" s="365">
        <f t="shared" si="3"/>
        <v>196</v>
      </c>
      <c r="L33" s="110">
        <f t="shared" si="4"/>
        <v>6.17906683480454</v>
      </c>
      <c r="M33" s="188">
        <f t="shared" si="10"/>
        <v>1.7562155848489907</v>
      </c>
      <c r="N33" s="365">
        <v>60073.5</v>
      </c>
      <c r="O33" s="373">
        <v>66936.9</v>
      </c>
      <c r="P33" s="381">
        <f t="shared" si="5"/>
        <v>6863.399999999994</v>
      </c>
      <c r="Q33" s="110">
        <f t="shared" si="6"/>
        <v>11.425004369647173</v>
      </c>
      <c r="R33" s="188">
        <f t="shared" si="11"/>
        <v>1.369280267396695</v>
      </c>
      <c r="S33" s="365">
        <v>21953.09</v>
      </c>
      <c r="T33" s="373">
        <v>26213.48</v>
      </c>
      <c r="U33" s="381">
        <f t="shared" si="7"/>
        <v>4260.389999999999</v>
      </c>
      <c r="V33" s="110">
        <f t="shared" si="8"/>
        <v>19.40678965922337</v>
      </c>
      <c r="W33" s="188">
        <f t="shared" si="12"/>
        <v>1.4443003109120025</v>
      </c>
    </row>
    <row r="34" spans="1:23" ht="15" customHeight="1">
      <c r="A34" s="171">
        <f t="shared" si="0"/>
        <v>27</v>
      </c>
      <c r="B34" s="171" t="s">
        <v>152</v>
      </c>
      <c r="C34" s="194" t="s">
        <v>114</v>
      </c>
      <c r="D34" s="374">
        <v>111</v>
      </c>
      <c r="E34" s="375">
        <v>127</v>
      </c>
      <c r="F34" s="365">
        <f t="shared" si="1"/>
        <v>16</v>
      </c>
      <c r="G34" s="110">
        <f t="shared" si="2"/>
        <v>14.414414414414415</v>
      </c>
      <c r="H34" s="188">
        <f t="shared" si="9"/>
        <v>1.8021853270895418</v>
      </c>
      <c r="I34" s="374">
        <v>3401</v>
      </c>
      <c r="J34" s="375">
        <v>3435</v>
      </c>
      <c r="K34" s="365">
        <f t="shared" si="3"/>
        <v>34</v>
      </c>
      <c r="L34" s="110">
        <f t="shared" si="4"/>
        <v>0.9997059688326962</v>
      </c>
      <c r="M34" s="188">
        <f t="shared" si="10"/>
        <v>1.791152177540464</v>
      </c>
      <c r="N34" s="365">
        <v>64997.95</v>
      </c>
      <c r="O34" s="373">
        <v>68431.75</v>
      </c>
      <c r="P34" s="381">
        <f t="shared" si="5"/>
        <v>3433.800000000003</v>
      </c>
      <c r="Q34" s="110">
        <f t="shared" si="6"/>
        <v>5.282935846438239</v>
      </c>
      <c r="R34" s="188">
        <f t="shared" si="11"/>
        <v>1.3998593442245428</v>
      </c>
      <c r="S34" s="365">
        <v>23595.5</v>
      </c>
      <c r="T34" s="373">
        <v>26970.21</v>
      </c>
      <c r="U34" s="381">
        <f t="shared" si="7"/>
        <v>3374.709999999999</v>
      </c>
      <c r="V34" s="110">
        <f t="shared" si="8"/>
        <v>14.302345786272802</v>
      </c>
      <c r="W34" s="188">
        <f t="shared" si="12"/>
        <v>1.4859943314799102</v>
      </c>
    </row>
    <row r="35" spans="1:23" ht="15" customHeight="1">
      <c r="A35" s="171">
        <f t="shared" si="0"/>
        <v>28</v>
      </c>
      <c r="B35" s="171" t="s">
        <v>153</v>
      </c>
      <c r="C35" s="194" t="s">
        <v>115</v>
      </c>
      <c r="D35" s="374">
        <v>83</v>
      </c>
      <c r="E35" s="375">
        <v>84</v>
      </c>
      <c r="F35" s="365">
        <f t="shared" si="1"/>
        <v>1</v>
      </c>
      <c r="G35" s="110">
        <f t="shared" si="2"/>
        <v>1.2048192771084338</v>
      </c>
      <c r="H35" s="188">
        <f t="shared" si="9"/>
        <v>1.191996594295445</v>
      </c>
      <c r="I35" s="374">
        <v>3005</v>
      </c>
      <c r="J35" s="375">
        <v>2903</v>
      </c>
      <c r="K35" s="365">
        <f t="shared" si="3"/>
        <v>-102</v>
      </c>
      <c r="L35" s="131">
        <f t="shared" si="4"/>
        <v>-3.394342762063228</v>
      </c>
      <c r="M35" s="188">
        <f t="shared" si="10"/>
        <v>1.5137452027365261</v>
      </c>
      <c r="N35" s="365">
        <v>86504.67</v>
      </c>
      <c r="O35" s="373">
        <v>101030.75</v>
      </c>
      <c r="P35" s="381">
        <f t="shared" si="5"/>
        <v>14526.080000000002</v>
      </c>
      <c r="Q35" s="131">
        <f t="shared" si="6"/>
        <v>16.792249482022186</v>
      </c>
      <c r="R35" s="188">
        <f t="shared" si="11"/>
        <v>2.066713761397505</v>
      </c>
      <c r="S35" s="365">
        <v>29047.37</v>
      </c>
      <c r="T35" s="373">
        <v>36596.26</v>
      </c>
      <c r="U35" s="381">
        <f t="shared" si="7"/>
        <v>7548.890000000003</v>
      </c>
      <c r="V35" s="131">
        <f t="shared" si="8"/>
        <v>25.988204784116437</v>
      </c>
      <c r="W35" s="188">
        <f t="shared" si="12"/>
        <v>2.0163667584851948</v>
      </c>
    </row>
    <row r="36" spans="1:23" ht="15" customHeight="1">
      <c r="A36" s="171">
        <f t="shared" si="0"/>
        <v>29</v>
      </c>
      <c r="B36" s="171" t="s">
        <v>154</v>
      </c>
      <c r="C36" s="194" t="s">
        <v>112</v>
      </c>
      <c r="D36" s="374">
        <v>99</v>
      </c>
      <c r="E36" s="375">
        <v>101</v>
      </c>
      <c r="F36" s="365">
        <f t="shared" si="1"/>
        <v>2</v>
      </c>
      <c r="G36" s="110">
        <f t="shared" si="2"/>
        <v>2.0202020202020203</v>
      </c>
      <c r="H36" s="188">
        <f t="shared" si="9"/>
        <v>1.4332340002838087</v>
      </c>
      <c r="I36" s="374">
        <v>3640</v>
      </c>
      <c r="J36" s="375">
        <v>3344</v>
      </c>
      <c r="K36" s="365">
        <f t="shared" si="3"/>
        <v>-296</v>
      </c>
      <c r="L36" s="131">
        <f t="shared" si="4"/>
        <v>-8.131868131868131</v>
      </c>
      <c r="M36" s="188">
        <f t="shared" si="10"/>
        <v>1.7437009844818954</v>
      </c>
      <c r="N36" s="365">
        <v>72354.4</v>
      </c>
      <c r="O36" s="373">
        <v>60406.05</v>
      </c>
      <c r="P36" s="381">
        <f t="shared" si="5"/>
        <v>-11948.349999999991</v>
      </c>
      <c r="Q36" s="131">
        <f t="shared" si="6"/>
        <v>-16.513646716716597</v>
      </c>
      <c r="R36" s="188">
        <f t="shared" si="11"/>
        <v>1.235683342018799</v>
      </c>
      <c r="S36" s="365">
        <v>28933.77</v>
      </c>
      <c r="T36" s="373">
        <v>24065.25</v>
      </c>
      <c r="U36" s="381">
        <f t="shared" si="7"/>
        <v>-4868.52</v>
      </c>
      <c r="V36" s="131">
        <f t="shared" si="8"/>
        <v>-16.8264280804057</v>
      </c>
      <c r="W36" s="188">
        <f t="shared" si="12"/>
        <v>1.3259379547154773</v>
      </c>
    </row>
    <row r="37" spans="1:23" ht="15" customHeight="1">
      <c r="A37" s="171">
        <f t="shared" si="0"/>
        <v>30</v>
      </c>
      <c r="B37" s="171" t="s">
        <v>155</v>
      </c>
      <c r="C37" s="194" t="s">
        <v>116</v>
      </c>
      <c r="D37" s="374">
        <v>175</v>
      </c>
      <c r="E37" s="375">
        <v>186</v>
      </c>
      <c r="F37" s="365">
        <f t="shared" si="1"/>
        <v>11</v>
      </c>
      <c r="G37" s="110">
        <f t="shared" si="2"/>
        <v>6.2857142857142865</v>
      </c>
      <c r="H37" s="188">
        <f t="shared" si="9"/>
        <v>2.6394210302256282</v>
      </c>
      <c r="I37" s="374">
        <v>3823</v>
      </c>
      <c r="J37" s="375">
        <v>3786</v>
      </c>
      <c r="K37" s="365">
        <f t="shared" si="3"/>
        <v>-37</v>
      </c>
      <c r="L37" s="131">
        <f t="shared" si="4"/>
        <v>-0.9678263144127649</v>
      </c>
      <c r="M37" s="188">
        <f t="shared" si="10"/>
        <v>1.9741782079092274</v>
      </c>
      <c r="N37" s="365">
        <v>72516.6</v>
      </c>
      <c r="O37" s="373">
        <v>77177.48</v>
      </c>
      <c r="P37" s="381">
        <f t="shared" si="5"/>
        <v>4660.87999999999</v>
      </c>
      <c r="Q37" s="131">
        <f t="shared" si="6"/>
        <v>6.4273283634367715</v>
      </c>
      <c r="R37" s="188">
        <f t="shared" si="11"/>
        <v>1.5787644849313769</v>
      </c>
      <c r="S37" s="365">
        <v>31256.79</v>
      </c>
      <c r="T37" s="373">
        <v>30194.49</v>
      </c>
      <c r="U37" s="381">
        <f t="shared" si="7"/>
        <v>-1062.2999999999993</v>
      </c>
      <c r="V37" s="131">
        <f t="shared" si="8"/>
        <v>-3.398621547510155</v>
      </c>
      <c r="W37" s="188">
        <f t="shared" si="12"/>
        <v>1.663644479665781</v>
      </c>
    </row>
    <row r="38" spans="1:23" ht="15" customHeight="1">
      <c r="A38" s="171">
        <f t="shared" si="0"/>
        <v>31</v>
      </c>
      <c r="B38" s="171" t="s">
        <v>156</v>
      </c>
      <c r="C38" s="194" t="s">
        <v>117</v>
      </c>
      <c r="D38" s="374">
        <v>141</v>
      </c>
      <c r="E38" s="375">
        <v>146</v>
      </c>
      <c r="F38" s="365">
        <f t="shared" si="1"/>
        <v>5</v>
      </c>
      <c r="G38" s="110">
        <f t="shared" si="2"/>
        <v>3.546099290780142</v>
      </c>
      <c r="H38" s="188">
        <f t="shared" si="9"/>
        <v>2.071803604370654</v>
      </c>
      <c r="I38" s="374">
        <v>3142</v>
      </c>
      <c r="J38" s="375">
        <v>3076</v>
      </c>
      <c r="K38" s="365">
        <f t="shared" si="3"/>
        <v>-66</v>
      </c>
      <c r="L38" s="131">
        <f t="shared" si="4"/>
        <v>-2.100572883513686</v>
      </c>
      <c r="M38" s="188">
        <f t="shared" si="10"/>
        <v>1.6039546137160021</v>
      </c>
      <c r="N38" s="365">
        <v>54846.41</v>
      </c>
      <c r="O38" s="373">
        <v>62083.18</v>
      </c>
      <c r="P38" s="381">
        <f t="shared" si="5"/>
        <v>7236.769999999997</v>
      </c>
      <c r="Q38" s="131">
        <f t="shared" si="6"/>
        <v>13.194610185060418</v>
      </c>
      <c r="R38" s="188">
        <f t="shared" si="11"/>
        <v>1.2699911903783587</v>
      </c>
      <c r="S38" s="365">
        <v>23166.89</v>
      </c>
      <c r="T38" s="373">
        <v>22454.48</v>
      </c>
      <c r="U38" s="381">
        <f t="shared" si="7"/>
        <v>-712.4099999999999</v>
      </c>
      <c r="V38" s="131">
        <f t="shared" si="8"/>
        <v>-3.0751214340811384</v>
      </c>
      <c r="W38" s="188">
        <f t="shared" si="12"/>
        <v>1.2371883643593806</v>
      </c>
    </row>
    <row r="39" spans="1:23" ht="15" customHeight="1">
      <c r="A39" s="171">
        <f t="shared" si="0"/>
        <v>32</v>
      </c>
      <c r="B39" s="171" t="s">
        <v>157</v>
      </c>
      <c r="C39" s="194" t="s">
        <v>118</v>
      </c>
      <c r="D39" s="374">
        <v>176</v>
      </c>
      <c r="E39" s="375">
        <v>190</v>
      </c>
      <c r="F39" s="365">
        <f t="shared" si="1"/>
        <v>14</v>
      </c>
      <c r="G39" s="110">
        <f t="shared" si="2"/>
        <v>7.954545454545454</v>
      </c>
      <c r="H39" s="188">
        <f t="shared" si="9"/>
        <v>2.696182772811125</v>
      </c>
      <c r="I39" s="374">
        <v>3627</v>
      </c>
      <c r="J39" s="375">
        <v>3880</v>
      </c>
      <c r="K39" s="365">
        <f t="shared" si="3"/>
        <v>253</v>
      </c>
      <c r="L39" s="131">
        <f t="shared" si="4"/>
        <v>6.975461814171492</v>
      </c>
      <c r="M39" s="188">
        <f t="shared" si="10"/>
        <v>2.0231937260136825</v>
      </c>
      <c r="N39" s="365">
        <v>83391.5</v>
      </c>
      <c r="O39" s="373">
        <v>140887.74</v>
      </c>
      <c r="P39" s="381">
        <f t="shared" si="5"/>
        <v>57496.23999999999</v>
      </c>
      <c r="Q39" s="131">
        <f t="shared" si="6"/>
        <v>68.94736274080691</v>
      </c>
      <c r="R39" s="188">
        <f t="shared" si="11"/>
        <v>2.882039686631978</v>
      </c>
      <c r="S39" s="365">
        <v>32700.45</v>
      </c>
      <c r="T39" s="373">
        <v>44090.21</v>
      </c>
      <c r="U39" s="381">
        <f t="shared" si="7"/>
        <v>11389.759999999998</v>
      </c>
      <c r="V39" s="131">
        <f t="shared" si="8"/>
        <v>34.830591016331574</v>
      </c>
      <c r="W39" s="188">
        <f t="shared" si="12"/>
        <v>2.429265553874399</v>
      </c>
    </row>
    <row r="40" spans="1:23" ht="15" customHeight="1">
      <c r="A40" s="171">
        <f t="shared" si="0"/>
        <v>33</v>
      </c>
      <c r="C40" s="172"/>
      <c r="D40" s="374"/>
      <c r="E40" s="375"/>
      <c r="F40" s="366"/>
      <c r="G40" s="169"/>
      <c r="H40" s="188"/>
      <c r="I40" s="374"/>
      <c r="J40" s="374"/>
      <c r="K40" s="365"/>
      <c r="L40" s="193"/>
      <c r="M40" s="188"/>
      <c r="N40" s="374"/>
      <c r="O40" s="374"/>
      <c r="P40" s="381"/>
      <c r="Q40" s="193"/>
      <c r="R40" s="188"/>
      <c r="S40" s="374"/>
      <c r="T40" s="374"/>
      <c r="U40" s="381"/>
      <c r="V40" s="193"/>
      <c r="W40" s="188"/>
    </row>
    <row r="41" spans="1:23" ht="15" customHeight="1">
      <c r="A41" s="171">
        <f t="shared" si="0"/>
        <v>34</v>
      </c>
      <c r="C41" s="187" t="s">
        <v>78</v>
      </c>
      <c r="D41" s="374"/>
      <c r="E41" s="375"/>
      <c r="F41" s="366"/>
      <c r="G41" s="169"/>
      <c r="H41" s="188"/>
      <c r="I41" s="374"/>
      <c r="J41" s="375"/>
      <c r="K41" s="365"/>
      <c r="L41" s="193"/>
      <c r="M41" s="188"/>
      <c r="N41" s="374"/>
      <c r="O41" s="375"/>
      <c r="P41" s="381"/>
      <c r="Q41" s="193"/>
      <c r="R41" s="188"/>
      <c r="S41" s="374"/>
      <c r="T41" s="375"/>
      <c r="U41" s="381"/>
      <c r="V41" s="193"/>
      <c r="W41" s="188"/>
    </row>
    <row r="42" spans="1:23" ht="15" customHeight="1">
      <c r="A42" s="171">
        <f t="shared" si="0"/>
        <v>35</v>
      </c>
      <c r="B42" s="171" t="s">
        <v>158</v>
      </c>
      <c r="C42" s="172" t="s">
        <v>79</v>
      </c>
      <c r="D42" s="374">
        <v>145</v>
      </c>
      <c r="E42" s="375">
        <v>158</v>
      </c>
      <c r="F42" s="365">
        <f>E42-D42</f>
        <v>13</v>
      </c>
      <c r="G42" s="110">
        <f>(E42-D42)/D42*100</f>
        <v>8.96551724137931</v>
      </c>
      <c r="H42" s="188">
        <f>E42/$E$7*100</f>
        <v>2.2420888321271466</v>
      </c>
      <c r="I42" s="374">
        <v>2121</v>
      </c>
      <c r="J42" s="375">
        <v>2277</v>
      </c>
      <c r="K42" s="365">
        <f>J42-I42</f>
        <v>156</v>
      </c>
      <c r="L42" s="110">
        <f>(J42-I42)/I42*100</f>
        <v>7.355021216407355</v>
      </c>
      <c r="M42" s="188">
        <f>J42/$J$7*100</f>
        <v>1.1873227098281327</v>
      </c>
      <c r="N42" s="365">
        <v>29751.12</v>
      </c>
      <c r="O42" s="373">
        <v>37039.22</v>
      </c>
      <c r="P42" s="381">
        <f>O42-N42</f>
        <v>7288.100000000002</v>
      </c>
      <c r="Q42" s="110">
        <f>(O42-N42)/N42*100</f>
        <v>24.4968928900828</v>
      </c>
      <c r="R42" s="188">
        <f>O42/$O$7*100</f>
        <v>0.7576848205663098</v>
      </c>
      <c r="S42" s="365">
        <v>13464.72</v>
      </c>
      <c r="T42" s="373">
        <v>17468.04</v>
      </c>
      <c r="U42" s="381">
        <f>T42-S42</f>
        <v>4003.3200000000015</v>
      </c>
      <c r="V42" s="110">
        <f>(T42-S42)/S42*100</f>
        <v>29.731921644118863</v>
      </c>
      <c r="W42" s="188">
        <f>T42/$T$7*100</f>
        <v>0.9624473974086346</v>
      </c>
    </row>
    <row r="43" spans="1:23" ht="15" customHeight="1">
      <c r="A43" s="171">
        <f t="shared" si="0"/>
        <v>36</v>
      </c>
      <c r="B43" s="171" t="s">
        <v>159</v>
      </c>
      <c r="C43" s="172" t="s">
        <v>80</v>
      </c>
      <c r="D43" s="374">
        <v>78</v>
      </c>
      <c r="E43" s="375">
        <v>84</v>
      </c>
      <c r="F43" s="365">
        <f>E43-D43</f>
        <v>6</v>
      </c>
      <c r="G43" s="110">
        <f>(E43-D43)/D43*100</f>
        <v>7.6923076923076925</v>
      </c>
      <c r="H43" s="188">
        <f>E43/$E$7*100</f>
        <v>1.191996594295445</v>
      </c>
      <c r="I43" s="374">
        <v>2296</v>
      </c>
      <c r="J43" s="375">
        <v>1944</v>
      </c>
      <c r="K43" s="365">
        <f>J43-I43</f>
        <v>-352</v>
      </c>
      <c r="L43" s="110">
        <f>(J43-I43)/I43*100</f>
        <v>-15.33101045296167</v>
      </c>
      <c r="M43" s="188">
        <f>J43/$J$7*100</f>
        <v>1.0136826297346904</v>
      </c>
      <c r="N43" s="365">
        <v>34448.05</v>
      </c>
      <c r="O43" s="373">
        <v>38377</v>
      </c>
      <c r="P43" s="381">
        <f>O43-N43</f>
        <v>3928.949999999997</v>
      </c>
      <c r="Q43" s="110">
        <f>(O43-N43)/N43*100</f>
        <v>11.405435140740904</v>
      </c>
      <c r="R43" s="188">
        <f>O43/$O$7*100</f>
        <v>0.7850508287937291</v>
      </c>
      <c r="S43" s="365">
        <v>13943.17</v>
      </c>
      <c r="T43" s="373">
        <v>17006.15</v>
      </c>
      <c r="U43" s="381">
        <f>T43-S43</f>
        <v>3062.9800000000014</v>
      </c>
      <c r="V43" s="110">
        <f>(T43-S43)/S43*100</f>
        <v>21.9676013417322</v>
      </c>
      <c r="W43" s="188">
        <f>T43/$T$7*100</f>
        <v>0.9369983585703292</v>
      </c>
    </row>
    <row r="44" spans="1:23" ht="15" customHeight="1">
      <c r="A44" s="171">
        <f t="shared" si="0"/>
        <v>37</v>
      </c>
      <c r="C44" s="172"/>
      <c r="D44" s="374"/>
      <c r="E44" s="375"/>
      <c r="F44" s="365"/>
      <c r="G44" s="110"/>
      <c r="H44" s="188"/>
      <c r="I44" s="374"/>
      <c r="J44" s="375"/>
      <c r="K44" s="365"/>
      <c r="L44" s="110"/>
      <c r="M44" s="188"/>
      <c r="N44" s="374"/>
      <c r="O44" s="375"/>
      <c r="P44" s="381"/>
      <c r="Q44" s="110"/>
      <c r="R44" s="188"/>
      <c r="S44" s="374"/>
      <c r="T44" s="375"/>
      <c r="U44" s="381"/>
      <c r="V44" s="110"/>
      <c r="W44" s="188"/>
    </row>
    <row r="45" spans="1:23" ht="15" customHeight="1">
      <c r="A45" s="171">
        <f t="shared" si="0"/>
        <v>38</v>
      </c>
      <c r="C45" s="187" t="s">
        <v>81</v>
      </c>
      <c r="D45" s="374"/>
      <c r="E45" s="375"/>
      <c r="F45" s="365"/>
      <c r="G45" s="110"/>
      <c r="H45" s="188"/>
      <c r="I45" s="374"/>
      <c r="J45" s="375"/>
      <c r="K45" s="365"/>
      <c r="L45" s="110"/>
      <c r="M45" s="188"/>
      <c r="N45" s="374"/>
      <c r="O45" s="375"/>
      <c r="P45" s="381"/>
      <c r="Q45" s="110"/>
      <c r="R45" s="188"/>
      <c r="S45" s="374"/>
      <c r="T45" s="375"/>
      <c r="U45" s="381"/>
      <c r="V45" s="110"/>
      <c r="W45" s="188"/>
    </row>
    <row r="46" spans="1:23" ht="15" customHeight="1">
      <c r="A46" s="171">
        <f t="shared" si="0"/>
        <v>39</v>
      </c>
      <c r="B46" s="171" t="s">
        <v>160</v>
      </c>
      <c r="C46" s="172" t="s">
        <v>82</v>
      </c>
      <c r="D46" s="374">
        <v>94</v>
      </c>
      <c r="E46" s="375">
        <v>116</v>
      </c>
      <c r="F46" s="365">
        <f>E46-D46</f>
        <v>22</v>
      </c>
      <c r="G46" s="110">
        <f>(E46-D46)/D46*100</f>
        <v>23.404255319148938</v>
      </c>
      <c r="H46" s="188">
        <f>E46/$E$7*100</f>
        <v>1.646090534979424</v>
      </c>
      <c r="I46" s="374">
        <v>2706</v>
      </c>
      <c r="J46" s="375">
        <v>2922</v>
      </c>
      <c r="K46" s="365">
        <f>J46-I46</f>
        <v>216</v>
      </c>
      <c r="L46" s="110">
        <f>(J46-I46)/I46*100</f>
        <v>7.982261640798225</v>
      </c>
      <c r="M46" s="188">
        <f>J46/$J$7*100</f>
        <v>1.5236525946938095</v>
      </c>
      <c r="N46" s="365">
        <v>64671.26</v>
      </c>
      <c r="O46" s="373">
        <v>73047</v>
      </c>
      <c r="P46" s="381">
        <f>O46-N46</f>
        <v>8375.739999999998</v>
      </c>
      <c r="Q46" s="110">
        <f>(O46-N46)/N46*100</f>
        <v>12.951255318050087</v>
      </c>
      <c r="R46" s="188">
        <f>O46/$O$7*100</f>
        <v>1.4942702110872537</v>
      </c>
      <c r="S46" s="365">
        <v>22669.45</v>
      </c>
      <c r="T46" s="373">
        <v>28633.47</v>
      </c>
      <c r="U46" s="381">
        <f>T46-S46</f>
        <v>5964.02</v>
      </c>
      <c r="V46" s="110">
        <f>(T46-S46)/S46*100</f>
        <v>26.30862239710271</v>
      </c>
      <c r="W46" s="188">
        <f>T46/$T$7*100</f>
        <v>1.5776359958116777</v>
      </c>
    </row>
    <row r="47" spans="1:23" ht="15" customHeight="1">
      <c r="A47" s="171">
        <f t="shared" si="0"/>
        <v>40</v>
      </c>
      <c r="C47" s="172"/>
      <c r="D47" s="374"/>
      <c r="E47" s="375"/>
      <c r="F47" s="365"/>
      <c r="G47" s="110"/>
      <c r="H47" s="188"/>
      <c r="I47" s="374"/>
      <c r="J47" s="375"/>
      <c r="K47" s="365"/>
      <c r="L47" s="110"/>
      <c r="M47" s="188"/>
      <c r="N47" s="374"/>
      <c r="O47" s="375"/>
      <c r="P47" s="381"/>
      <c r="Q47" s="110"/>
      <c r="R47" s="188"/>
      <c r="S47" s="374"/>
      <c r="T47" s="375"/>
      <c r="U47" s="381"/>
      <c r="V47" s="110"/>
      <c r="W47" s="188"/>
    </row>
    <row r="48" spans="1:23" ht="15" customHeight="1">
      <c r="A48" s="171">
        <f t="shared" si="0"/>
        <v>41</v>
      </c>
      <c r="C48" s="172"/>
      <c r="D48" s="374"/>
      <c r="E48" s="375"/>
      <c r="F48" s="365"/>
      <c r="G48" s="110"/>
      <c r="H48" s="188"/>
      <c r="I48" s="374"/>
      <c r="J48" s="375"/>
      <c r="K48" s="365"/>
      <c r="L48" s="110"/>
      <c r="M48" s="188"/>
      <c r="N48" s="374"/>
      <c r="O48" s="375"/>
      <c r="P48" s="381"/>
      <c r="Q48" s="110"/>
      <c r="R48" s="188"/>
      <c r="S48" s="374"/>
      <c r="T48" s="375"/>
      <c r="U48" s="381"/>
      <c r="V48" s="110"/>
      <c r="W48" s="188"/>
    </row>
    <row r="49" spans="1:23" ht="15" customHeight="1">
      <c r="A49" s="171">
        <f t="shared" si="0"/>
        <v>42</v>
      </c>
      <c r="C49" s="187" t="s">
        <v>83</v>
      </c>
      <c r="D49" s="374"/>
      <c r="E49" s="375"/>
      <c r="F49" s="365"/>
      <c r="G49" s="110"/>
      <c r="H49" s="188"/>
      <c r="I49" s="374"/>
      <c r="J49" s="375"/>
      <c r="K49" s="365"/>
      <c r="L49" s="110"/>
      <c r="M49" s="188"/>
      <c r="N49" s="374"/>
      <c r="O49" s="375"/>
      <c r="P49" s="381"/>
      <c r="Q49" s="110"/>
      <c r="R49" s="188"/>
      <c r="S49" s="374"/>
      <c r="T49" s="375"/>
      <c r="U49" s="381"/>
      <c r="V49" s="110"/>
      <c r="W49" s="188"/>
    </row>
    <row r="50" spans="1:23" ht="15" customHeight="1">
      <c r="A50" s="171">
        <f t="shared" si="0"/>
        <v>43</v>
      </c>
      <c r="B50" s="171" t="s">
        <v>161</v>
      </c>
      <c r="C50" s="172" t="s">
        <v>84</v>
      </c>
      <c r="D50" s="374">
        <v>100</v>
      </c>
      <c r="E50" s="375">
        <v>104</v>
      </c>
      <c r="F50" s="365">
        <f>E50-D50</f>
        <v>4</v>
      </c>
      <c r="G50" s="110">
        <f>(E50-D50)/D50*100</f>
        <v>4</v>
      </c>
      <c r="H50" s="188">
        <f>E50/$E$7*100</f>
        <v>1.4758053072229318</v>
      </c>
      <c r="I50" s="374">
        <v>4302</v>
      </c>
      <c r="J50" s="375">
        <v>4304</v>
      </c>
      <c r="K50" s="365">
        <f>J50-I50</f>
        <v>2</v>
      </c>
      <c r="L50" s="110">
        <f>(J50-I50)/I50*100</f>
        <v>0.046490004649000466</v>
      </c>
      <c r="M50" s="188">
        <f>J50/$J$7*100</f>
        <v>2.2442849991656932</v>
      </c>
      <c r="N50" s="365">
        <v>100918.63</v>
      </c>
      <c r="O50" s="373">
        <v>123031</v>
      </c>
      <c r="P50" s="381">
        <f>O50-N50</f>
        <v>22112.369999999995</v>
      </c>
      <c r="Q50" s="110">
        <f>(O50-N50)/N50*100</f>
        <v>21.911088170737152</v>
      </c>
      <c r="R50" s="188">
        <f>O50/$O$7*100</f>
        <v>2.5167571336300725</v>
      </c>
      <c r="S50" s="365">
        <v>40214.54</v>
      </c>
      <c r="T50" s="373">
        <v>44794.08</v>
      </c>
      <c r="U50" s="381">
        <f>T50-S50</f>
        <v>4579.540000000001</v>
      </c>
      <c r="V50" s="110">
        <f>(T50-S50)/S50*100</f>
        <v>11.387771686559143</v>
      </c>
      <c r="W50" s="188">
        <f>T50/$T$7*100</f>
        <v>2.4680471143479275</v>
      </c>
    </row>
    <row r="51" spans="1:23" ht="15" customHeight="1">
      <c r="A51" s="171">
        <f t="shared" si="0"/>
        <v>44</v>
      </c>
      <c r="B51" s="171" t="s">
        <v>162</v>
      </c>
      <c r="C51" s="172" t="s">
        <v>85</v>
      </c>
      <c r="D51" s="374">
        <v>34</v>
      </c>
      <c r="E51" s="375">
        <v>36</v>
      </c>
      <c r="F51" s="365">
        <f>E51-D51</f>
        <v>2</v>
      </c>
      <c r="G51" s="110">
        <f>(E51-D51)/D51*100</f>
        <v>5.88235294117647</v>
      </c>
      <c r="H51" s="188">
        <f>E51/$E$7*100</f>
        <v>0.5108556832694764</v>
      </c>
      <c r="I51" s="374">
        <v>1592</v>
      </c>
      <c r="J51" s="375">
        <v>1503</v>
      </c>
      <c r="K51" s="365">
        <f>J51-I51</f>
        <v>-89</v>
      </c>
      <c r="L51" s="110">
        <f>(J51-I51)/I51*100</f>
        <v>-5.590452261306533</v>
      </c>
      <c r="M51" s="188">
        <f>J51/$J$7*100</f>
        <v>0.7837268479893208</v>
      </c>
      <c r="N51" s="365">
        <v>38511.51</v>
      </c>
      <c r="O51" s="373">
        <v>42276</v>
      </c>
      <c r="P51" s="381">
        <f>O51-N51</f>
        <v>3764.489999999998</v>
      </c>
      <c r="Q51" s="110">
        <f>(O51-N51)/N51*100</f>
        <v>9.774973767582724</v>
      </c>
      <c r="R51" s="188">
        <f>O51/$O$7*100</f>
        <v>0.8648098819106156</v>
      </c>
      <c r="S51" s="365">
        <v>14878.49</v>
      </c>
      <c r="T51" s="373">
        <v>17112.5</v>
      </c>
      <c r="U51" s="381">
        <f>T51-S51</f>
        <v>2234.01</v>
      </c>
      <c r="V51" s="110">
        <f>(T51-S51)/S51*100</f>
        <v>15.015031767336605</v>
      </c>
      <c r="W51" s="188">
        <f>T51/$T$7*100</f>
        <v>0.9428579902585098</v>
      </c>
    </row>
    <row r="52" spans="1:23" ht="15" customHeight="1">
      <c r="A52" s="171">
        <f t="shared" si="0"/>
        <v>45</v>
      </c>
      <c r="C52" s="172"/>
      <c r="D52" s="374"/>
      <c r="E52" s="375"/>
      <c r="F52" s="365"/>
      <c r="G52" s="110"/>
      <c r="H52" s="188"/>
      <c r="I52" s="374"/>
      <c r="J52" s="375"/>
      <c r="K52" s="365"/>
      <c r="L52" s="110"/>
      <c r="M52" s="188"/>
      <c r="N52" s="374"/>
      <c r="O52" s="375"/>
      <c r="P52" s="381"/>
      <c r="Q52" s="110"/>
      <c r="R52" s="188"/>
      <c r="S52" s="374"/>
      <c r="T52" s="375"/>
      <c r="U52" s="381"/>
      <c r="V52" s="110"/>
      <c r="W52" s="188"/>
    </row>
    <row r="53" spans="1:23" ht="15" customHeight="1">
      <c r="A53" s="171">
        <f t="shared" si="0"/>
        <v>46</v>
      </c>
      <c r="C53" s="187" t="s">
        <v>86</v>
      </c>
      <c r="D53" s="374"/>
      <c r="E53" s="375"/>
      <c r="F53" s="365"/>
      <c r="G53" s="110"/>
      <c r="H53" s="188"/>
      <c r="I53" s="374"/>
      <c r="J53" s="375"/>
      <c r="K53" s="365"/>
      <c r="L53" s="110"/>
      <c r="M53" s="188"/>
      <c r="N53" s="374"/>
      <c r="O53" s="375"/>
      <c r="P53" s="381"/>
      <c r="Q53" s="110"/>
      <c r="R53" s="188"/>
      <c r="S53" s="374"/>
      <c r="T53" s="375"/>
      <c r="U53" s="381"/>
      <c r="V53" s="110"/>
      <c r="W53" s="188"/>
    </row>
    <row r="54" spans="1:23" ht="15" customHeight="1">
      <c r="A54" s="171">
        <f t="shared" si="0"/>
        <v>47</v>
      </c>
      <c r="B54" s="171" t="s">
        <v>163</v>
      </c>
      <c r="C54" s="172" t="s">
        <v>87</v>
      </c>
      <c r="D54" s="374">
        <v>79</v>
      </c>
      <c r="E54" s="375">
        <v>80</v>
      </c>
      <c r="F54" s="365">
        <f>E54-D54</f>
        <v>1</v>
      </c>
      <c r="G54" s="110">
        <f>(E54-D54)/D54*100</f>
        <v>1.2658227848101267</v>
      </c>
      <c r="H54" s="188">
        <f>E54/$E$7*100</f>
        <v>1.1352348517099475</v>
      </c>
      <c r="I54" s="374">
        <v>3152</v>
      </c>
      <c r="J54" s="375">
        <v>3739</v>
      </c>
      <c r="K54" s="365">
        <f>J54-I54</f>
        <v>587</v>
      </c>
      <c r="L54" s="110">
        <f>(J54-I54)/I54*100</f>
        <v>18.623096446700508</v>
      </c>
      <c r="M54" s="188">
        <f>J54/$J$7*100</f>
        <v>1.9496704488569998</v>
      </c>
      <c r="N54" s="365">
        <v>123111.86</v>
      </c>
      <c r="O54" s="373">
        <v>120894</v>
      </c>
      <c r="P54" s="381">
        <f>O54-N54</f>
        <v>-2217.8600000000006</v>
      </c>
      <c r="Q54" s="110">
        <f>(O54-N54)/N54*100</f>
        <v>-1.801499871742658</v>
      </c>
      <c r="R54" s="188">
        <f>O54/$O$7*100</f>
        <v>2.473042053735026</v>
      </c>
      <c r="S54" s="365">
        <v>38727.45</v>
      </c>
      <c r="T54" s="373">
        <v>40323.72</v>
      </c>
      <c r="U54" s="381">
        <f>T54-S54</f>
        <v>1596.270000000004</v>
      </c>
      <c r="V54" s="110">
        <f>(T54-S54)/S54*100</f>
        <v>4.12180507624438</v>
      </c>
      <c r="W54" s="188">
        <f>T54/$T$7*100</f>
        <v>2.22174092616198</v>
      </c>
    </row>
    <row r="55" spans="1:23" ht="15" customHeight="1">
      <c r="A55" s="171">
        <f t="shared" si="0"/>
        <v>48</v>
      </c>
      <c r="B55" s="171" t="s">
        <v>164</v>
      </c>
      <c r="C55" s="172" t="s">
        <v>88</v>
      </c>
      <c r="D55" s="374">
        <v>42</v>
      </c>
      <c r="E55" s="375">
        <v>49</v>
      </c>
      <c r="F55" s="365">
        <f>E55-D55</f>
        <v>7</v>
      </c>
      <c r="G55" s="110">
        <f>(E55-D55)/D55*100</f>
        <v>16.666666666666664</v>
      </c>
      <c r="H55" s="188">
        <f>E55/$E$7*100</f>
        <v>0.6953313466723429</v>
      </c>
      <c r="I55" s="374">
        <v>1307</v>
      </c>
      <c r="J55" s="375">
        <v>1606</v>
      </c>
      <c r="K55" s="365">
        <f>J55-I55</f>
        <v>299</v>
      </c>
      <c r="L55" s="110">
        <f>(J55-I55)/I55*100</f>
        <v>22.87681713848508</v>
      </c>
      <c r="M55" s="188">
        <f>J55/$J$7*100</f>
        <v>0.8374353412314366</v>
      </c>
      <c r="N55" s="365">
        <v>39796.68</v>
      </c>
      <c r="O55" s="373">
        <v>48125.47</v>
      </c>
      <c r="P55" s="381">
        <f>O55-N55</f>
        <v>8328.79</v>
      </c>
      <c r="Q55" s="110">
        <f>(O55-N55)/N55*100</f>
        <v>20.928353822479668</v>
      </c>
      <c r="R55" s="188">
        <f>O55/$O$7*100</f>
        <v>0.9844683041818733</v>
      </c>
      <c r="S55" s="365">
        <v>10301.58</v>
      </c>
      <c r="T55" s="373">
        <v>14144.34</v>
      </c>
      <c r="U55" s="381">
        <f>T55-S55</f>
        <v>3842.76</v>
      </c>
      <c r="V55" s="110">
        <f>(T55-S55)/S55*100</f>
        <v>37.30262736395776</v>
      </c>
      <c r="W55" s="188">
        <f>T55/$T$7*100</f>
        <v>0.7793194440282281</v>
      </c>
    </row>
    <row r="56" spans="1:23" ht="15" customHeight="1">
      <c r="A56" s="171">
        <f t="shared" si="0"/>
        <v>49</v>
      </c>
      <c r="B56" s="171" t="s">
        <v>165</v>
      </c>
      <c r="C56" s="172" t="s">
        <v>89</v>
      </c>
      <c r="D56" s="374">
        <v>56</v>
      </c>
      <c r="E56" s="375">
        <v>49</v>
      </c>
      <c r="F56" s="365">
        <f>E56-D56</f>
        <v>-7</v>
      </c>
      <c r="G56" s="110">
        <f>(E56-D56)/D56*100</f>
        <v>-12.5</v>
      </c>
      <c r="H56" s="188">
        <f>E56/$E$7*100</f>
        <v>0.6953313466723429</v>
      </c>
      <c r="I56" s="374">
        <v>2739</v>
      </c>
      <c r="J56" s="375">
        <v>2574</v>
      </c>
      <c r="K56" s="365">
        <f>J56-I56</f>
        <v>-165</v>
      </c>
      <c r="L56" s="110">
        <f>(J56-I56)/I56*100</f>
        <v>-6.024096385542169</v>
      </c>
      <c r="M56" s="188">
        <f>J56/$J$7*100</f>
        <v>1.3421908893709327</v>
      </c>
      <c r="N56" s="365">
        <v>84087.29</v>
      </c>
      <c r="O56" s="373">
        <v>70724.72</v>
      </c>
      <c r="P56" s="381">
        <f>O56-N56</f>
        <v>-13362.569999999992</v>
      </c>
      <c r="Q56" s="110">
        <f>(O56-N56)/N56*100</f>
        <v>-15.891307711308086</v>
      </c>
      <c r="R56" s="188">
        <f>O56/$O$7*100</f>
        <v>1.4467649908071094</v>
      </c>
      <c r="S56" s="365">
        <v>30943.02</v>
      </c>
      <c r="T56" s="373">
        <v>26540.16</v>
      </c>
      <c r="U56" s="381">
        <f>T56-S56</f>
        <v>-4402.860000000001</v>
      </c>
      <c r="V56" s="110">
        <f>(T56-S56)/S56*100</f>
        <v>-14.228927880988993</v>
      </c>
      <c r="W56" s="188">
        <f>T56/$T$7*100</f>
        <v>1.4622996008028804</v>
      </c>
    </row>
    <row r="57" spans="1:23" ht="15" customHeight="1">
      <c r="A57" s="171">
        <f t="shared" si="0"/>
        <v>50</v>
      </c>
      <c r="C57" s="187"/>
      <c r="D57" s="374"/>
      <c r="E57" s="375"/>
      <c r="F57" s="365"/>
      <c r="G57" s="110"/>
      <c r="H57" s="188"/>
      <c r="I57" s="374"/>
      <c r="J57" s="375"/>
      <c r="K57" s="365"/>
      <c r="L57" s="110"/>
      <c r="M57" s="188"/>
      <c r="N57" s="374"/>
      <c r="O57" s="375"/>
      <c r="P57" s="381"/>
      <c r="Q57" s="110"/>
      <c r="R57" s="188"/>
      <c r="S57" s="374"/>
      <c r="T57" s="375"/>
      <c r="U57" s="381"/>
      <c r="V57" s="110"/>
      <c r="W57" s="188"/>
    </row>
    <row r="58" spans="1:23" ht="15" customHeight="1">
      <c r="A58" s="171">
        <f t="shared" si="0"/>
        <v>51</v>
      </c>
      <c r="C58" s="187" t="s">
        <v>90</v>
      </c>
      <c r="D58" s="374"/>
      <c r="E58" s="375"/>
      <c r="F58" s="365"/>
      <c r="G58" s="110"/>
      <c r="H58" s="188"/>
      <c r="I58" s="374"/>
      <c r="J58" s="375"/>
      <c r="K58" s="365"/>
      <c r="L58" s="110"/>
      <c r="M58" s="188"/>
      <c r="N58" s="374"/>
      <c r="O58" s="375"/>
      <c r="P58" s="381"/>
      <c r="Q58" s="110"/>
      <c r="R58" s="188"/>
      <c r="S58" s="374"/>
      <c r="T58" s="375"/>
      <c r="U58" s="381"/>
      <c r="V58" s="110"/>
      <c r="W58" s="188"/>
    </row>
    <row r="59" spans="1:23" ht="15" customHeight="1">
      <c r="A59" s="171">
        <f t="shared" si="0"/>
        <v>52</v>
      </c>
      <c r="B59" s="171" t="s">
        <v>166</v>
      </c>
      <c r="C59" s="172" t="s">
        <v>91</v>
      </c>
      <c r="D59" s="374">
        <v>66</v>
      </c>
      <c r="E59" s="375">
        <v>79</v>
      </c>
      <c r="F59" s="365">
        <f>E59-D59</f>
        <v>13</v>
      </c>
      <c r="G59" s="110">
        <f>(E59-D59)/D59*100</f>
        <v>19.696969696969695</v>
      </c>
      <c r="H59" s="188">
        <f>E59/$E$7*100</f>
        <v>1.1210444160635733</v>
      </c>
      <c r="I59" s="374">
        <v>2818</v>
      </c>
      <c r="J59" s="375">
        <v>2444</v>
      </c>
      <c r="K59" s="365">
        <f>J59-I59</f>
        <v>-374</v>
      </c>
      <c r="L59" s="110">
        <f>(J59-I59)/I59*100</f>
        <v>-13.27182398864443</v>
      </c>
      <c r="M59" s="188">
        <f>J59/$J$7*100</f>
        <v>1.2744034707158352</v>
      </c>
      <c r="N59" s="365">
        <v>38190.09</v>
      </c>
      <c r="O59" s="373">
        <v>42145.62</v>
      </c>
      <c r="P59" s="381">
        <f>O59-N59</f>
        <v>3955.530000000006</v>
      </c>
      <c r="Q59" s="110">
        <f>(O59-N59)/N59*100</f>
        <v>10.357477555041129</v>
      </c>
      <c r="R59" s="188">
        <f>O59/$O$7*100</f>
        <v>0.8621427915424753</v>
      </c>
      <c r="S59" s="365">
        <v>18882.15</v>
      </c>
      <c r="T59" s="373">
        <v>19595.35</v>
      </c>
      <c r="U59" s="381">
        <f>T59-S59</f>
        <v>713.1999999999971</v>
      </c>
      <c r="V59" s="110">
        <f>(T59-S59)/S59*100</f>
        <v>3.7771122462219453</v>
      </c>
      <c r="W59" s="188">
        <f>T59/$T$7*100</f>
        <v>1.0796571114338693</v>
      </c>
    </row>
    <row r="60" spans="1:23" ht="15" customHeight="1">
      <c r="A60" s="171">
        <f t="shared" si="0"/>
        <v>53</v>
      </c>
      <c r="B60" s="171" t="s">
        <v>167</v>
      </c>
      <c r="C60" s="172" t="s">
        <v>92</v>
      </c>
      <c r="D60" s="374">
        <v>71</v>
      </c>
      <c r="E60" s="375">
        <v>65</v>
      </c>
      <c r="F60" s="365">
        <f>E60-D60</f>
        <v>-6</v>
      </c>
      <c r="G60" s="110">
        <f>(E60-D60)/D60*100</f>
        <v>-8.450704225352112</v>
      </c>
      <c r="H60" s="188">
        <f>E60/$E$7*100</f>
        <v>0.9223783170143324</v>
      </c>
      <c r="I60" s="374">
        <v>1587</v>
      </c>
      <c r="J60" s="375">
        <v>1460</v>
      </c>
      <c r="K60" s="365">
        <f>J60-I60</f>
        <v>-127</v>
      </c>
      <c r="L60" s="110">
        <f>(J60-I60)/I60*100</f>
        <v>-8.00252047889099</v>
      </c>
      <c r="M60" s="188">
        <f>J60/$J$7*100</f>
        <v>0.7613048556649424</v>
      </c>
      <c r="N60" s="365">
        <v>32601.18</v>
      </c>
      <c r="O60" s="373">
        <v>29727.05</v>
      </c>
      <c r="P60" s="381">
        <f>O60-N60</f>
        <v>-2874.130000000001</v>
      </c>
      <c r="Q60" s="110">
        <f>(O60-N60)/N60*100</f>
        <v>-8.81603058539599</v>
      </c>
      <c r="R60" s="188">
        <f>O60/$O$7*100</f>
        <v>0.608104991012654</v>
      </c>
      <c r="S60" s="365">
        <v>12391.24</v>
      </c>
      <c r="T60" s="373">
        <v>13095.01</v>
      </c>
      <c r="U60" s="381">
        <f>T60-S60</f>
        <v>703.7700000000004</v>
      </c>
      <c r="V60" s="110">
        <f>(T60-S60)/S60*100</f>
        <v>5.679576862364061</v>
      </c>
      <c r="W60" s="188">
        <f>T60/$T$7*100</f>
        <v>0.7215038603953302</v>
      </c>
    </row>
    <row r="61" spans="1:23" ht="15" customHeight="1">
      <c r="A61" s="171">
        <f t="shared" si="0"/>
        <v>54</v>
      </c>
      <c r="B61" s="171" t="s">
        <v>168</v>
      </c>
      <c r="C61" s="172" t="s">
        <v>93</v>
      </c>
      <c r="D61" s="374">
        <v>88</v>
      </c>
      <c r="E61" s="375">
        <v>89</v>
      </c>
      <c r="F61" s="365">
        <f>E61-D61</f>
        <v>1</v>
      </c>
      <c r="G61" s="110">
        <f>(E61-D61)/D61*100</f>
        <v>1.1363636363636365</v>
      </c>
      <c r="H61" s="188">
        <f>E61/$E$7*100</f>
        <v>1.2629487725273165</v>
      </c>
      <c r="I61" s="374">
        <v>2880</v>
      </c>
      <c r="J61" s="375">
        <v>2773</v>
      </c>
      <c r="K61" s="365">
        <f>J61-I61</f>
        <v>-107</v>
      </c>
      <c r="L61" s="110">
        <f>(J61-I61)/I61*100</f>
        <v>-3.7152777777777777</v>
      </c>
      <c r="M61" s="188">
        <f>J61/$J$7*100</f>
        <v>1.4459577840814284</v>
      </c>
      <c r="N61" s="365">
        <v>65751.3</v>
      </c>
      <c r="O61" s="373">
        <v>70394</v>
      </c>
      <c r="P61" s="381">
        <f>O61-N61</f>
        <v>4642.699999999997</v>
      </c>
      <c r="Q61" s="110">
        <f>(O61-N61)/N61*100</f>
        <v>7.061001075263906</v>
      </c>
      <c r="R61" s="188">
        <f>O61/$O$7*100</f>
        <v>1.4399996884098751</v>
      </c>
      <c r="S61" s="365">
        <v>24801.42</v>
      </c>
      <c r="T61" s="373">
        <v>38405.61</v>
      </c>
      <c r="U61" s="381">
        <f>T61-S61</f>
        <v>13604.190000000002</v>
      </c>
      <c r="V61" s="110">
        <f>(T61-S61)/S61*100</f>
        <v>54.852464092781794</v>
      </c>
      <c r="W61" s="188">
        <f>T61/$T$7*100</f>
        <v>2.1160576338496497</v>
      </c>
    </row>
    <row r="62" spans="1:23" ht="15.75" customHeight="1">
      <c r="A62" s="171">
        <f t="shared" si="0"/>
        <v>55</v>
      </c>
      <c r="C62" s="172"/>
      <c r="D62" s="374"/>
      <c r="E62" s="375"/>
      <c r="F62" s="365"/>
      <c r="G62" s="110"/>
      <c r="H62" s="188"/>
      <c r="I62" s="374"/>
      <c r="J62" s="375"/>
      <c r="K62" s="365"/>
      <c r="L62" s="193"/>
      <c r="M62" s="188"/>
      <c r="N62" s="374"/>
      <c r="O62" s="375"/>
      <c r="P62" s="381"/>
      <c r="Q62" s="193"/>
      <c r="R62" s="188"/>
      <c r="S62" s="374"/>
      <c r="T62" s="375"/>
      <c r="U62" s="381"/>
      <c r="V62" s="193"/>
      <c r="W62" s="188"/>
    </row>
    <row r="63" spans="1:23" ht="15" customHeight="1">
      <c r="A63" s="171">
        <f t="shared" si="0"/>
        <v>56</v>
      </c>
      <c r="C63" s="187" t="s">
        <v>94</v>
      </c>
      <c r="D63" s="374"/>
      <c r="E63" s="375"/>
      <c r="F63" s="365"/>
      <c r="G63" s="110"/>
      <c r="H63" s="188"/>
      <c r="I63" s="374"/>
      <c r="J63" s="375"/>
      <c r="K63" s="365"/>
      <c r="L63" s="193"/>
      <c r="M63" s="188"/>
      <c r="N63" s="374"/>
      <c r="O63" s="375"/>
      <c r="P63" s="381"/>
      <c r="Q63" s="193"/>
      <c r="R63" s="188"/>
      <c r="S63" s="374"/>
      <c r="T63" s="375"/>
      <c r="U63" s="381"/>
      <c r="V63" s="193"/>
      <c r="W63" s="188"/>
    </row>
    <row r="64" spans="1:23" ht="15" customHeight="1">
      <c r="A64" s="171">
        <f t="shared" si="0"/>
        <v>57</v>
      </c>
      <c r="B64" s="171" t="s">
        <v>169</v>
      </c>
      <c r="C64" s="172" t="s">
        <v>95</v>
      </c>
      <c r="D64" s="374">
        <v>17</v>
      </c>
      <c r="E64" s="375">
        <v>18</v>
      </c>
      <c r="F64" s="365">
        <f>E64-D64</f>
        <v>1</v>
      </c>
      <c r="G64" s="110">
        <f>(E64-D64)/D64*100</f>
        <v>5.88235294117647</v>
      </c>
      <c r="H64" s="188">
        <f>E64/$E$7*100</f>
        <v>0.2554278416347382</v>
      </c>
      <c r="I64" s="374">
        <v>490</v>
      </c>
      <c r="J64" s="375">
        <v>359</v>
      </c>
      <c r="K64" s="365">
        <f>J64-I64</f>
        <v>-131</v>
      </c>
      <c r="L64" s="110">
        <f>(J64-I64)/I64*100</f>
        <v>-26.73469387755102</v>
      </c>
      <c r="M64" s="188">
        <f>J64/$J$7*100</f>
        <v>0.18719756382446187</v>
      </c>
      <c r="N64" s="365">
        <v>11708.75</v>
      </c>
      <c r="O64" s="373">
        <v>9993.68</v>
      </c>
      <c r="P64" s="381">
        <f>O64-N64</f>
        <v>-1715.0699999999997</v>
      </c>
      <c r="Q64" s="110">
        <f>(O64-N64)/N64*100</f>
        <v>-14.64776342478915</v>
      </c>
      <c r="R64" s="188">
        <f>O64/$O$7*100</f>
        <v>0.20443356090104273</v>
      </c>
      <c r="S64" s="365">
        <v>2776.67</v>
      </c>
      <c r="T64" s="373">
        <v>557.99</v>
      </c>
      <c r="U64" s="381">
        <f>T64-S64</f>
        <v>-2218.6800000000003</v>
      </c>
      <c r="V64" s="110">
        <f>(T64-S64)/S64*100</f>
        <v>-79.90434585312623</v>
      </c>
      <c r="W64" s="188">
        <f>T64/$T$7*100</f>
        <v>0.03074391994064841</v>
      </c>
    </row>
    <row r="65" spans="1:23" ht="15" customHeight="1">
      <c r="A65" s="171">
        <f t="shared" si="0"/>
        <v>58</v>
      </c>
      <c r="C65" s="172"/>
      <c r="D65" s="374"/>
      <c r="E65" s="375"/>
      <c r="F65" s="365"/>
      <c r="G65" s="110"/>
      <c r="H65" s="188"/>
      <c r="I65" s="374"/>
      <c r="J65" s="375"/>
      <c r="K65" s="365"/>
      <c r="L65" s="110"/>
      <c r="M65" s="188"/>
      <c r="N65" s="374"/>
      <c r="O65" s="375"/>
      <c r="P65" s="381"/>
      <c r="Q65" s="110"/>
      <c r="R65" s="188"/>
      <c r="S65" s="374"/>
      <c r="T65" s="375"/>
      <c r="U65" s="381"/>
      <c r="V65" s="110"/>
      <c r="W65" s="188"/>
    </row>
    <row r="66" spans="1:23" ht="15" customHeight="1">
      <c r="A66" s="171">
        <f t="shared" si="0"/>
        <v>59</v>
      </c>
      <c r="C66" s="187" t="s">
        <v>96</v>
      </c>
      <c r="D66" s="374"/>
      <c r="E66" s="375"/>
      <c r="F66" s="365"/>
      <c r="G66" s="110"/>
      <c r="H66" s="188"/>
      <c r="I66" s="374"/>
      <c r="J66" s="375"/>
      <c r="K66" s="365"/>
      <c r="L66" s="110"/>
      <c r="M66" s="188"/>
      <c r="N66" s="374"/>
      <c r="O66" s="375"/>
      <c r="P66" s="381"/>
      <c r="Q66" s="110"/>
      <c r="R66" s="188"/>
      <c r="S66" s="374"/>
      <c r="T66" s="375"/>
      <c r="U66" s="381"/>
      <c r="V66" s="110"/>
      <c r="W66" s="188"/>
    </row>
    <row r="67" spans="1:23" ht="15" customHeight="1">
      <c r="A67" s="171">
        <f t="shared" si="0"/>
        <v>60</v>
      </c>
      <c r="B67" s="171" t="s">
        <v>170</v>
      </c>
      <c r="C67" s="172" t="s">
        <v>97</v>
      </c>
      <c r="D67" s="374">
        <v>31</v>
      </c>
      <c r="E67" s="375">
        <v>34</v>
      </c>
      <c r="F67" s="365">
        <f aca="true" t="shared" si="13" ref="F67:F73">E67-D67</f>
        <v>3</v>
      </c>
      <c r="G67" s="110">
        <f aca="true" t="shared" si="14" ref="G67:G73">(E67-D67)/D67*100</f>
        <v>9.67741935483871</v>
      </c>
      <c r="H67" s="188">
        <f aca="true" t="shared" si="15" ref="H67:H73">E67/$E$7*100</f>
        <v>0.4824748119767277</v>
      </c>
      <c r="I67" s="374">
        <v>1644</v>
      </c>
      <c r="J67" s="375">
        <v>1494</v>
      </c>
      <c r="K67" s="365">
        <f aca="true" t="shared" si="16" ref="K67:K73">J67-I67</f>
        <v>-150</v>
      </c>
      <c r="L67" s="110">
        <f aca="true" t="shared" si="17" ref="L67:L73">(J67-I67)/I67*100</f>
        <v>-9.124087591240876</v>
      </c>
      <c r="M67" s="188">
        <f aca="true" t="shared" si="18" ref="M67:M73">J67/$J$7*100</f>
        <v>0.7790338728516603</v>
      </c>
      <c r="N67" s="365">
        <v>52363.57</v>
      </c>
      <c r="O67" s="373">
        <v>48390.56</v>
      </c>
      <c r="P67" s="381">
        <f aca="true" t="shared" si="19" ref="P67:P73">O67-N67</f>
        <v>-3973.010000000002</v>
      </c>
      <c r="Q67" s="110">
        <f aca="true" t="shared" si="20" ref="Q67:Q73">(O67-N67)/N67*100</f>
        <v>-7.587355102029908</v>
      </c>
      <c r="R67" s="188">
        <f aca="true" t="shared" si="21" ref="R67:R73">O67/$O$7*100</f>
        <v>0.9898910606298741</v>
      </c>
      <c r="S67" s="365">
        <v>18464.46</v>
      </c>
      <c r="T67" s="373">
        <v>15855.36</v>
      </c>
      <c r="U67" s="381">
        <f aca="true" t="shared" si="22" ref="U67:U73">T67-S67</f>
        <v>-2609.0999999999985</v>
      </c>
      <c r="V67" s="110">
        <f aca="true" t="shared" si="23" ref="V67:V73">(T67-S67)/S67*100</f>
        <v>-14.130388865961955</v>
      </c>
      <c r="W67" s="188">
        <f aca="true" t="shared" si="24" ref="W67:W73">T67/$T$7*100</f>
        <v>0.8735925706019089</v>
      </c>
    </row>
    <row r="68" spans="1:23" ht="15" customHeight="1">
      <c r="A68" s="171">
        <f t="shared" si="0"/>
        <v>61</v>
      </c>
      <c r="B68" s="171" t="s">
        <v>171</v>
      </c>
      <c r="C68" s="172" t="s">
        <v>98</v>
      </c>
      <c r="D68" s="374">
        <v>38</v>
      </c>
      <c r="E68" s="375">
        <v>28</v>
      </c>
      <c r="F68" s="365">
        <f t="shared" si="13"/>
        <v>-10</v>
      </c>
      <c r="G68" s="110">
        <f t="shared" si="14"/>
        <v>-26.31578947368421</v>
      </c>
      <c r="H68" s="188">
        <f t="shared" si="15"/>
        <v>0.39733219809848164</v>
      </c>
      <c r="I68" s="374">
        <v>1171</v>
      </c>
      <c r="J68" s="375">
        <v>874</v>
      </c>
      <c r="K68" s="365">
        <f t="shared" si="16"/>
        <v>-297</v>
      </c>
      <c r="L68" s="110">
        <f t="shared" si="17"/>
        <v>-25.362937660119556</v>
      </c>
      <c r="M68" s="188">
        <f t="shared" si="18"/>
        <v>0.45574003003504093</v>
      </c>
      <c r="N68" s="365">
        <v>31320.34</v>
      </c>
      <c r="O68" s="373">
        <v>15070</v>
      </c>
      <c r="P68" s="381">
        <f t="shared" si="19"/>
        <v>-16250.34</v>
      </c>
      <c r="Q68" s="110">
        <f t="shared" si="20"/>
        <v>-51.8843026608268</v>
      </c>
      <c r="R68" s="188">
        <f t="shared" si="21"/>
        <v>0.3082762068405946</v>
      </c>
      <c r="S68" s="365">
        <v>18692.27</v>
      </c>
      <c r="T68" s="373">
        <v>2995.47</v>
      </c>
      <c r="U68" s="381">
        <f t="shared" si="22"/>
        <v>-15696.800000000001</v>
      </c>
      <c r="V68" s="110">
        <f t="shared" si="23"/>
        <v>-83.97481953770195</v>
      </c>
      <c r="W68" s="188">
        <f t="shared" si="24"/>
        <v>0.16504326218142634</v>
      </c>
    </row>
    <row r="69" spans="1:23" ht="15" customHeight="1">
      <c r="A69" s="171">
        <f t="shared" si="0"/>
        <v>62</v>
      </c>
      <c r="B69" s="171" t="s">
        <v>172</v>
      </c>
      <c r="C69" s="172" t="s">
        <v>99</v>
      </c>
      <c r="D69" s="374">
        <v>46</v>
      </c>
      <c r="E69" s="375">
        <v>49</v>
      </c>
      <c r="F69" s="365">
        <f t="shared" si="13"/>
        <v>3</v>
      </c>
      <c r="G69" s="110">
        <f t="shared" si="14"/>
        <v>6.521739130434782</v>
      </c>
      <c r="H69" s="188">
        <f t="shared" si="15"/>
        <v>0.6953313466723429</v>
      </c>
      <c r="I69" s="374">
        <v>1462</v>
      </c>
      <c r="J69" s="375">
        <v>1414</v>
      </c>
      <c r="K69" s="365">
        <f t="shared" si="16"/>
        <v>-48</v>
      </c>
      <c r="L69" s="110">
        <f t="shared" si="17"/>
        <v>-3.283173734610123</v>
      </c>
      <c r="M69" s="188">
        <f t="shared" si="18"/>
        <v>0.7373185382946772</v>
      </c>
      <c r="N69" s="365">
        <v>39767.88</v>
      </c>
      <c r="O69" s="373">
        <v>29708.64</v>
      </c>
      <c r="P69" s="381">
        <f t="shared" si="19"/>
        <v>-10059.239999999998</v>
      </c>
      <c r="Q69" s="110">
        <f t="shared" si="20"/>
        <v>-25.29488622476229</v>
      </c>
      <c r="R69" s="188">
        <f t="shared" si="21"/>
        <v>0.6077283908157107</v>
      </c>
      <c r="S69" s="365">
        <v>11848.32</v>
      </c>
      <c r="T69" s="373">
        <v>10742.76</v>
      </c>
      <c r="U69" s="381">
        <f t="shared" si="22"/>
        <v>-1105.5599999999995</v>
      </c>
      <c r="V69" s="110">
        <f t="shared" si="23"/>
        <v>-9.330943121050069</v>
      </c>
      <c r="W69" s="188">
        <f t="shared" si="24"/>
        <v>0.5919004881478165</v>
      </c>
    </row>
    <row r="70" spans="1:23" ht="15" customHeight="1">
      <c r="A70" s="171">
        <f t="shared" si="0"/>
        <v>63</v>
      </c>
      <c r="B70" s="171" t="s">
        <v>173</v>
      </c>
      <c r="C70" s="172" t="s">
        <v>100</v>
      </c>
      <c r="D70" s="374">
        <v>13</v>
      </c>
      <c r="E70" s="375">
        <v>16</v>
      </c>
      <c r="F70" s="365">
        <f t="shared" si="13"/>
        <v>3</v>
      </c>
      <c r="G70" s="110">
        <f t="shared" si="14"/>
        <v>23.076923076923077</v>
      </c>
      <c r="H70" s="188">
        <f t="shared" si="15"/>
        <v>0.2270469703419895</v>
      </c>
      <c r="I70" s="374">
        <v>280</v>
      </c>
      <c r="J70" s="375">
        <v>297</v>
      </c>
      <c r="K70" s="365">
        <f t="shared" si="16"/>
        <v>17</v>
      </c>
      <c r="L70" s="110">
        <f t="shared" si="17"/>
        <v>6.071428571428571</v>
      </c>
      <c r="M70" s="188">
        <f t="shared" si="18"/>
        <v>0.15486817954279994</v>
      </c>
      <c r="N70" s="365">
        <v>4902.34</v>
      </c>
      <c r="O70" s="373">
        <v>5323.39</v>
      </c>
      <c r="P70" s="381">
        <f t="shared" si="19"/>
        <v>421.0500000000002</v>
      </c>
      <c r="Q70" s="110">
        <f t="shared" si="20"/>
        <v>8.58875557386881</v>
      </c>
      <c r="R70" s="188">
        <f t="shared" si="21"/>
        <v>0.10889678014154965</v>
      </c>
      <c r="S70" s="365">
        <v>1726.65</v>
      </c>
      <c r="T70" s="373">
        <v>2250.79</v>
      </c>
      <c r="U70" s="381">
        <f t="shared" si="22"/>
        <v>524.1399999999999</v>
      </c>
      <c r="V70" s="110">
        <f t="shared" si="23"/>
        <v>30.355891466133833</v>
      </c>
      <c r="W70" s="188">
        <f t="shared" si="24"/>
        <v>0.12401316791199131</v>
      </c>
    </row>
    <row r="71" spans="1:23" ht="15" customHeight="1">
      <c r="A71" s="171">
        <f t="shared" si="0"/>
        <v>64</v>
      </c>
      <c r="B71" s="171" t="s">
        <v>174</v>
      </c>
      <c r="C71" s="172" t="s">
        <v>101</v>
      </c>
      <c r="D71" s="374">
        <v>69</v>
      </c>
      <c r="E71" s="375">
        <v>63</v>
      </c>
      <c r="F71" s="365">
        <f t="shared" si="13"/>
        <v>-6</v>
      </c>
      <c r="G71" s="110">
        <f t="shared" si="14"/>
        <v>-8.695652173913043</v>
      </c>
      <c r="H71" s="188">
        <f t="shared" si="15"/>
        <v>0.8939974457215836</v>
      </c>
      <c r="I71" s="374">
        <v>1978</v>
      </c>
      <c r="J71" s="375">
        <v>1396</v>
      </c>
      <c r="K71" s="365">
        <f t="shared" si="16"/>
        <v>-582</v>
      </c>
      <c r="L71" s="110">
        <f t="shared" si="17"/>
        <v>-29.42366026289181</v>
      </c>
      <c r="M71" s="188">
        <f t="shared" si="18"/>
        <v>0.7279325880193559</v>
      </c>
      <c r="N71" s="365">
        <v>51220.16</v>
      </c>
      <c r="O71" s="373">
        <v>29394</v>
      </c>
      <c r="P71" s="381">
        <f t="shared" si="19"/>
        <v>-21826.160000000003</v>
      </c>
      <c r="Q71" s="110">
        <f t="shared" si="20"/>
        <v>-42.61244010170995</v>
      </c>
      <c r="R71" s="188">
        <f t="shared" si="21"/>
        <v>0.6012920254726236</v>
      </c>
      <c r="S71" s="365">
        <v>22133.3</v>
      </c>
      <c r="T71" s="373">
        <v>14624.23</v>
      </c>
      <c r="U71" s="381">
        <f t="shared" si="22"/>
        <v>-7509.07</v>
      </c>
      <c r="V71" s="110">
        <f t="shared" si="23"/>
        <v>-33.926572178572556</v>
      </c>
      <c r="W71" s="188">
        <f t="shared" si="24"/>
        <v>0.8057602399928828</v>
      </c>
    </row>
    <row r="72" spans="1:23" ht="15" customHeight="1">
      <c r="A72" s="171">
        <f t="shared" si="0"/>
        <v>65</v>
      </c>
      <c r="B72" s="171" t="s">
        <v>175</v>
      </c>
      <c r="C72" s="172" t="s">
        <v>102</v>
      </c>
      <c r="D72" s="374">
        <v>47</v>
      </c>
      <c r="E72" s="375">
        <v>54</v>
      </c>
      <c r="F72" s="365">
        <f t="shared" si="13"/>
        <v>7</v>
      </c>
      <c r="G72" s="110">
        <f t="shared" si="14"/>
        <v>14.893617021276595</v>
      </c>
      <c r="H72" s="188">
        <f t="shared" si="15"/>
        <v>0.7662835249042145</v>
      </c>
      <c r="I72" s="374">
        <v>650</v>
      </c>
      <c r="J72" s="375">
        <v>699</v>
      </c>
      <c r="K72" s="365">
        <f t="shared" si="16"/>
        <v>49</v>
      </c>
      <c r="L72" s="110">
        <f t="shared" si="17"/>
        <v>7.538461538461538</v>
      </c>
      <c r="M72" s="188">
        <f t="shared" si="18"/>
        <v>0.3644877356916403</v>
      </c>
      <c r="N72" s="365">
        <v>5884.91</v>
      </c>
      <c r="O72" s="373">
        <v>5993</v>
      </c>
      <c r="P72" s="381">
        <f t="shared" si="19"/>
        <v>108.09000000000015</v>
      </c>
      <c r="Q72" s="110">
        <f t="shared" si="20"/>
        <v>1.8367315727853126</v>
      </c>
      <c r="R72" s="188">
        <f t="shared" si="21"/>
        <v>0.1225945127800719</v>
      </c>
      <c r="S72" s="365">
        <v>2552.44</v>
      </c>
      <c r="T72" s="373">
        <v>2740.41</v>
      </c>
      <c r="U72" s="381">
        <f t="shared" si="22"/>
        <v>187.9699999999998</v>
      </c>
      <c r="V72" s="110">
        <f t="shared" si="23"/>
        <v>7.3643258999232035</v>
      </c>
      <c r="W72" s="188">
        <f t="shared" si="24"/>
        <v>0.1509900637010561</v>
      </c>
    </row>
    <row r="73" spans="1:23" ht="15" customHeight="1">
      <c r="A73" s="171">
        <f t="shared" si="0"/>
        <v>66</v>
      </c>
      <c r="B73" s="171" t="s">
        <v>176</v>
      </c>
      <c r="C73" s="172" t="s">
        <v>103</v>
      </c>
      <c r="D73" s="374">
        <v>23</v>
      </c>
      <c r="E73" s="375">
        <v>22</v>
      </c>
      <c r="F73" s="365">
        <f t="shared" si="13"/>
        <v>-1</v>
      </c>
      <c r="G73" s="110">
        <f t="shared" si="14"/>
        <v>-4.3478260869565215</v>
      </c>
      <c r="H73" s="188">
        <f t="shared" si="15"/>
        <v>0.31218958422023557</v>
      </c>
      <c r="I73" s="374">
        <v>277</v>
      </c>
      <c r="J73" s="375">
        <v>291</v>
      </c>
      <c r="K73" s="365">
        <f t="shared" si="16"/>
        <v>14</v>
      </c>
      <c r="L73" s="110">
        <f t="shared" si="17"/>
        <v>5.054151624548736</v>
      </c>
      <c r="M73" s="188">
        <f t="shared" si="18"/>
        <v>0.1517395294510262</v>
      </c>
      <c r="N73" s="365">
        <v>2981.39</v>
      </c>
      <c r="O73" s="373">
        <v>2807</v>
      </c>
      <c r="P73" s="381">
        <f t="shared" si="19"/>
        <v>-174.38999999999987</v>
      </c>
      <c r="Q73" s="110">
        <f t="shared" si="20"/>
        <v>-5.849285065020003</v>
      </c>
      <c r="R73" s="188">
        <f t="shared" si="21"/>
        <v>0.05742079048450889</v>
      </c>
      <c r="S73" s="365">
        <v>996.63</v>
      </c>
      <c r="T73" s="373">
        <v>978.41</v>
      </c>
      <c r="U73" s="381">
        <f t="shared" si="22"/>
        <v>-18.220000000000027</v>
      </c>
      <c r="V73" s="110">
        <f t="shared" si="23"/>
        <v>-1.8281609022405534</v>
      </c>
      <c r="W73" s="188">
        <f t="shared" si="24"/>
        <v>0.05390806055508129</v>
      </c>
    </row>
    <row r="74" spans="1:23" ht="15" customHeight="1">
      <c r="A74" s="171">
        <f aca="true" t="shared" si="25" ref="A74:A79">A73+1</f>
        <v>67</v>
      </c>
      <c r="C74" s="172"/>
      <c r="D74" s="374"/>
      <c r="E74" s="375"/>
      <c r="F74" s="365"/>
      <c r="G74" s="110"/>
      <c r="H74" s="188"/>
      <c r="I74" s="374"/>
      <c r="J74" s="375"/>
      <c r="K74" s="365"/>
      <c r="L74" s="110"/>
      <c r="M74" s="188"/>
      <c r="N74" s="374"/>
      <c r="O74" s="375"/>
      <c r="P74" s="381"/>
      <c r="Q74" s="110"/>
      <c r="R74" s="188"/>
      <c r="S74" s="374"/>
      <c r="T74" s="375"/>
      <c r="U74" s="381"/>
      <c r="V74" s="110"/>
      <c r="W74" s="188"/>
    </row>
    <row r="75" spans="1:23" ht="15" customHeight="1">
      <c r="A75" s="171">
        <f t="shared" si="25"/>
        <v>68</v>
      </c>
      <c r="C75" s="187" t="s">
        <v>104</v>
      </c>
      <c r="D75" s="374"/>
      <c r="E75" s="375"/>
      <c r="F75" s="365"/>
      <c r="G75" s="110"/>
      <c r="H75" s="188"/>
      <c r="I75" s="374"/>
      <c r="J75" s="375"/>
      <c r="K75" s="365"/>
      <c r="L75" s="110"/>
      <c r="M75" s="188"/>
      <c r="N75" s="374"/>
      <c r="O75" s="375"/>
      <c r="P75" s="381"/>
      <c r="Q75" s="110"/>
      <c r="R75" s="188"/>
      <c r="S75" s="374"/>
      <c r="T75" s="375"/>
      <c r="U75" s="381"/>
      <c r="V75" s="110"/>
      <c r="W75" s="188"/>
    </row>
    <row r="76" spans="1:23" ht="15" customHeight="1">
      <c r="A76" s="171">
        <f t="shared" si="25"/>
        <v>69</v>
      </c>
      <c r="B76" s="171" t="s">
        <v>177</v>
      </c>
      <c r="C76" s="172" t="s">
        <v>105</v>
      </c>
      <c r="D76" s="374">
        <v>54</v>
      </c>
      <c r="E76" s="375">
        <v>54</v>
      </c>
      <c r="F76" s="365">
        <f>E76-D76</f>
        <v>0</v>
      </c>
      <c r="G76" s="110">
        <f>(E76-D76)/D76*100</f>
        <v>0</v>
      </c>
      <c r="H76" s="188">
        <f>E76/$E$7*100</f>
        <v>0.7662835249042145</v>
      </c>
      <c r="I76" s="374">
        <v>3485</v>
      </c>
      <c r="J76" s="375">
        <v>3244</v>
      </c>
      <c r="K76" s="365">
        <f>J76-I76</f>
        <v>-241</v>
      </c>
      <c r="L76" s="110">
        <f>(J76-I76)/I76*100</f>
        <v>-6.915351506456241</v>
      </c>
      <c r="M76" s="188">
        <f>J76/$J$7*100</f>
        <v>1.6915568162856665</v>
      </c>
      <c r="N76" s="365">
        <v>104928.57</v>
      </c>
      <c r="O76" s="373">
        <v>91528</v>
      </c>
      <c r="P76" s="381">
        <f>O76-N76</f>
        <v>-13400.570000000007</v>
      </c>
      <c r="Q76" s="110">
        <f>(O76-N76)/N76*100</f>
        <v>-12.771135640178844</v>
      </c>
      <c r="R76" s="188">
        <f>O76/$O$7*100</f>
        <v>1.8723228042273352</v>
      </c>
      <c r="S76" s="365">
        <v>30791.01</v>
      </c>
      <c r="T76" s="373">
        <v>23610.75</v>
      </c>
      <c r="U76" s="381">
        <f>T76-S76</f>
        <v>-7180.259999999998</v>
      </c>
      <c r="V76" s="110">
        <f>(T76-S76)/S76*100</f>
        <v>-23.319338988880194</v>
      </c>
      <c r="W76" s="188">
        <f>T76/$T$7*100</f>
        <v>1.3008960872751563</v>
      </c>
    </row>
    <row r="77" spans="1:23" ht="15" customHeight="1">
      <c r="A77" s="171">
        <f t="shared" si="25"/>
        <v>70</v>
      </c>
      <c r="C77" s="172"/>
      <c r="D77" s="374"/>
      <c r="E77" s="375"/>
      <c r="F77" s="365"/>
      <c r="G77" s="110"/>
      <c r="H77" s="188"/>
      <c r="I77" s="374"/>
      <c r="J77" s="375"/>
      <c r="K77" s="365"/>
      <c r="L77" s="110"/>
      <c r="M77" s="188"/>
      <c r="N77" s="374"/>
      <c r="O77" s="375"/>
      <c r="P77" s="381"/>
      <c r="Q77" s="110"/>
      <c r="R77" s="188"/>
      <c r="S77" s="374"/>
      <c r="T77" s="375"/>
      <c r="U77" s="381"/>
      <c r="V77" s="110"/>
      <c r="W77" s="188"/>
    </row>
    <row r="78" spans="1:23" ht="15" customHeight="1">
      <c r="A78" s="171">
        <f t="shared" si="25"/>
        <v>71</v>
      </c>
      <c r="C78" s="187" t="s">
        <v>106</v>
      </c>
      <c r="D78" s="365"/>
      <c r="E78" s="373"/>
      <c r="F78" s="365"/>
      <c r="G78" s="110"/>
      <c r="H78" s="188"/>
      <c r="I78" s="374"/>
      <c r="J78" s="375"/>
      <c r="K78" s="365"/>
      <c r="L78" s="110"/>
      <c r="M78" s="188"/>
      <c r="N78" s="365"/>
      <c r="O78" s="373"/>
      <c r="P78" s="381"/>
      <c r="Q78" s="110"/>
      <c r="R78" s="188"/>
      <c r="S78" s="382"/>
      <c r="T78" s="382"/>
      <c r="U78" s="381"/>
      <c r="V78" s="110"/>
      <c r="W78" s="188"/>
    </row>
    <row r="79" spans="1:23" ht="15" customHeight="1">
      <c r="A79" s="171">
        <f t="shared" si="25"/>
        <v>72</v>
      </c>
      <c r="B79" s="171" t="s">
        <v>178</v>
      </c>
      <c r="C79" s="172" t="s">
        <v>107</v>
      </c>
      <c r="D79" s="365">
        <v>8</v>
      </c>
      <c r="E79" s="373">
        <v>7</v>
      </c>
      <c r="F79" s="365">
        <f>E79-D79</f>
        <v>-1</v>
      </c>
      <c r="G79" s="110">
        <f>(E79-D79)/D79*100</f>
        <v>-12.5</v>
      </c>
      <c r="H79" s="188">
        <f>E79/$E$7*100</f>
        <v>0.09933304952462041</v>
      </c>
      <c r="I79" s="365">
        <v>84</v>
      </c>
      <c r="J79" s="373">
        <v>64</v>
      </c>
      <c r="K79" s="365">
        <f>J79-I79</f>
        <v>-20</v>
      </c>
      <c r="L79" s="110">
        <f>(J79-I79)/I79*100</f>
        <v>-23.809523809523807</v>
      </c>
      <c r="M79" s="188">
        <f>J79/$J$7*100</f>
        <v>0.03337226764558652</v>
      </c>
      <c r="N79" s="365">
        <v>812.68</v>
      </c>
      <c r="O79" s="373">
        <v>499.05</v>
      </c>
      <c r="P79" s="381">
        <f>O79-N79</f>
        <v>-313.62999999999994</v>
      </c>
      <c r="Q79" s="110">
        <f>(O79-N79)/N79*100</f>
        <v>-38.59206575773982</v>
      </c>
      <c r="R79" s="188">
        <f>O79/$O$7*100</f>
        <v>0.010208708760703301</v>
      </c>
      <c r="S79" s="383">
        <v>456.4</v>
      </c>
      <c r="T79" s="384">
        <v>232.18</v>
      </c>
      <c r="U79" s="381">
        <f>T79-S79</f>
        <v>-224.21999999999997</v>
      </c>
      <c r="V79" s="110">
        <f>(T79-S79)/S79*100</f>
        <v>-49.12795793163891</v>
      </c>
      <c r="W79" s="188">
        <f>T79/$T$7*100</f>
        <v>0.012792564977543948</v>
      </c>
    </row>
    <row r="80" spans="3:23" ht="15" customHeight="1" thickBot="1">
      <c r="C80" s="196"/>
      <c r="D80" s="198"/>
      <c r="E80" s="198"/>
      <c r="F80" s="199"/>
      <c r="G80" s="200"/>
      <c r="H80" s="209"/>
      <c r="I80" s="197"/>
      <c r="J80" s="198"/>
      <c r="K80" s="202"/>
      <c r="L80" s="203"/>
      <c r="M80" s="201"/>
      <c r="N80" s="297"/>
      <c r="O80" s="298"/>
      <c r="P80" s="299"/>
      <c r="Q80" s="203"/>
      <c r="R80" s="201"/>
      <c r="S80" s="297"/>
      <c r="T80" s="300"/>
      <c r="U80" s="299"/>
      <c r="V80" s="203"/>
      <c r="W80" s="201"/>
    </row>
    <row r="81" spans="3:4" ht="12.75" thickTop="1">
      <c r="C81" s="302" t="s">
        <v>191</v>
      </c>
      <c r="D81" s="204"/>
    </row>
    <row r="82" ht="12">
      <c r="C82" s="303" t="s">
        <v>192</v>
      </c>
    </row>
    <row r="83" ht="12">
      <c r="C83" s="206" t="s">
        <v>108</v>
      </c>
    </row>
  </sheetData>
  <sheetProtection/>
  <mergeCells count="12">
    <mergeCell ref="I4:I5"/>
    <mergeCell ref="J4:J5"/>
    <mergeCell ref="N4:N5"/>
    <mergeCell ref="O4:O5"/>
    <mergeCell ref="S4:S5"/>
    <mergeCell ref="T4:T5"/>
    <mergeCell ref="D3:H3"/>
    <mergeCell ref="I3:M3"/>
    <mergeCell ref="N3:R3"/>
    <mergeCell ref="S3:W3"/>
    <mergeCell ref="D4:D5"/>
    <mergeCell ref="E4:E5"/>
  </mergeCells>
  <printOptions horizontalCentered="1"/>
  <pageMargins left="0.1968503937007874" right="0.1968503937007874" top="0.984251968503937" bottom="0.7874015748031497" header="0.5905511811023623" footer="0.15748031496062992"/>
  <pageSetup firstPageNumber="5" useFirstPageNumber="1" horizontalDpi="600" verticalDpi="600" orientation="landscape" paperSize="9" scale="70" r:id="rId1"/>
  <rowBreaks count="1" manualBreakCount="1">
    <brk id="40" min="2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2"/>
  <sheetViews>
    <sheetView tabSelected="1" zoomScale="80" zoomScaleNormal="80" zoomScaleSheetLayoutView="75" zoomScalePageLayoutView="0" workbookViewId="0" topLeftCell="A151">
      <pane xSplit="1" topLeftCell="B1" activePane="topRight" state="frozen"/>
      <selection pane="topLeft" activeCell="C18" sqref="C18"/>
      <selection pane="topRight" activeCell="J176" sqref="J176"/>
    </sheetView>
  </sheetViews>
  <sheetFormatPr defaultColWidth="9.00390625" defaultRowHeight="13.5"/>
  <cols>
    <col min="1" max="1" width="3.875" style="266" customWidth="1"/>
    <col min="2" max="2" width="10.00390625" style="266" customWidth="1"/>
    <col min="3" max="4" width="8.25390625" style="0" customWidth="1"/>
    <col min="5" max="6" width="9.625" style="0" customWidth="1"/>
    <col min="7" max="8" width="12.875" style="0" customWidth="1"/>
    <col min="9" max="9" width="13.125" style="0" customWidth="1"/>
  </cols>
  <sheetData>
    <row r="1" ht="14.25" customHeight="1">
      <c r="A1" s="265" t="s">
        <v>268</v>
      </c>
    </row>
    <row r="2" ht="15.75" customHeight="1" thickBot="1">
      <c r="A2" s="267" t="s">
        <v>267</v>
      </c>
    </row>
    <row r="3" spans="1:10" s="270" customFormat="1" ht="15" customHeight="1">
      <c r="A3" s="268"/>
      <c r="B3" s="269"/>
      <c r="C3" s="415" t="s">
        <v>209</v>
      </c>
      <c r="D3" s="416"/>
      <c r="E3" s="415" t="s">
        <v>210</v>
      </c>
      <c r="F3" s="416"/>
      <c r="G3" s="415" t="s">
        <v>211</v>
      </c>
      <c r="H3" s="416"/>
      <c r="I3" s="415" t="s">
        <v>212</v>
      </c>
      <c r="J3" s="416"/>
    </row>
    <row r="4" spans="1:10" s="270" customFormat="1" ht="15" customHeight="1">
      <c r="A4" s="417" t="s">
        <v>213</v>
      </c>
      <c r="B4" s="418"/>
      <c r="C4" s="391" t="s">
        <v>214</v>
      </c>
      <c r="D4" s="304"/>
      <c r="E4" s="272" t="s">
        <v>214</v>
      </c>
      <c r="F4" s="304"/>
      <c r="G4" s="272" t="s">
        <v>214</v>
      </c>
      <c r="H4" s="304"/>
      <c r="I4" s="272" t="s">
        <v>214</v>
      </c>
      <c r="J4" s="304"/>
    </row>
    <row r="5" spans="1:10" s="270" customFormat="1" ht="15.75" customHeight="1" thickBot="1">
      <c r="A5" s="273"/>
      <c r="B5" s="274"/>
      <c r="C5" s="392"/>
      <c r="D5" s="276" t="s">
        <v>35</v>
      </c>
      <c r="E5" s="275"/>
      <c r="F5" s="276" t="s">
        <v>35</v>
      </c>
      <c r="G5" s="275"/>
      <c r="H5" s="276" t="s">
        <v>35</v>
      </c>
      <c r="I5" s="275"/>
      <c r="J5" s="276" t="s">
        <v>35</v>
      </c>
    </row>
    <row r="6" spans="1:10" s="1" customFormat="1" ht="15" customHeight="1">
      <c r="A6" s="419" t="s">
        <v>215</v>
      </c>
      <c r="B6" s="420"/>
      <c r="C6" s="385">
        <v>7047</v>
      </c>
      <c r="D6" s="277">
        <v>100.00000000000001</v>
      </c>
      <c r="E6" s="386">
        <v>191776</v>
      </c>
      <c r="F6" s="277">
        <v>100.00000000000003</v>
      </c>
      <c r="G6" s="386">
        <v>4888473.08</v>
      </c>
      <c r="H6" s="277">
        <v>100.00000000000001</v>
      </c>
      <c r="I6" s="386">
        <v>1814960.4899999998</v>
      </c>
      <c r="J6" s="277">
        <v>100</v>
      </c>
    </row>
    <row r="7" spans="1:10" ht="15" customHeight="1">
      <c r="A7" s="278">
        <v>9</v>
      </c>
      <c r="B7" s="279" t="s">
        <v>216</v>
      </c>
      <c r="C7" s="388">
        <v>643</v>
      </c>
      <c r="D7" s="280">
        <v>9.124450120618704</v>
      </c>
      <c r="E7" s="387">
        <v>15805</v>
      </c>
      <c r="F7" s="280">
        <v>8.241385783413984</v>
      </c>
      <c r="G7" s="387">
        <v>308289.7</v>
      </c>
      <c r="H7" s="280">
        <v>6.306462057882499</v>
      </c>
      <c r="I7" s="387">
        <v>122656.25</v>
      </c>
      <c r="J7" s="280">
        <v>6.758067223821495</v>
      </c>
    </row>
    <row r="8" spans="1:10" ht="15" customHeight="1">
      <c r="A8" s="278" t="s">
        <v>217</v>
      </c>
      <c r="B8" s="279" t="s">
        <v>218</v>
      </c>
      <c r="C8" s="388">
        <v>96</v>
      </c>
      <c r="D8" s="280">
        <v>1.362281822051937</v>
      </c>
      <c r="E8" s="387">
        <v>1595</v>
      </c>
      <c r="F8" s="280">
        <v>0.8316994827298516</v>
      </c>
      <c r="G8" s="387">
        <v>65509.24</v>
      </c>
      <c r="H8" s="280">
        <v>1.3400757031477812</v>
      </c>
      <c r="I8" s="387">
        <v>18007.579999999998</v>
      </c>
      <c r="J8" s="280">
        <v>0.9921747662947749</v>
      </c>
    </row>
    <row r="9" spans="1:10" ht="15" customHeight="1">
      <c r="A9" s="278" t="s">
        <v>219</v>
      </c>
      <c r="B9" s="279" t="s">
        <v>220</v>
      </c>
      <c r="C9" s="388">
        <v>758</v>
      </c>
      <c r="D9" s="280">
        <v>10.756350219951752</v>
      </c>
      <c r="E9" s="387">
        <v>10367</v>
      </c>
      <c r="F9" s="280">
        <v>5.405785916903053</v>
      </c>
      <c r="G9" s="387">
        <v>151228.12</v>
      </c>
      <c r="H9" s="280">
        <v>3.0935655679216705</v>
      </c>
      <c r="I9" s="387">
        <v>64828.13</v>
      </c>
      <c r="J9" s="280">
        <v>3.5718755508556557</v>
      </c>
    </row>
    <row r="10" spans="1:10" ht="15" customHeight="1">
      <c r="A10" s="278" t="s">
        <v>221</v>
      </c>
      <c r="B10" s="279" t="s">
        <v>222</v>
      </c>
      <c r="C10" s="388">
        <v>270</v>
      </c>
      <c r="D10" s="280">
        <v>3.8314176245210727</v>
      </c>
      <c r="E10" s="387">
        <v>3619</v>
      </c>
      <c r="F10" s="280">
        <v>1.8870974470215252</v>
      </c>
      <c r="G10" s="387">
        <v>62964.979999999996</v>
      </c>
      <c r="H10" s="280">
        <v>1.2880295947134477</v>
      </c>
      <c r="I10" s="387">
        <v>24706.47</v>
      </c>
      <c r="J10" s="280">
        <v>1.3612676494131288</v>
      </c>
    </row>
    <row r="11" spans="1:10" ht="15" customHeight="1">
      <c r="A11" s="278" t="s">
        <v>223</v>
      </c>
      <c r="B11" s="279" t="s">
        <v>224</v>
      </c>
      <c r="C11" s="388">
        <v>296</v>
      </c>
      <c r="D11" s="280">
        <v>4.200368951326806</v>
      </c>
      <c r="E11" s="387">
        <v>5544</v>
      </c>
      <c r="F11" s="280">
        <v>2.890872684798932</v>
      </c>
      <c r="G11" s="387">
        <v>90806.76</v>
      </c>
      <c r="H11" s="280">
        <v>1.8575689896199652</v>
      </c>
      <c r="I11" s="387">
        <v>40345.060000000005</v>
      </c>
      <c r="J11" s="280">
        <v>2.2229167093328854</v>
      </c>
    </row>
    <row r="12" spans="1:10" ht="15" customHeight="1">
      <c r="A12" s="278" t="s">
        <v>225</v>
      </c>
      <c r="B12" s="279" t="s">
        <v>226</v>
      </c>
      <c r="C12" s="388">
        <v>269</v>
      </c>
      <c r="D12" s="280">
        <v>3.8172271888746985</v>
      </c>
      <c r="E12" s="387">
        <v>6662</v>
      </c>
      <c r="F12" s="280">
        <v>3.4738444852327715</v>
      </c>
      <c r="G12" s="387">
        <v>198927.68</v>
      </c>
      <c r="H12" s="280">
        <v>4.06932137590906</v>
      </c>
      <c r="I12" s="387">
        <v>57564.87</v>
      </c>
      <c r="J12" s="280">
        <v>3.1716872249929815</v>
      </c>
    </row>
    <row r="13" spans="1:10" ht="15" customHeight="1">
      <c r="A13" s="278" t="s">
        <v>227</v>
      </c>
      <c r="B13" s="279" t="s">
        <v>228</v>
      </c>
      <c r="C13" s="388">
        <v>287</v>
      </c>
      <c r="D13" s="280">
        <v>4.072655030509437</v>
      </c>
      <c r="E13" s="387">
        <v>5265</v>
      </c>
      <c r="F13" s="280">
        <v>2.7453904555314534</v>
      </c>
      <c r="G13" s="387">
        <v>73250.72</v>
      </c>
      <c r="H13" s="280">
        <v>1.4984376266627615</v>
      </c>
      <c r="I13" s="387">
        <v>29700.640000000003</v>
      </c>
      <c r="J13" s="280">
        <v>1.6364345209520241</v>
      </c>
    </row>
    <row r="14" spans="1:10" ht="15" customHeight="1">
      <c r="A14" s="278" t="s">
        <v>229</v>
      </c>
      <c r="B14" s="279" t="s">
        <v>230</v>
      </c>
      <c r="C14" s="388">
        <v>86</v>
      </c>
      <c r="D14" s="280">
        <v>1.2203774655881936</v>
      </c>
      <c r="E14" s="387">
        <v>4532</v>
      </c>
      <c r="F14" s="280">
        <v>2.3631737026530955</v>
      </c>
      <c r="G14" s="387">
        <v>325286.75</v>
      </c>
      <c r="H14" s="280">
        <v>6.654158561920524</v>
      </c>
      <c r="I14" s="387">
        <v>216162.58000000002</v>
      </c>
      <c r="J14" s="280">
        <v>11.910043286947808</v>
      </c>
    </row>
    <row r="15" spans="1:10" ht="15" customHeight="1">
      <c r="A15" s="278" t="s">
        <v>231</v>
      </c>
      <c r="B15" s="279" t="s">
        <v>232</v>
      </c>
      <c r="C15" s="388">
        <v>27</v>
      </c>
      <c r="D15" s="280">
        <v>0.38314176245210724</v>
      </c>
      <c r="E15" s="387">
        <v>214</v>
      </c>
      <c r="F15" s="280">
        <v>0.11158851993992992</v>
      </c>
      <c r="G15" s="387">
        <v>10917.74</v>
      </c>
      <c r="H15" s="280">
        <v>0.22333640425815743</v>
      </c>
      <c r="I15" s="387">
        <v>3661.9399999999996</v>
      </c>
      <c r="J15" s="280">
        <v>0.20176417173687344</v>
      </c>
    </row>
    <row r="16" spans="1:10" ht="15" customHeight="1">
      <c r="A16" s="278" t="s">
        <v>233</v>
      </c>
      <c r="B16" s="279" t="s">
        <v>234</v>
      </c>
      <c r="C16" s="388">
        <v>482</v>
      </c>
      <c r="D16" s="280">
        <v>6.839789981552434</v>
      </c>
      <c r="E16" s="387">
        <v>16275</v>
      </c>
      <c r="F16" s="280">
        <v>8.48646337393626</v>
      </c>
      <c r="G16" s="387">
        <v>400659.60000000003</v>
      </c>
      <c r="H16" s="280">
        <v>8.196007085304437</v>
      </c>
      <c r="I16" s="387">
        <v>127681.82</v>
      </c>
      <c r="J16" s="280">
        <v>7.0349641605696895</v>
      </c>
    </row>
    <row r="17" spans="1:10" ht="15" customHeight="1">
      <c r="A17" s="278" t="s">
        <v>235</v>
      </c>
      <c r="B17" s="279" t="s">
        <v>236</v>
      </c>
      <c r="C17" s="388">
        <v>111</v>
      </c>
      <c r="D17" s="280">
        <v>1.5751383567475523</v>
      </c>
      <c r="E17" s="387">
        <v>2772</v>
      </c>
      <c r="F17" s="280">
        <v>1.445436342399466</v>
      </c>
      <c r="G17" s="387">
        <v>50018.24</v>
      </c>
      <c r="H17" s="280">
        <v>1.0231873875840183</v>
      </c>
      <c r="I17" s="387">
        <v>16683.92</v>
      </c>
      <c r="J17" s="280">
        <v>0.9192442530801318</v>
      </c>
    </row>
    <row r="18" spans="1:10" ht="15" customHeight="1">
      <c r="A18" s="278" t="s">
        <v>237</v>
      </c>
      <c r="B18" s="279" t="s">
        <v>238</v>
      </c>
      <c r="C18" s="388">
        <v>9</v>
      </c>
      <c r="D18" s="280">
        <v>0.1277139208173691</v>
      </c>
      <c r="E18" s="387">
        <v>62</v>
      </c>
      <c r="F18" s="280">
        <v>0.03232938428166194</v>
      </c>
      <c r="G18" s="387">
        <v>392.79999999999995</v>
      </c>
      <c r="H18" s="280">
        <v>0.008035228865369962</v>
      </c>
      <c r="I18" s="387">
        <v>191.46</v>
      </c>
      <c r="J18" s="280">
        <v>0.010548989967269206</v>
      </c>
    </row>
    <row r="19" spans="1:10" ht="15" customHeight="1">
      <c r="A19" s="278">
        <v>21</v>
      </c>
      <c r="B19" s="279" t="s">
        <v>239</v>
      </c>
      <c r="C19" s="388">
        <v>912</v>
      </c>
      <c r="D19" s="280">
        <v>12.941677309493402</v>
      </c>
      <c r="E19" s="387">
        <v>18277</v>
      </c>
      <c r="F19" s="280">
        <v>9.530389621224762</v>
      </c>
      <c r="G19" s="387">
        <v>345117.36</v>
      </c>
      <c r="H19" s="280">
        <v>7.059819177729827</v>
      </c>
      <c r="I19" s="387">
        <v>151207.22</v>
      </c>
      <c r="J19" s="280">
        <v>8.331157666137406</v>
      </c>
    </row>
    <row r="20" spans="1:10" ht="15" customHeight="1">
      <c r="A20" s="278" t="s">
        <v>240</v>
      </c>
      <c r="B20" s="279" t="s">
        <v>241</v>
      </c>
      <c r="C20" s="388">
        <v>107</v>
      </c>
      <c r="D20" s="280">
        <v>1.5183766141620547</v>
      </c>
      <c r="E20" s="387">
        <v>3728</v>
      </c>
      <c r="F20" s="280">
        <v>1.9439345903554144</v>
      </c>
      <c r="G20" s="387">
        <v>179742.6</v>
      </c>
      <c r="H20" s="280">
        <v>3.6768659059486937</v>
      </c>
      <c r="I20" s="387">
        <v>38068.71</v>
      </c>
      <c r="J20" s="280">
        <v>2.0974952463014778</v>
      </c>
    </row>
    <row r="21" spans="1:10" ht="15" customHeight="1">
      <c r="A21" s="278" t="s">
        <v>242</v>
      </c>
      <c r="B21" s="279" t="s">
        <v>243</v>
      </c>
      <c r="C21" s="388">
        <v>94</v>
      </c>
      <c r="D21" s="280">
        <v>1.3339009507591881</v>
      </c>
      <c r="E21" s="387">
        <v>2746</v>
      </c>
      <c r="F21" s="280">
        <v>1.4318788586684466</v>
      </c>
      <c r="G21" s="387">
        <v>104702.52</v>
      </c>
      <c r="H21" s="280">
        <v>2.141824620623665</v>
      </c>
      <c r="I21" s="387">
        <v>34624.71</v>
      </c>
      <c r="J21" s="280">
        <v>1.9077390494599693</v>
      </c>
    </row>
    <row r="22" spans="1:10" ht="15" customHeight="1">
      <c r="A22" s="278" t="s">
        <v>244</v>
      </c>
      <c r="B22" s="279" t="s">
        <v>245</v>
      </c>
      <c r="C22" s="388">
        <v>813</v>
      </c>
      <c r="D22" s="280">
        <v>11.536824180502341</v>
      </c>
      <c r="E22" s="387">
        <v>17600</v>
      </c>
      <c r="F22" s="280">
        <v>9.177373602536292</v>
      </c>
      <c r="G22" s="387">
        <v>367935.7</v>
      </c>
      <c r="H22" s="280">
        <v>7.526597650814924</v>
      </c>
      <c r="I22" s="387">
        <v>151595.72999999998</v>
      </c>
      <c r="J22" s="280">
        <v>8.352563641757293</v>
      </c>
    </row>
    <row r="23" spans="1:10" ht="15" customHeight="1">
      <c r="A23" s="278" t="s">
        <v>246</v>
      </c>
      <c r="B23" s="279" t="s">
        <v>247</v>
      </c>
      <c r="C23" s="388">
        <v>209</v>
      </c>
      <c r="D23" s="280">
        <v>2.965801050092238</v>
      </c>
      <c r="E23" s="387">
        <v>10650</v>
      </c>
      <c r="F23" s="280">
        <v>5.553353912898381</v>
      </c>
      <c r="G23" s="387">
        <v>311454.76</v>
      </c>
      <c r="H23" s="280">
        <v>6.3712074282303295</v>
      </c>
      <c r="I23" s="387">
        <v>102550.88</v>
      </c>
      <c r="J23" s="280">
        <v>5.6503092251887</v>
      </c>
    </row>
    <row r="24" spans="1:10" ht="15" customHeight="1">
      <c r="A24" s="278" t="s">
        <v>248</v>
      </c>
      <c r="B24" s="279" t="s">
        <v>249</v>
      </c>
      <c r="C24" s="388">
        <v>637</v>
      </c>
      <c r="D24" s="280">
        <v>9.039307506740457</v>
      </c>
      <c r="E24" s="387">
        <v>14528</v>
      </c>
      <c r="F24" s="280">
        <v>7.575504755548139</v>
      </c>
      <c r="G24" s="387">
        <v>328943.89999999997</v>
      </c>
      <c r="H24" s="280">
        <v>6.728970265701043</v>
      </c>
      <c r="I24" s="387">
        <v>138120.64</v>
      </c>
      <c r="J24" s="280">
        <v>7.610118278662917</v>
      </c>
    </row>
    <row r="25" spans="1:10" ht="15" customHeight="1">
      <c r="A25" s="278" t="s">
        <v>250</v>
      </c>
      <c r="B25" s="279" t="s">
        <v>251</v>
      </c>
      <c r="C25" s="388">
        <v>52</v>
      </c>
      <c r="D25" s="280">
        <v>0.7379026536114659</v>
      </c>
      <c r="E25" s="387">
        <v>2479</v>
      </c>
      <c r="F25" s="280">
        <v>1.2926539295845152</v>
      </c>
      <c r="G25" s="387">
        <v>87564.03</v>
      </c>
      <c r="H25" s="280">
        <v>1.7912347795929766</v>
      </c>
      <c r="I25" s="387">
        <v>37410.93</v>
      </c>
      <c r="J25" s="280">
        <v>2.0612531350475845</v>
      </c>
    </row>
    <row r="26" spans="1:10" ht="15" customHeight="1">
      <c r="A26" s="278" t="s">
        <v>252</v>
      </c>
      <c r="B26" s="279" t="s">
        <v>253</v>
      </c>
      <c r="C26" s="388">
        <v>99</v>
      </c>
      <c r="D26" s="280">
        <v>1.40485312899106</v>
      </c>
      <c r="E26" s="387">
        <v>7969</v>
      </c>
      <c r="F26" s="280">
        <v>4.155368763557483</v>
      </c>
      <c r="G26" s="387">
        <v>242542.48000000004</v>
      </c>
      <c r="H26" s="280">
        <v>4.9615181679593094</v>
      </c>
      <c r="I26" s="387">
        <v>92576.42000000001</v>
      </c>
      <c r="J26" s="280">
        <v>5.1007402370505615</v>
      </c>
    </row>
    <row r="27" spans="1:10" ht="15" customHeight="1">
      <c r="A27" s="278" t="s">
        <v>254</v>
      </c>
      <c r="B27" s="279" t="s">
        <v>255</v>
      </c>
      <c r="C27" s="388">
        <v>209</v>
      </c>
      <c r="D27" s="280">
        <v>2.965801050092238</v>
      </c>
      <c r="E27" s="387">
        <v>9369</v>
      </c>
      <c r="F27" s="280">
        <v>4.885387118304689</v>
      </c>
      <c r="G27" s="387">
        <v>270442.03</v>
      </c>
      <c r="H27" s="280">
        <v>5.532239322467539</v>
      </c>
      <c r="I27" s="387">
        <v>105351.51</v>
      </c>
      <c r="J27" s="280">
        <v>5.804617267453574</v>
      </c>
    </row>
    <row r="28" spans="1:10" ht="15" customHeight="1">
      <c r="A28" s="278" t="s">
        <v>256</v>
      </c>
      <c r="B28" s="279" t="s">
        <v>257</v>
      </c>
      <c r="C28" s="388">
        <v>19</v>
      </c>
      <c r="D28" s="280">
        <v>0.26961827728111254</v>
      </c>
      <c r="E28" s="387">
        <v>2383</v>
      </c>
      <c r="F28" s="280">
        <v>1.2425955281161356</v>
      </c>
      <c r="G28" s="387">
        <v>104402.91</v>
      </c>
      <c r="H28" s="280">
        <v>2.135695712985291</v>
      </c>
      <c r="I28" s="387">
        <v>16201.94</v>
      </c>
      <c r="J28" s="280">
        <v>0.8926883030935843</v>
      </c>
    </row>
    <row r="29" spans="1:10" ht="15" customHeight="1">
      <c r="A29" s="278">
        <v>31</v>
      </c>
      <c r="B29" s="279" t="s">
        <v>258</v>
      </c>
      <c r="C29" s="388">
        <v>376</v>
      </c>
      <c r="D29" s="280">
        <v>5.3356038030367525</v>
      </c>
      <c r="E29" s="387">
        <v>26145</v>
      </c>
      <c r="F29" s="280">
        <v>13.633092774904053</v>
      </c>
      <c r="G29" s="387">
        <v>749627.84</v>
      </c>
      <c r="H29" s="280">
        <v>15.33460096296572</v>
      </c>
      <c r="I29" s="387">
        <v>197069.00999999998</v>
      </c>
      <c r="J29" s="280">
        <v>10.858033058339469</v>
      </c>
    </row>
    <row r="30" spans="1:10" ht="15" customHeight="1" thickBot="1">
      <c r="A30" s="278" t="s">
        <v>259</v>
      </c>
      <c r="B30" s="279" t="s">
        <v>260</v>
      </c>
      <c r="C30" s="390">
        <v>186</v>
      </c>
      <c r="D30" s="296">
        <v>2.6394210302256282</v>
      </c>
      <c r="E30" s="387">
        <v>3190</v>
      </c>
      <c r="F30" s="280">
        <v>1.6633989654597032</v>
      </c>
      <c r="G30" s="387">
        <v>57744.62</v>
      </c>
      <c r="H30" s="280">
        <v>1.1812404211909866</v>
      </c>
      <c r="I30" s="387">
        <v>27992.07</v>
      </c>
      <c r="J30" s="280">
        <v>1.5422963835427626</v>
      </c>
    </row>
    <row r="31" spans="1:10" s="284" customFormat="1" ht="15" customHeight="1">
      <c r="A31" s="281"/>
      <c r="B31" s="281"/>
      <c r="C31" s="282"/>
      <c r="D31" s="282"/>
      <c r="E31" s="282"/>
      <c r="F31" s="282"/>
      <c r="G31" s="282"/>
      <c r="H31" s="282"/>
      <c r="I31" s="282"/>
      <c r="J31" s="283"/>
    </row>
    <row r="32" spans="1:10" ht="15" customHeight="1" thickBot="1">
      <c r="A32" s="279"/>
      <c r="B32" s="279"/>
      <c r="C32" s="285"/>
      <c r="D32" s="285"/>
      <c r="E32" s="285"/>
      <c r="F32" s="285"/>
      <c r="G32" s="285"/>
      <c r="H32" s="285"/>
      <c r="I32" s="285"/>
      <c r="J32" s="284"/>
    </row>
    <row r="33" spans="1:10" ht="15" customHeight="1">
      <c r="A33" s="268"/>
      <c r="B33" s="269"/>
      <c r="C33" s="415" t="s">
        <v>209</v>
      </c>
      <c r="D33" s="416"/>
      <c r="E33" s="415" t="s">
        <v>210</v>
      </c>
      <c r="F33" s="416"/>
      <c r="G33" s="415" t="s">
        <v>211</v>
      </c>
      <c r="H33" s="416"/>
      <c r="I33" s="415" t="s">
        <v>212</v>
      </c>
      <c r="J33" s="416"/>
    </row>
    <row r="34" spans="1:10" ht="15" customHeight="1">
      <c r="A34" s="417" t="s">
        <v>213</v>
      </c>
      <c r="B34" s="418"/>
      <c r="C34" s="391" t="s">
        <v>214</v>
      </c>
      <c r="D34" s="304"/>
      <c r="E34" s="272" t="s">
        <v>214</v>
      </c>
      <c r="F34" s="304"/>
      <c r="G34" s="272" t="s">
        <v>214</v>
      </c>
      <c r="H34" s="304"/>
      <c r="I34" s="272" t="s">
        <v>214</v>
      </c>
      <c r="J34" s="304"/>
    </row>
    <row r="35" spans="1:10" ht="15" customHeight="1" thickBot="1">
      <c r="A35" s="273"/>
      <c r="B35" s="274"/>
      <c r="C35" s="392"/>
      <c r="D35" s="276" t="s">
        <v>35</v>
      </c>
      <c r="E35" s="275"/>
      <c r="F35" s="276" t="s">
        <v>35</v>
      </c>
      <c r="G35" s="275"/>
      <c r="H35" s="276" t="s">
        <v>35</v>
      </c>
      <c r="I35" s="275"/>
      <c r="J35" s="276" t="s">
        <v>35</v>
      </c>
    </row>
    <row r="36" spans="1:10" s="286" customFormat="1" ht="15" customHeight="1">
      <c r="A36" s="419" t="s">
        <v>261</v>
      </c>
      <c r="B36" s="420"/>
      <c r="C36" s="385">
        <v>2130</v>
      </c>
      <c r="D36" s="277">
        <v>100.00000000000003</v>
      </c>
      <c r="E36" s="386">
        <v>48889</v>
      </c>
      <c r="F36" s="277">
        <v>100</v>
      </c>
      <c r="G36" s="386">
        <v>1305845.21</v>
      </c>
      <c r="H36" s="277">
        <v>100</v>
      </c>
      <c r="I36" s="386">
        <v>531478.08</v>
      </c>
      <c r="J36" s="277">
        <v>100.00000000000001</v>
      </c>
    </row>
    <row r="37" spans="1:10" ht="15" customHeight="1">
      <c r="A37" s="278">
        <v>9</v>
      </c>
      <c r="B37" s="279" t="s">
        <v>216</v>
      </c>
      <c r="C37" s="388">
        <v>201</v>
      </c>
      <c r="D37" s="280">
        <v>9.43661971830986</v>
      </c>
      <c r="E37" s="387">
        <v>5354</v>
      </c>
      <c r="F37" s="280">
        <v>10.951338746957394</v>
      </c>
      <c r="G37" s="387">
        <v>94064.09</v>
      </c>
      <c r="H37" s="280">
        <v>7.203310873269582</v>
      </c>
      <c r="I37" s="387">
        <v>42032.06</v>
      </c>
      <c r="J37" s="280">
        <v>7.908521834051934</v>
      </c>
    </row>
    <row r="38" spans="1:10" ht="15" customHeight="1">
      <c r="A38" s="278" t="s">
        <v>217</v>
      </c>
      <c r="B38" s="279" t="s">
        <v>218</v>
      </c>
      <c r="C38" s="388">
        <v>20</v>
      </c>
      <c r="D38" s="280">
        <v>0.9389671361502347</v>
      </c>
      <c r="E38" s="387">
        <v>561</v>
      </c>
      <c r="F38" s="280">
        <v>1.1474973920513818</v>
      </c>
      <c r="G38" s="387">
        <v>46957.39</v>
      </c>
      <c r="H38" s="280">
        <v>3.5959384497033917</v>
      </c>
      <c r="I38" s="387">
        <v>9005.95</v>
      </c>
      <c r="J38" s="280">
        <v>1.694510148000836</v>
      </c>
    </row>
    <row r="39" spans="1:10" ht="15" customHeight="1">
      <c r="A39" s="278" t="s">
        <v>219</v>
      </c>
      <c r="B39" s="279" t="s">
        <v>220</v>
      </c>
      <c r="C39" s="388">
        <v>468</v>
      </c>
      <c r="D39" s="280">
        <v>21.971830985915496</v>
      </c>
      <c r="E39" s="387">
        <v>5626</v>
      </c>
      <c r="F39" s="280">
        <v>11.507701118861094</v>
      </c>
      <c r="G39" s="387">
        <v>74461.91</v>
      </c>
      <c r="H39" s="280">
        <v>5.702200339655877</v>
      </c>
      <c r="I39" s="387">
        <v>30283.45</v>
      </c>
      <c r="J39" s="280">
        <v>5.697967825879104</v>
      </c>
    </row>
    <row r="40" spans="1:10" ht="15" customHeight="1">
      <c r="A40" s="278" t="s">
        <v>221</v>
      </c>
      <c r="B40" s="279" t="s">
        <v>222</v>
      </c>
      <c r="C40" s="388">
        <v>58</v>
      </c>
      <c r="D40" s="280">
        <v>2.7230046948356805</v>
      </c>
      <c r="E40" s="387">
        <v>541</v>
      </c>
      <c r="F40" s="280">
        <v>1.106588394117286</v>
      </c>
      <c r="G40" s="387">
        <v>8748.06</v>
      </c>
      <c r="H40" s="280">
        <v>0.6699155407554008</v>
      </c>
      <c r="I40" s="387">
        <v>3975.61</v>
      </c>
      <c r="J40" s="280">
        <v>0.748028968570068</v>
      </c>
    </row>
    <row r="41" spans="1:10" ht="15" customHeight="1">
      <c r="A41" s="278" t="s">
        <v>223</v>
      </c>
      <c r="B41" s="279" t="s">
        <v>224</v>
      </c>
      <c r="C41" s="388">
        <v>104</v>
      </c>
      <c r="D41" s="280">
        <v>4.882629107981221</v>
      </c>
      <c r="E41" s="387">
        <v>1816</v>
      </c>
      <c r="F41" s="280">
        <v>3.714537012415881</v>
      </c>
      <c r="G41" s="387">
        <v>27696.91</v>
      </c>
      <c r="H41" s="280">
        <v>2.1209948765673383</v>
      </c>
      <c r="I41" s="387">
        <v>11490.76</v>
      </c>
      <c r="J41" s="280">
        <v>2.1620383666622716</v>
      </c>
    </row>
    <row r="42" spans="1:10" ht="15" customHeight="1">
      <c r="A42" s="278" t="s">
        <v>225</v>
      </c>
      <c r="B42" s="279" t="s">
        <v>226</v>
      </c>
      <c r="C42" s="388">
        <v>61</v>
      </c>
      <c r="D42" s="280">
        <v>2.863849765258216</v>
      </c>
      <c r="E42" s="387">
        <v>1086</v>
      </c>
      <c r="F42" s="280">
        <v>2.221358587821391</v>
      </c>
      <c r="G42" s="387">
        <v>27719</v>
      </c>
      <c r="H42" s="280">
        <v>2.1226865012584457</v>
      </c>
      <c r="I42" s="387">
        <v>10440.64</v>
      </c>
      <c r="J42" s="280">
        <v>1.964453548112464</v>
      </c>
    </row>
    <row r="43" spans="1:10" ht="15" customHeight="1">
      <c r="A43" s="278" t="s">
        <v>227</v>
      </c>
      <c r="B43" s="279" t="s">
        <v>228</v>
      </c>
      <c r="C43" s="388">
        <v>146</v>
      </c>
      <c r="D43" s="280">
        <v>6.854460093896714</v>
      </c>
      <c r="E43" s="387">
        <v>2205</v>
      </c>
      <c r="F43" s="280">
        <v>4.51021702223404</v>
      </c>
      <c r="G43" s="387">
        <v>28691.96</v>
      </c>
      <c r="H43" s="280">
        <v>2.1971945664218504</v>
      </c>
      <c r="I43" s="387">
        <v>14177.86</v>
      </c>
      <c r="J43" s="280">
        <v>2.6676283620201238</v>
      </c>
    </row>
    <row r="44" spans="1:10" ht="15" customHeight="1">
      <c r="A44" s="278" t="s">
        <v>229</v>
      </c>
      <c r="B44" s="279" t="s">
        <v>230</v>
      </c>
      <c r="C44" s="388">
        <v>27</v>
      </c>
      <c r="D44" s="280">
        <v>1.267605633802817</v>
      </c>
      <c r="E44" s="387">
        <v>1369</v>
      </c>
      <c r="F44" s="280">
        <v>2.800220908588844</v>
      </c>
      <c r="G44" s="387">
        <v>209609.26</v>
      </c>
      <c r="H44" s="280">
        <v>16.05161610234034</v>
      </c>
      <c r="I44" s="387">
        <v>169787.86</v>
      </c>
      <c r="J44" s="280">
        <v>31.94635233121938</v>
      </c>
    </row>
    <row r="45" spans="1:10" ht="15" customHeight="1">
      <c r="A45" s="278" t="s">
        <v>231</v>
      </c>
      <c r="B45" s="279" t="s">
        <v>232</v>
      </c>
      <c r="C45" s="388">
        <v>5</v>
      </c>
      <c r="D45" s="280">
        <v>0.2347417840375587</v>
      </c>
      <c r="E45" s="387">
        <v>42</v>
      </c>
      <c r="F45" s="280">
        <v>0.08590889566160077</v>
      </c>
      <c r="G45" s="387">
        <v>3316.07</v>
      </c>
      <c r="H45" s="280">
        <v>0.25394051106562626</v>
      </c>
      <c r="I45" s="387">
        <v>1428.83</v>
      </c>
      <c r="J45" s="280">
        <v>0.26884081465786885</v>
      </c>
    </row>
    <row r="46" spans="1:10" ht="15" customHeight="1">
      <c r="A46" s="278" t="s">
        <v>233</v>
      </c>
      <c r="B46" s="279" t="s">
        <v>234</v>
      </c>
      <c r="C46" s="388">
        <v>132</v>
      </c>
      <c r="D46" s="280">
        <v>6.197183098591549</v>
      </c>
      <c r="E46" s="387">
        <v>3510</v>
      </c>
      <c r="F46" s="280">
        <v>7.179529137433778</v>
      </c>
      <c r="G46" s="387">
        <v>79999.46</v>
      </c>
      <c r="H46" s="280">
        <v>6.1262590226907525</v>
      </c>
      <c r="I46" s="387">
        <v>23592.45</v>
      </c>
      <c r="J46" s="280">
        <v>4.439025970741823</v>
      </c>
    </row>
    <row r="47" spans="1:10" ht="15" customHeight="1">
      <c r="A47" s="278" t="s">
        <v>235</v>
      </c>
      <c r="B47" s="279" t="s">
        <v>236</v>
      </c>
      <c r="C47" s="388">
        <v>15</v>
      </c>
      <c r="D47" s="280">
        <v>0.7042253521126761</v>
      </c>
      <c r="E47" s="387">
        <v>459</v>
      </c>
      <c r="F47" s="280">
        <v>0.938861502587494</v>
      </c>
      <c r="G47" s="387">
        <v>8548.95</v>
      </c>
      <c r="H47" s="280">
        <v>0.6546679449090295</v>
      </c>
      <c r="I47" s="387">
        <v>3613.84</v>
      </c>
      <c r="J47" s="280">
        <v>0.6799603099341369</v>
      </c>
    </row>
    <row r="48" spans="1:10" ht="15" customHeight="1">
      <c r="A48" s="278" t="s">
        <v>237</v>
      </c>
      <c r="B48" s="279" t="s">
        <v>238</v>
      </c>
      <c r="C48" s="388">
        <v>3</v>
      </c>
      <c r="D48" s="280">
        <v>0.14084507042253522</v>
      </c>
      <c r="E48" s="387">
        <v>18</v>
      </c>
      <c r="F48" s="280">
        <v>0.03681809814068604</v>
      </c>
      <c r="G48" s="387">
        <v>127.83</v>
      </c>
      <c r="H48" s="280">
        <v>0.009789062212051917</v>
      </c>
      <c r="I48" s="387">
        <v>62.36</v>
      </c>
      <c r="J48" s="280">
        <v>0.01173331551133774</v>
      </c>
    </row>
    <row r="49" spans="1:10" ht="15" customHeight="1">
      <c r="A49" s="278">
        <v>21</v>
      </c>
      <c r="B49" s="279" t="s">
        <v>239</v>
      </c>
      <c r="C49" s="388">
        <v>67</v>
      </c>
      <c r="D49" s="280">
        <v>3.145539906103286</v>
      </c>
      <c r="E49" s="387">
        <v>1643</v>
      </c>
      <c r="F49" s="280">
        <v>3.3606741802859537</v>
      </c>
      <c r="G49" s="387">
        <v>44665.74</v>
      </c>
      <c r="H49" s="280">
        <v>3.4204467465175297</v>
      </c>
      <c r="I49" s="387">
        <v>17781.28</v>
      </c>
      <c r="J49" s="280">
        <v>3.3456281019153224</v>
      </c>
    </row>
    <row r="50" spans="1:10" ht="15" customHeight="1">
      <c r="A50" s="278" t="s">
        <v>240</v>
      </c>
      <c r="B50" s="279" t="s">
        <v>241</v>
      </c>
      <c r="C50" s="388">
        <v>37</v>
      </c>
      <c r="D50" s="280">
        <v>1.7370892018779343</v>
      </c>
      <c r="E50" s="387">
        <v>1075</v>
      </c>
      <c r="F50" s="280">
        <v>2.198858638957639</v>
      </c>
      <c r="G50" s="387">
        <v>39048.12</v>
      </c>
      <c r="H50" s="280">
        <v>2.990256402594608</v>
      </c>
      <c r="I50" s="387">
        <v>9684.38</v>
      </c>
      <c r="J50" s="280">
        <v>1.8221598151329215</v>
      </c>
    </row>
    <row r="51" spans="1:10" ht="15" customHeight="1">
      <c r="A51" s="278" t="s">
        <v>242</v>
      </c>
      <c r="B51" s="279" t="s">
        <v>243</v>
      </c>
      <c r="C51" s="388">
        <v>31</v>
      </c>
      <c r="D51" s="280">
        <v>1.455399061032864</v>
      </c>
      <c r="E51" s="387">
        <v>681</v>
      </c>
      <c r="F51" s="280">
        <v>1.3929513796559554</v>
      </c>
      <c r="G51" s="387">
        <v>10635.78</v>
      </c>
      <c r="H51" s="280">
        <v>0.8144747875592393</v>
      </c>
      <c r="I51" s="387">
        <v>4389.45</v>
      </c>
      <c r="J51" s="280">
        <v>0.8258948327652572</v>
      </c>
    </row>
    <row r="52" spans="1:10" ht="15" customHeight="1">
      <c r="A52" s="278" t="s">
        <v>244</v>
      </c>
      <c r="B52" s="279" t="s">
        <v>245</v>
      </c>
      <c r="C52" s="388">
        <v>194</v>
      </c>
      <c r="D52" s="280">
        <v>9.107981220657276</v>
      </c>
      <c r="E52" s="387">
        <v>3475</v>
      </c>
      <c r="F52" s="280">
        <v>7.107938391049111</v>
      </c>
      <c r="G52" s="387">
        <v>69725.3</v>
      </c>
      <c r="H52" s="280">
        <v>5.339476644402594</v>
      </c>
      <c r="I52" s="387">
        <v>30834.06</v>
      </c>
      <c r="J52" s="280">
        <v>5.801567582994204</v>
      </c>
    </row>
    <row r="53" spans="1:10" ht="15" customHeight="1">
      <c r="A53" s="278" t="s">
        <v>246</v>
      </c>
      <c r="B53" s="279" t="s">
        <v>247</v>
      </c>
      <c r="C53" s="388">
        <v>73</v>
      </c>
      <c r="D53" s="280">
        <v>3.427230046948357</v>
      </c>
      <c r="E53" s="387">
        <v>1896</v>
      </c>
      <c r="F53" s="280">
        <v>3.8781730041522633</v>
      </c>
      <c r="G53" s="387">
        <v>43464.18</v>
      </c>
      <c r="H53" s="280">
        <v>3.3284327780319387</v>
      </c>
      <c r="I53" s="387">
        <v>16967.28</v>
      </c>
      <c r="J53" s="280">
        <v>3.1924703272804775</v>
      </c>
    </row>
    <row r="54" spans="1:10" ht="15" customHeight="1">
      <c r="A54" s="278" t="s">
        <v>248</v>
      </c>
      <c r="B54" s="279" t="s">
        <v>249</v>
      </c>
      <c r="C54" s="388">
        <v>239</v>
      </c>
      <c r="D54" s="280">
        <v>11.220657276995304</v>
      </c>
      <c r="E54" s="387">
        <v>4358</v>
      </c>
      <c r="F54" s="280">
        <v>8.914070649839433</v>
      </c>
      <c r="G54" s="387">
        <v>71261.03</v>
      </c>
      <c r="H54" s="280">
        <v>5.4570809353430185</v>
      </c>
      <c r="I54" s="387">
        <v>34279.73</v>
      </c>
      <c r="J54" s="280">
        <v>6.449885948259618</v>
      </c>
    </row>
    <row r="55" spans="1:10" ht="15" customHeight="1">
      <c r="A55" s="278" t="s">
        <v>250</v>
      </c>
      <c r="B55" s="279" t="s">
        <v>251</v>
      </c>
      <c r="C55" s="388">
        <v>14</v>
      </c>
      <c r="D55" s="280">
        <v>0.6572769953051643</v>
      </c>
      <c r="E55" s="387">
        <v>879</v>
      </c>
      <c r="F55" s="280">
        <v>1.7979504592035018</v>
      </c>
      <c r="G55" s="387">
        <v>9973.99</v>
      </c>
      <c r="H55" s="280">
        <v>0.7637957334927927</v>
      </c>
      <c r="I55" s="387">
        <v>5588.8</v>
      </c>
      <c r="J55" s="280">
        <v>1.0515579494830718</v>
      </c>
    </row>
    <row r="56" spans="1:10" ht="15" customHeight="1">
      <c r="A56" s="278" t="s">
        <v>252</v>
      </c>
      <c r="B56" s="279" t="s">
        <v>253</v>
      </c>
      <c r="C56" s="388">
        <v>10</v>
      </c>
      <c r="D56" s="280">
        <v>0.4694835680751174</v>
      </c>
      <c r="E56" s="387">
        <v>502</v>
      </c>
      <c r="F56" s="280">
        <v>1.0268158481457996</v>
      </c>
      <c r="G56" s="387">
        <v>7111.01</v>
      </c>
      <c r="H56" s="280">
        <v>0.5445522903897622</v>
      </c>
      <c r="I56" s="387">
        <v>2698.82</v>
      </c>
      <c r="J56" s="280">
        <v>0.5077951662653708</v>
      </c>
    </row>
    <row r="57" spans="1:10" ht="15" customHeight="1">
      <c r="A57" s="278" t="s">
        <v>254</v>
      </c>
      <c r="B57" s="279" t="s">
        <v>255</v>
      </c>
      <c r="C57" s="388">
        <v>43</v>
      </c>
      <c r="D57" s="280">
        <v>2.0187793427230045</v>
      </c>
      <c r="E57" s="387">
        <v>950</v>
      </c>
      <c r="F57" s="280">
        <v>1.9431774018695411</v>
      </c>
      <c r="G57" s="387">
        <v>20837.01</v>
      </c>
      <c r="H57" s="280">
        <v>1.5956722772678393</v>
      </c>
      <c r="I57" s="387">
        <v>7968.97</v>
      </c>
      <c r="J57" s="280">
        <v>1.499397679768844</v>
      </c>
    </row>
    <row r="58" spans="1:10" ht="15" customHeight="1">
      <c r="A58" s="278" t="s">
        <v>256</v>
      </c>
      <c r="B58" s="279" t="s">
        <v>257</v>
      </c>
      <c r="C58" s="388" t="s">
        <v>270</v>
      </c>
      <c r="D58" s="280" t="s">
        <v>270</v>
      </c>
      <c r="E58" s="387" t="s">
        <v>270</v>
      </c>
      <c r="F58" s="280" t="s">
        <v>270</v>
      </c>
      <c r="G58" s="387" t="s">
        <v>270</v>
      </c>
      <c r="H58" s="280" t="s">
        <v>270</v>
      </c>
      <c r="I58" s="387" t="s">
        <v>270</v>
      </c>
      <c r="J58" s="280" t="s">
        <v>270</v>
      </c>
    </row>
    <row r="59" spans="1:10" ht="15" customHeight="1">
      <c r="A59" s="278">
        <v>31</v>
      </c>
      <c r="B59" s="279" t="s">
        <v>258</v>
      </c>
      <c r="C59" s="388">
        <v>115</v>
      </c>
      <c r="D59" s="280">
        <v>5.39906103286385</v>
      </c>
      <c r="E59" s="387">
        <v>9878</v>
      </c>
      <c r="F59" s="280">
        <v>20.20495407964982</v>
      </c>
      <c r="G59" s="387">
        <v>360441.16</v>
      </c>
      <c r="H59" s="280">
        <v>27.60213517190142</v>
      </c>
      <c r="I59" s="387">
        <v>73261.06</v>
      </c>
      <c r="J59" s="280">
        <v>13.784399160921183</v>
      </c>
    </row>
    <row r="60" spans="1:10" ht="15" customHeight="1" thickBot="1">
      <c r="A60" s="278" t="s">
        <v>259</v>
      </c>
      <c r="B60" s="279" t="s">
        <v>260</v>
      </c>
      <c r="C60" s="390">
        <v>67</v>
      </c>
      <c r="D60" s="296">
        <v>3.145539906103286</v>
      </c>
      <c r="E60" s="387">
        <v>965</v>
      </c>
      <c r="F60" s="280">
        <v>1.973859150320113</v>
      </c>
      <c r="G60" s="387">
        <v>18741</v>
      </c>
      <c r="H60" s="280">
        <v>1.4351624416495736</v>
      </c>
      <c r="I60" s="387">
        <v>8132.58</v>
      </c>
      <c r="J60" s="280">
        <v>1.5301816398523906</v>
      </c>
    </row>
    <row r="61" spans="1:10" ht="15" customHeight="1">
      <c r="A61" s="287"/>
      <c r="B61" s="281"/>
      <c r="C61" s="282"/>
      <c r="D61" s="288"/>
      <c r="E61" s="282"/>
      <c r="F61" s="288"/>
      <c r="G61" s="282"/>
      <c r="H61" s="288"/>
      <c r="I61" s="282"/>
      <c r="J61" s="288"/>
    </row>
    <row r="62" spans="1:10" ht="15" customHeight="1" thickBot="1">
      <c r="A62" s="289"/>
      <c r="B62" s="289"/>
      <c r="C62" s="290"/>
      <c r="D62" s="290"/>
      <c r="E62" s="290"/>
      <c r="F62" s="290"/>
      <c r="G62" s="290"/>
      <c r="H62" s="290"/>
      <c r="I62" s="290"/>
      <c r="J62" s="291"/>
    </row>
    <row r="63" spans="1:10" ht="15" customHeight="1">
      <c r="A63" s="268"/>
      <c r="B63" s="269"/>
      <c r="C63" s="415" t="s">
        <v>209</v>
      </c>
      <c r="D63" s="416"/>
      <c r="E63" s="415" t="s">
        <v>210</v>
      </c>
      <c r="F63" s="416"/>
      <c r="G63" s="415" t="s">
        <v>211</v>
      </c>
      <c r="H63" s="416"/>
      <c r="I63" s="415" t="s">
        <v>212</v>
      </c>
      <c r="J63" s="416"/>
    </row>
    <row r="64" spans="1:10" ht="15" customHeight="1">
      <c r="A64" s="417" t="s">
        <v>213</v>
      </c>
      <c r="B64" s="418"/>
      <c r="C64" s="391" t="s">
        <v>214</v>
      </c>
      <c r="D64" s="304"/>
      <c r="E64" s="272" t="s">
        <v>214</v>
      </c>
      <c r="F64" s="304"/>
      <c r="G64" s="272" t="s">
        <v>214</v>
      </c>
      <c r="H64" s="304"/>
      <c r="I64" s="272" t="s">
        <v>214</v>
      </c>
      <c r="J64" s="304"/>
    </row>
    <row r="65" spans="1:10" ht="15" customHeight="1" thickBot="1">
      <c r="A65" s="273"/>
      <c r="B65" s="274"/>
      <c r="C65" s="392"/>
      <c r="D65" s="276" t="s">
        <v>35</v>
      </c>
      <c r="E65" s="275"/>
      <c r="F65" s="276" t="s">
        <v>35</v>
      </c>
      <c r="G65" s="275"/>
      <c r="H65" s="276" t="s">
        <v>35</v>
      </c>
      <c r="I65" s="275"/>
      <c r="J65" s="276" t="s">
        <v>35</v>
      </c>
    </row>
    <row r="66" spans="1:10" s="1" customFormat="1" ht="15" customHeight="1">
      <c r="A66" s="419" t="s">
        <v>262</v>
      </c>
      <c r="B66" s="420"/>
      <c r="C66" s="385">
        <v>1336</v>
      </c>
      <c r="D66" s="277">
        <v>99.99999999999999</v>
      </c>
      <c r="E66" s="386">
        <v>44352</v>
      </c>
      <c r="F66" s="277">
        <v>99.99999999999999</v>
      </c>
      <c r="G66" s="386">
        <v>1230121.1499999997</v>
      </c>
      <c r="H66" s="277">
        <v>100.00000000000003</v>
      </c>
      <c r="I66" s="386">
        <v>451697.73000000004</v>
      </c>
      <c r="J66" s="277">
        <v>100</v>
      </c>
    </row>
    <row r="67" spans="1:10" s="1" customFormat="1" ht="15" customHeight="1">
      <c r="A67" s="278">
        <v>9</v>
      </c>
      <c r="B67" s="279" t="s">
        <v>216</v>
      </c>
      <c r="C67" s="388">
        <v>104</v>
      </c>
      <c r="D67" s="280">
        <v>7.784431137724551</v>
      </c>
      <c r="E67" s="387">
        <v>3853</v>
      </c>
      <c r="F67" s="280">
        <v>8.687319624819626</v>
      </c>
      <c r="G67" s="387">
        <v>112232.44</v>
      </c>
      <c r="H67" s="280">
        <v>9.123689971512158</v>
      </c>
      <c r="I67" s="387">
        <v>40135.68</v>
      </c>
      <c r="J67" s="280">
        <v>8.885517312650652</v>
      </c>
    </row>
    <row r="68" spans="1:10" s="1" customFormat="1" ht="15" customHeight="1">
      <c r="A68" s="278" t="s">
        <v>217</v>
      </c>
      <c r="B68" s="279" t="s">
        <v>218</v>
      </c>
      <c r="C68" s="388">
        <v>19</v>
      </c>
      <c r="D68" s="280">
        <v>1.4221556886227544</v>
      </c>
      <c r="E68" s="387">
        <v>275</v>
      </c>
      <c r="F68" s="280">
        <v>0.6200396825396826</v>
      </c>
      <c r="G68" s="387">
        <v>3341.6</v>
      </c>
      <c r="H68" s="280">
        <v>0.2716480405202366</v>
      </c>
      <c r="I68" s="387">
        <v>1699.31</v>
      </c>
      <c r="J68" s="280">
        <v>0.3762051228373452</v>
      </c>
    </row>
    <row r="69" spans="1:10" s="1" customFormat="1" ht="15" customHeight="1">
      <c r="A69" s="278" t="s">
        <v>219</v>
      </c>
      <c r="B69" s="279" t="s">
        <v>220</v>
      </c>
      <c r="C69" s="388">
        <v>171</v>
      </c>
      <c r="D69" s="280">
        <v>12.79940119760479</v>
      </c>
      <c r="E69" s="387">
        <v>3014</v>
      </c>
      <c r="F69" s="280">
        <v>6.79563492063492</v>
      </c>
      <c r="G69" s="387">
        <v>52571.12</v>
      </c>
      <c r="H69" s="280">
        <v>4.273653859215413</v>
      </c>
      <c r="I69" s="387">
        <v>26221.86</v>
      </c>
      <c r="J69" s="280">
        <v>5.805178609155286</v>
      </c>
    </row>
    <row r="70" spans="1:10" s="1" customFormat="1" ht="15" customHeight="1">
      <c r="A70" s="278" t="s">
        <v>221</v>
      </c>
      <c r="B70" s="279" t="s">
        <v>222</v>
      </c>
      <c r="C70" s="388">
        <v>31</v>
      </c>
      <c r="D70" s="280">
        <v>2.3203592814371254</v>
      </c>
      <c r="E70" s="387">
        <v>558</v>
      </c>
      <c r="F70" s="280">
        <v>1.2581168831168832</v>
      </c>
      <c r="G70" s="387">
        <v>12404.15</v>
      </c>
      <c r="H70" s="280">
        <v>1.0083681595101428</v>
      </c>
      <c r="I70" s="387">
        <v>4489.51</v>
      </c>
      <c r="J70" s="280">
        <v>0.9939190971803201</v>
      </c>
    </row>
    <row r="71" spans="1:10" s="1" customFormat="1" ht="15" customHeight="1">
      <c r="A71" s="278" t="s">
        <v>223</v>
      </c>
      <c r="B71" s="279" t="s">
        <v>224</v>
      </c>
      <c r="C71" s="388">
        <v>53</v>
      </c>
      <c r="D71" s="280">
        <v>3.967065868263473</v>
      </c>
      <c r="E71" s="387">
        <v>795</v>
      </c>
      <c r="F71" s="280">
        <v>1.7924783549783547</v>
      </c>
      <c r="G71" s="387">
        <v>13997.47</v>
      </c>
      <c r="H71" s="280">
        <v>1.1378936131615982</v>
      </c>
      <c r="I71" s="387">
        <v>5708.89</v>
      </c>
      <c r="J71" s="280">
        <v>1.2638739627936584</v>
      </c>
    </row>
    <row r="72" spans="1:10" s="1" customFormat="1" ht="15" customHeight="1">
      <c r="A72" s="278" t="s">
        <v>225</v>
      </c>
      <c r="B72" s="279" t="s">
        <v>226</v>
      </c>
      <c r="C72" s="388">
        <v>40</v>
      </c>
      <c r="D72" s="280">
        <v>2.9940119760479043</v>
      </c>
      <c r="E72" s="387">
        <v>659</v>
      </c>
      <c r="F72" s="280">
        <v>1.4858405483405484</v>
      </c>
      <c r="G72" s="387">
        <v>15848.33</v>
      </c>
      <c r="H72" s="280">
        <v>1.288355216069572</v>
      </c>
      <c r="I72" s="387">
        <v>4707.63</v>
      </c>
      <c r="J72" s="280">
        <v>1.0422080270361331</v>
      </c>
    </row>
    <row r="73" spans="1:10" s="1" customFormat="1" ht="15" customHeight="1">
      <c r="A73" s="278" t="s">
        <v>227</v>
      </c>
      <c r="B73" s="279" t="s">
        <v>228</v>
      </c>
      <c r="C73" s="388">
        <v>40</v>
      </c>
      <c r="D73" s="280">
        <v>2.9940119760479043</v>
      </c>
      <c r="E73" s="387">
        <v>1779</v>
      </c>
      <c r="F73" s="280">
        <v>4.011093073593074</v>
      </c>
      <c r="G73" s="387">
        <v>28109.72</v>
      </c>
      <c r="H73" s="280">
        <v>2.2851180145955547</v>
      </c>
      <c r="I73" s="387">
        <v>6636.55</v>
      </c>
      <c r="J73" s="280">
        <v>1.4692458162231632</v>
      </c>
    </row>
    <row r="74" spans="1:10" s="1" customFormat="1" ht="15" customHeight="1">
      <c r="A74" s="278" t="s">
        <v>229</v>
      </c>
      <c r="B74" s="279" t="s">
        <v>230</v>
      </c>
      <c r="C74" s="388">
        <v>23</v>
      </c>
      <c r="D74" s="280">
        <v>1.721556886227545</v>
      </c>
      <c r="E74" s="387">
        <v>1269</v>
      </c>
      <c r="F74" s="280">
        <v>2.8612012987012987</v>
      </c>
      <c r="G74" s="387">
        <v>54713.1</v>
      </c>
      <c r="H74" s="280">
        <v>4.44778142380529</v>
      </c>
      <c r="I74" s="387">
        <v>29398.89</v>
      </c>
      <c r="J74" s="280">
        <v>6.508531712125273</v>
      </c>
    </row>
    <row r="75" spans="1:10" s="1" customFormat="1" ht="15" customHeight="1">
      <c r="A75" s="278" t="s">
        <v>231</v>
      </c>
      <c r="B75" s="279" t="s">
        <v>232</v>
      </c>
      <c r="C75" s="388">
        <v>4</v>
      </c>
      <c r="D75" s="280">
        <v>0.29940119760479045</v>
      </c>
      <c r="E75" s="387">
        <v>28</v>
      </c>
      <c r="F75" s="280">
        <v>0.06313131313131314</v>
      </c>
      <c r="G75" s="387">
        <v>1447.26</v>
      </c>
      <c r="H75" s="280">
        <v>0.11765182640750468</v>
      </c>
      <c r="I75" s="387">
        <v>489.73</v>
      </c>
      <c r="J75" s="280">
        <v>0.1084198497079009</v>
      </c>
    </row>
    <row r="76" spans="1:10" s="1" customFormat="1" ht="15" customHeight="1">
      <c r="A76" s="278" t="s">
        <v>233</v>
      </c>
      <c r="B76" s="279" t="s">
        <v>234</v>
      </c>
      <c r="C76" s="388">
        <v>116</v>
      </c>
      <c r="D76" s="280">
        <v>8.682634730538922</v>
      </c>
      <c r="E76" s="387">
        <v>5273</v>
      </c>
      <c r="F76" s="280">
        <v>11.888979076479076</v>
      </c>
      <c r="G76" s="387">
        <v>168559.82</v>
      </c>
      <c r="H76" s="280">
        <v>13.702700746182606</v>
      </c>
      <c r="I76" s="387">
        <v>49247.23</v>
      </c>
      <c r="J76" s="280">
        <v>10.902695924551137</v>
      </c>
    </row>
    <row r="77" spans="1:10" s="1" customFormat="1" ht="15" customHeight="1">
      <c r="A77" s="278" t="s">
        <v>235</v>
      </c>
      <c r="B77" s="279" t="s">
        <v>236</v>
      </c>
      <c r="C77" s="388">
        <v>22</v>
      </c>
      <c r="D77" s="280">
        <v>1.6467065868263475</v>
      </c>
      <c r="E77" s="387">
        <v>646</v>
      </c>
      <c r="F77" s="280">
        <v>1.4565295815295816</v>
      </c>
      <c r="G77" s="387">
        <v>6805.36</v>
      </c>
      <c r="H77" s="280">
        <v>0.553226810221091</v>
      </c>
      <c r="I77" s="387">
        <v>2785.41</v>
      </c>
      <c r="J77" s="280">
        <v>0.6166535306697246</v>
      </c>
    </row>
    <row r="78" spans="1:10" s="1" customFormat="1" ht="15" customHeight="1">
      <c r="A78" s="278" t="s">
        <v>237</v>
      </c>
      <c r="B78" s="279" t="s">
        <v>238</v>
      </c>
      <c r="C78" s="388">
        <v>1</v>
      </c>
      <c r="D78" s="280">
        <v>0.07485029940119761</v>
      </c>
      <c r="E78" s="387">
        <v>7</v>
      </c>
      <c r="F78" s="280">
        <v>0.015782828282828284</v>
      </c>
      <c r="G78" s="387" t="s">
        <v>269</v>
      </c>
      <c r="H78" s="280" t="s">
        <v>269</v>
      </c>
      <c r="I78" s="387" t="s">
        <v>269</v>
      </c>
      <c r="J78" s="280" t="s">
        <v>269</v>
      </c>
    </row>
    <row r="79" spans="1:10" s="1" customFormat="1" ht="15" customHeight="1">
      <c r="A79" s="278">
        <v>21</v>
      </c>
      <c r="B79" s="279" t="s">
        <v>239</v>
      </c>
      <c r="C79" s="388">
        <v>133</v>
      </c>
      <c r="D79" s="280">
        <v>9.95508982035928</v>
      </c>
      <c r="E79" s="387">
        <v>3683</v>
      </c>
      <c r="F79" s="280">
        <v>8.304022366522366</v>
      </c>
      <c r="G79" s="387">
        <v>104082.34</v>
      </c>
      <c r="H79" s="280">
        <v>8.461145473354396</v>
      </c>
      <c r="I79" s="387">
        <v>46368.97</v>
      </c>
      <c r="J79" s="280">
        <v>10.265486612031456</v>
      </c>
    </row>
    <row r="80" spans="1:10" s="1" customFormat="1" ht="15" customHeight="1">
      <c r="A80" s="278" t="s">
        <v>240</v>
      </c>
      <c r="B80" s="279" t="s">
        <v>241</v>
      </c>
      <c r="C80" s="388">
        <v>25</v>
      </c>
      <c r="D80" s="280">
        <v>1.87125748502994</v>
      </c>
      <c r="E80" s="387">
        <v>354</v>
      </c>
      <c r="F80" s="280">
        <v>0.7981601731601732</v>
      </c>
      <c r="G80" s="387">
        <v>12908.27</v>
      </c>
      <c r="H80" s="280">
        <v>1.0493494888694503</v>
      </c>
      <c r="I80" s="387">
        <v>3148.58</v>
      </c>
      <c r="J80" s="280">
        <v>0.697054643157051</v>
      </c>
    </row>
    <row r="81" spans="1:10" s="1" customFormat="1" ht="15" customHeight="1">
      <c r="A81" s="278" t="s">
        <v>242</v>
      </c>
      <c r="B81" s="279" t="s">
        <v>243</v>
      </c>
      <c r="C81" s="388">
        <v>14</v>
      </c>
      <c r="D81" s="280">
        <v>1.0479041916167664</v>
      </c>
      <c r="E81" s="387">
        <v>376</v>
      </c>
      <c r="F81" s="280">
        <v>0.8477633477633478</v>
      </c>
      <c r="G81" s="387">
        <v>16399.76</v>
      </c>
      <c r="H81" s="280">
        <v>1.3331825080806068</v>
      </c>
      <c r="I81" s="387">
        <v>5307.03</v>
      </c>
      <c r="J81" s="280">
        <v>1.1749073877347134</v>
      </c>
    </row>
    <row r="82" spans="1:10" s="1" customFormat="1" ht="15" customHeight="1">
      <c r="A82" s="278" t="s">
        <v>244</v>
      </c>
      <c r="B82" s="279" t="s">
        <v>245</v>
      </c>
      <c r="C82" s="388">
        <v>175</v>
      </c>
      <c r="D82" s="280">
        <v>13.09880239520958</v>
      </c>
      <c r="E82" s="387">
        <v>4514</v>
      </c>
      <c r="F82" s="280">
        <v>10.177669552669553</v>
      </c>
      <c r="G82" s="387">
        <v>92852.27</v>
      </c>
      <c r="H82" s="280">
        <v>7.548221571509443</v>
      </c>
      <c r="I82" s="387">
        <v>34865.91</v>
      </c>
      <c r="J82" s="280">
        <v>7.7188588040945</v>
      </c>
    </row>
    <row r="83" spans="1:10" s="1" customFormat="1" ht="15" customHeight="1">
      <c r="A83" s="278" t="s">
        <v>246</v>
      </c>
      <c r="B83" s="279" t="s">
        <v>247</v>
      </c>
      <c r="C83" s="388">
        <v>29</v>
      </c>
      <c r="D83" s="280">
        <v>2.1706586826347305</v>
      </c>
      <c r="E83" s="387">
        <v>2018</v>
      </c>
      <c r="F83" s="280">
        <v>4.549963924963925</v>
      </c>
      <c r="G83" s="387">
        <v>81024.38</v>
      </c>
      <c r="H83" s="280">
        <v>6.586699204383245</v>
      </c>
      <c r="I83" s="387">
        <v>26374.31</v>
      </c>
      <c r="J83" s="280">
        <v>5.838929055499127</v>
      </c>
    </row>
    <row r="84" spans="1:10" s="1" customFormat="1" ht="15" customHeight="1">
      <c r="A84" s="278" t="s">
        <v>248</v>
      </c>
      <c r="B84" s="279" t="s">
        <v>249</v>
      </c>
      <c r="C84" s="388">
        <v>122</v>
      </c>
      <c r="D84" s="280">
        <v>9.131736526946108</v>
      </c>
      <c r="E84" s="387">
        <v>3034</v>
      </c>
      <c r="F84" s="280">
        <v>6.840728715728715</v>
      </c>
      <c r="G84" s="387">
        <v>70056.37</v>
      </c>
      <c r="H84" s="280">
        <v>5.695078895277918</v>
      </c>
      <c r="I84" s="387">
        <v>27371.03</v>
      </c>
      <c r="J84" s="280">
        <v>6.05958989433044</v>
      </c>
    </row>
    <row r="85" spans="1:10" s="1" customFormat="1" ht="15" customHeight="1">
      <c r="A85" s="278" t="s">
        <v>250</v>
      </c>
      <c r="B85" s="279" t="s">
        <v>251</v>
      </c>
      <c r="C85" s="388">
        <v>12</v>
      </c>
      <c r="D85" s="280">
        <v>0.8982035928143712</v>
      </c>
      <c r="E85" s="387">
        <v>179</v>
      </c>
      <c r="F85" s="280">
        <v>0.4035894660894661</v>
      </c>
      <c r="G85" s="387">
        <v>20895.47</v>
      </c>
      <c r="H85" s="280">
        <v>1.6986513889302697</v>
      </c>
      <c r="I85" s="387">
        <v>7848.7</v>
      </c>
      <c r="J85" s="280">
        <v>1.737600053912159</v>
      </c>
    </row>
    <row r="86" spans="1:10" s="1" customFormat="1" ht="15" customHeight="1">
      <c r="A86" s="278" t="s">
        <v>252</v>
      </c>
      <c r="B86" s="279" t="s">
        <v>253</v>
      </c>
      <c r="C86" s="388">
        <v>45</v>
      </c>
      <c r="D86" s="280">
        <v>3.3682634730538923</v>
      </c>
      <c r="E86" s="387">
        <v>5473</v>
      </c>
      <c r="F86" s="280">
        <v>12.339917027417027</v>
      </c>
      <c r="G86" s="387">
        <v>197566.01</v>
      </c>
      <c r="H86" s="280">
        <v>16.06069532257047</v>
      </c>
      <c r="I86" s="387">
        <v>77175.66</v>
      </c>
      <c r="J86" s="280">
        <v>17.085686926077756</v>
      </c>
    </row>
    <row r="87" spans="1:10" s="1" customFormat="1" ht="15" customHeight="1">
      <c r="A87" s="278" t="s">
        <v>254</v>
      </c>
      <c r="B87" s="279" t="s">
        <v>255</v>
      </c>
      <c r="C87" s="388">
        <v>53</v>
      </c>
      <c r="D87" s="280">
        <v>3.967065868263473</v>
      </c>
      <c r="E87" s="387">
        <v>2241</v>
      </c>
      <c r="F87" s="280">
        <v>5.05275974025974</v>
      </c>
      <c r="G87" s="387">
        <v>54624.13</v>
      </c>
      <c r="H87" s="280">
        <v>4.440548802855719</v>
      </c>
      <c r="I87" s="387">
        <v>15396.56</v>
      </c>
      <c r="J87" s="280">
        <v>3.4085980463085344</v>
      </c>
    </row>
    <row r="88" spans="1:10" s="1" customFormat="1" ht="15" customHeight="1">
      <c r="A88" s="278" t="s">
        <v>256</v>
      </c>
      <c r="B88" s="279" t="s">
        <v>257</v>
      </c>
      <c r="C88" s="388">
        <v>3</v>
      </c>
      <c r="D88" s="280">
        <v>0.2245508982035928</v>
      </c>
      <c r="E88" s="387">
        <v>53</v>
      </c>
      <c r="F88" s="280">
        <v>0.11949855699855699</v>
      </c>
      <c r="G88" s="387" t="s">
        <v>269</v>
      </c>
      <c r="H88" s="280" t="s">
        <v>269</v>
      </c>
      <c r="I88" s="387" t="s">
        <v>269</v>
      </c>
      <c r="J88" s="280" t="s">
        <v>269</v>
      </c>
    </row>
    <row r="89" spans="1:10" s="1" customFormat="1" ht="15" customHeight="1">
      <c r="A89" s="278">
        <v>31</v>
      </c>
      <c r="B89" s="279" t="s">
        <v>258</v>
      </c>
      <c r="C89" s="388">
        <v>69</v>
      </c>
      <c r="D89" s="280">
        <v>5.164670658682635</v>
      </c>
      <c r="E89" s="387">
        <v>3829</v>
      </c>
      <c r="F89" s="280">
        <v>8.633207070707071</v>
      </c>
      <c r="G89" s="387">
        <v>99822.63</v>
      </c>
      <c r="H89" s="280">
        <v>8.114861694720071</v>
      </c>
      <c r="I89" s="387">
        <v>33199.09</v>
      </c>
      <c r="J89" s="280">
        <v>7.349846544502226</v>
      </c>
    </row>
    <row r="90" spans="1:10" s="1" customFormat="1" ht="15" customHeight="1" thickBot="1">
      <c r="A90" s="278" t="s">
        <v>259</v>
      </c>
      <c r="B90" s="279" t="s">
        <v>260</v>
      </c>
      <c r="C90" s="390">
        <v>32</v>
      </c>
      <c r="D90" s="296">
        <v>2.3952095808383236</v>
      </c>
      <c r="E90" s="387">
        <v>442</v>
      </c>
      <c r="F90" s="280">
        <v>0.9965728715728716</v>
      </c>
      <c r="G90" s="387">
        <v>9637.14</v>
      </c>
      <c r="H90" s="280">
        <v>0.7834301523878361</v>
      </c>
      <c r="I90" s="387">
        <v>3007.43</v>
      </c>
      <c r="J90" s="280">
        <v>0.6658058697793322</v>
      </c>
    </row>
    <row r="91" spans="1:10" s="1" customFormat="1" ht="15" customHeight="1">
      <c r="A91" s="287"/>
      <c r="B91" s="281"/>
      <c r="C91" s="282"/>
      <c r="D91" s="288"/>
      <c r="E91" s="282"/>
      <c r="F91" s="288"/>
      <c r="G91" s="282"/>
      <c r="H91" s="288"/>
      <c r="I91" s="282"/>
      <c r="J91" s="288"/>
    </row>
    <row r="92" spans="1:10" s="1" customFormat="1" ht="15" customHeight="1" thickBot="1">
      <c r="A92" s="289"/>
      <c r="B92" s="289"/>
      <c r="C92" s="290"/>
      <c r="D92" s="290"/>
      <c r="E92" s="290"/>
      <c r="F92" s="290"/>
      <c r="G92" s="290"/>
      <c r="H92" s="290"/>
      <c r="I92" s="290"/>
      <c r="J92" s="292"/>
    </row>
    <row r="93" spans="1:10" s="1" customFormat="1" ht="15" customHeight="1">
      <c r="A93" s="268"/>
      <c r="B93" s="269"/>
      <c r="C93" s="415" t="s">
        <v>209</v>
      </c>
      <c r="D93" s="416"/>
      <c r="E93" s="415" t="s">
        <v>210</v>
      </c>
      <c r="F93" s="416"/>
      <c r="G93" s="415" t="s">
        <v>211</v>
      </c>
      <c r="H93" s="416"/>
      <c r="I93" s="415" t="s">
        <v>212</v>
      </c>
      <c r="J93" s="416"/>
    </row>
    <row r="94" spans="1:10" s="1" customFormat="1" ht="15" customHeight="1">
      <c r="A94" s="417" t="s">
        <v>213</v>
      </c>
      <c r="B94" s="421"/>
      <c r="C94" s="272" t="s">
        <v>214</v>
      </c>
      <c r="D94" s="304"/>
      <c r="E94" s="272" t="s">
        <v>214</v>
      </c>
      <c r="F94" s="304"/>
      <c r="G94" s="272" t="s">
        <v>214</v>
      </c>
      <c r="H94" s="304"/>
      <c r="I94" s="272" t="s">
        <v>214</v>
      </c>
      <c r="J94" s="304"/>
    </row>
    <row r="95" spans="1:10" s="1" customFormat="1" ht="15" customHeight="1" thickBot="1">
      <c r="A95" s="273"/>
      <c r="B95" s="274"/>
      <c r="C95" s="392"/>
      <c r="D95" s="276" t="s">
        <v>35</v>
      </c>
      <c r="E95" s="275"/>
      <c r="F95" s="276" t="s">
        <v>35</v>
      </c>
      <c r="G95" s="275"/>
      <c r="H95" s="276" t="s">
        <v>35</v>
      </c>
      <c r="I95" s="275"/>
      <c r="J95" s="276" t="s">
        <v>35</v>
      </c>
    </row>
    <row r="96" spans="1:10" s="286" customFormat="1" ht="15" customHeight="1">
      <c r="A96" s="419" t="s">
        <v>263</v>
      </c>
      <c r="B96" s="420"/>
      <c r="C96" s="385">
        <v>1727</v>
      </c>
      <c r="D96" s="277">
        <v>99.99999999999997</v>
      </c>
      <c r="E96" s="386">
        <v>53923</v>
      </c>
      <c r="F96" s="277">
        <v>99.99999999999997</v>
      </c>
      <c r="G96" s="386">
        <v>1369625.1400000001</v>
      </c>
      <c r="H96" s="277">
        <v>99.99999999999999</v>
      </c>
      <c r="I96" s="386">
        <v>450144.45</v>
      </c>
      <c r="J96" s="277">
        <v>99.99999999999997</v>
      </c>
    </row>
    <row r="97" spans="1:10" s="1" customFormat="1" ht="15" customHeight="1">
      <c r="A97" s="278">
        <v>9</v>
      </c>
      <c r="B97" s="279" t="s">
        <v>216</v>
      </c>
      <c r="C97" s="388">
        <v>108</v>
      </c>
      <c r="D97" s="280">
        <v>6.253618992472496</v>
      </c>
      <c r="E97" s="387">
        <v>2819</v>
      </c>
      <c r="F97" s="280">
        <v>5.227824861376408</v>
      </c>
      <c r="G97" s="387">
        <v>50658.66</v>
      </c>
      <c r="H97" s="280">
        <v>3.69872445536448</v>
      </c>
      <c r="I97" s="387">
        <v>24641.13</v>
      </c>
      <c r="J97" s="280">
        <v>5.474049496778201</v>
      </c>
    </row>
    <row r="98" spans="1:10" s="1" customFormat="1" ht="15" customHeight="1">
      <c r="A98" s="278" t="s">
        <v>217</v>
      </c>
      <c r="B98" s="279" t="s">
        <v>218</v>
      </c>
      <c r="C98" s="388">
        <v>28</v>
      </c>
      <c r="D98" s="280">
        <v>1.6213086276780544</v>
      </c>
      <c r="E98" s="387">
        <v>312</v>
      </c>
      <c r="F98" s="280">
        <v>0.5786028225432561</v>
      </c>
      <c r="G98" s="387">
        <v>3727.4</v>
      </c>
      <c r="H98" s="280">
        <v>0.27214745780732386</v>
      </c>
      <c r="I98" s="387">
        <v>1809.88</v>
      </c>
      <c r="J98" s="280">
        <v>0.40206649221155566</v>
      </c>
    </row>
    <row r="99" spans="1:10" s="1" customFormat="1" ht="15" customHeight="1">
      <c r="A99" s="278" t="s">
        <v>219</v>
      </c>
      <c r="B99" s="279" t="s">
        <v>220</v>
      </c>
      <c r="C99" s="388">
        <v>89</v>
      </c>
      <c r="D99" s="280">
        <v>5.153445280833816</v>
      </c>
      <c r="E99" s="387">
        <v>1205</v>
      </c>
      <c r="F99" s="280">
        <v>2.234667952450717</v>
      </c>
      <c r="G99" s="387">
        <v>18030.52</v>
      </c>
      <c r="H99" s="280">
        <v>1.3164565597854023</v>
      </c>
      <c r="I99" s="387">
        <v>5607.54</v>
      </c>
      <c r="J99" s="280">
        <v>1.2457201238402473</v>
      </c>
    </row>
    <row r="100" spans="1:10" s="1" customFormat="1" ht="15" customHeight="1">
      <c r="A100" s="278" t="s">
        <v>221</v>
      </c>
      <c r="B100" s="279" t="s">
        <v>222</v>
      </c>
      <c r="C100" s="388">
        <v>76</v>
      </c>
      <c r="D100" s="280">
        <v>4.400694846554718</v>
      </c>
      <c r="E100" s="387">
        <v>1374</v>
      </c>
      <c r="F100" s="280">
        <v>2.548077814661647</v>
      </c>
      <c r="G100" s="387">
        <v>26474.6</v>
      </c>
      <c r="H100" s="280">
        <v>1.9329814579776183</v>
      </c>
      <c r="I100" s="387">
        <v>9491.13</v>
      </c>
      <c r="J100" s="280">
        <v>2.108463183318155</v>
      </c>
    </row>
    <row r="101" spans="1:10" s="1" customFormat="1" ht="15" customHeight="1">
      <c r="A101" s="278" t="s">
        <v>223</v>
      </c>
      <c r="B101" s="279" t="s">
        <v>224</v>
      </c>
      <c r="C101" s="388">
        <v>66</v>
      </c>
      <c r="D101" s="280">
        <v>3.821656050955414</v>
      </c>
      <c r="E101" s="387">
        <v>1003</v>
      </c>
      <c r="F101" s="280">
        <v>1.8600597147784805</v>
      </c>
      <c r="G101" s="387">
        <v>16267.51</v>
      </c>
      <c r="H101" s="280">
        <v>1.1877344774789984</v>
      </c>
      <c r="I101" s="387">
        <v>8132.98</v>
      </c>
      <c r="J101" s="280">
        <v>1.8067489224847713</v>
      </c>
    </row>
    <row r="102" spans="1:10" s="1" customFormat="1" ht="15" customHeight="1">
      <c r="A102" s="278" t="s">
        <v>225</v>
      </c>
      <c r="B102" s="279" t="s">
        <v>226</v>
      </c>
      <c r="C102" s="388">
        <v>67</v>
      </c>
      <c r="D102" s="280">
        <v>3.8795599305153443</v>
      </c>
      <c r="E102" s="387">
        <v>2622</v>
      </c>
      <c r="F102" s="280">
        <v>4.862489104834672</v>
      </c>
      <c r="G102" s="387">
        <v>87590.33</v>
      </c>
      <c r="H102" s="280">
        <v>6.395204603209898</v>
      </c>
      <c r="I102" s="387">
        <v>20956.53</v>
      </c>
      <c r="J102" s="280">
        <v>4.655512247235303</v>
      </c>
    </row>
    <row r="103" spans="1:10" s="1" customFormat="1" ht="15" customHeight="1">
      <c r="A103" s="278" t="s">
        <v>227</v>
      </c>
      <c r="B103" s="279" t="s">
        <v>228</v>
      </c>
      <c r="C103" s="388">
        <v>49</v>
      </c>
      <c r="D103" s="280">
        <v>2.837290098436595</v>
      </c>
      <c r="E103" s="387">
        <v>543</v>
      </c>
      <c r="F103" s="280">
        <v>1.0069914507723976</v>
      </c>
      <c r="G103" s="387">
        <v>7189.37</v>
      </c>
      <c r="H103" s="280">
        <v>0.5249151603627835</v>
      </c>
      <c r="I103" s="387">
        <v>3717.49</v>
      </c>
      <c r="J103" s="280">
        <v>0.8258437930313257</v>
      </c>
    </row>
    <row r="104" spans="1:10" s="1" customFormat="1" ht="15" customHeight="1">
      <c r="A104" s="278" t="s">
        <v>229</v>
      </c>
      <c r="B104" s="279" t="s">
        <v>230</v>
      </c>
      <c r="C104" s="388">
        <v>12</v>
      </c>
      <c r="D104" s="280">
        <v>0.6948465547191662</v>
      </c>
      <c r="E104" s="387">
        <v>651</v>
      </c>
      <c r="F104" s="280">
        <v>1.2072770431912172</v>
      </c>
      <c r="G104" s="387">
        <v>20044.08</v>
      </c>
      <c r="H104" s="280">
        <v>1.4634719686877244</v>
      </c>
      <c r="I104" s="387">
        <v>5715.13</v>
      </c>
      <c r="J104" s="280">
        <v>1.269621340438608</v>
      </c>
    </row>
    <row r="105" spans="1:10" s="1" customFormat="1" ht="15" customHeight="1">
      <c r="A105" s="278" t="s">
        <v>231</v>
      </c>
      <c r="B105" s="279" t="s">
        <v>232</v>
      </c>
      <c r="C105" s="388">
        <v>8</v>
      </c>
      <c r="D105" s="280">
        <v>0.4632310364794441</v>
      </c>
      <c r="E105" s="387">
        <v>64</v>
      </c>
      <c r="F105" s="280">
        <v>0.11868775847041152</v>
      </c>
      <c r="G105" s="387" t="s">
        <v>269</v>
      </c>
      <c r="H105" s="280" t="s">
        <v>269</v>
      </c>
      <c r="I105" s="387" t="s">
        <v>269</v>
      </c>
      <c r="J105" s="280" t="s">
        <v>269</v>
      </c>
    </row>
    <row r="106" spans="1:10" s="1" customFormat="1" ht="15" customHeight="1">
      <c r="A106" s="278" t="s">
        <v>233</v>
      </c>
      <c r="B106" s="279" t="s">
        <v>234</v>
      </c>
      <c r="C106" s="388">
        <v>172</v>
      </c>
      <c r="D106" s="280">
        <v>9.95946728430805</v>
      </c>
      <c r="E106" s="387">
        <v>4627</v>
      </c>
      <c r="F106" s="280">
        <v>8.580754038165532</v>
      </c>
      <c r="G106" s="387">
        <v>92036.96</v>
      </c>
      <c r="H106" s="280">
        <v>6.719864969768297</v>
      </c>
      <c r="I106" s="387">
        <v>35756.44</v>
      </c>
      <c r="J106" s="280">
        <v>7.9433257479904515</v>
      </c>
    </row>
    <row r="107" spans="1:10" s="1" customFormat="1" ht="15" customHeight="1">
      <c r="A107" s="278" t="s">
        <v>235</v>
      </c>
      <c r="B107" s="279" t="s">
        <v>236</v>
      </c>
      <c r="C107" s="388">
        <v>35</v>
      </c>
      <c r="D107" s="280">
        <v>2.026635784597568</v>
      </c>
      <c r="E107" s="387">
        <v>809</v>
      </c>
      <c r="F107" s="280">
        <v>1.5002874469150456</v>
      </c>
      <c r="G107" s="387">
        <v>14651.48</v>
      </c>
      <c r="H107" s="280">
        <v>1.0697437986572003</v>
      </c>
      <c r="I107" s="387">
        <v>6355.07</v>
      </c>
      <c r="J107" s="280">
        <v>1.4117845949228074</v>
      </c>
    </row>
    <row r="108" spans="1:10" s="1" customFormat="1" ht="15" customHeight="1">
      <c r="A108" s="278" t="s">
        <v>237</v>
      </c>
      <c r="B108" s="279" t="s">
        <v>238</v>
      </c>
      <c r="C108" s="388">
        <v>2</v>
      </c>
      <c r="D108" s="280">
        <v>0.11580775911986102</v>
      </c>
      <c r="E108" s="387">
        <v>14</v>
      </c>
      <c r="F108" s="280">
        <v>0.025962947165402518</v>
      </c>
      <c r="G108" s="387" t="s">
        <v>269</v>
      </c>
      <c r="H108" s="280" t="s">
        <v>269</v>
      </c>
      <c r="I108" s="387" t="s">
        <v>269</v>
      </c>
      <c r="J108" s="280" t="s">
        <v>269</v>
      </c>
    </row>
    <row r="109" spans="1:10" s="1" customFormat="1" ht="15" customHeight="1">
      <c r="A109" s="278">
        <v>21</v>
      </c>
      <c r="B109" s="279" t="s">
        <v>239</v>
      </c>
      <c r="C109" s="388">
        <v>72</v>
      </c>
      <c r="D109" s="280">
        <v>4.169079328314997</v>
      </c>
      <c r="E109" s="387">
        <v>1585</v>
      </c>
      <c r="F109" s="280">
        <v>2.939376518368785</v>
      </c>
      <c r="G109" s="387">
        <v>27942.03</v>
      </c>
      <c r="H109" s="280">
        <v>2.040122452775655</v>
      </c>
      <c r="I109" s="387">
        <v>12502.68</v>
      </c>
      <c r="J109" s="280">
        <v>2.777481761687832</v>
      </c>
    </row>
    <row r="110" spans="1:10" s="1" customFormat="1" ht="15" customHeight="1">
      <c r="A110" s="278" t="s">
        <v>240</v>
      </c>
      <c r="B110" s="279" t="s">
        <v>241</v>
      </c>
      <c r="C110" s="388">
        <v>31</v>
      </c>
      <c r="D110" s="280">
        <v>1.795020266357846</v>
      </c>
      <c r="E110" s="387">
        <v>1573</v>
      </c>
      <c r="F110" s="280">
        <v>2.917122563655583</v>
      </c>
      <c r="G110" s="387">
        <v>105765.42</v>
      </c>
      <c r="H110" s="280">
        <v>7.722216605924742</v>
      </c>
      <c r="I110" s="387">
        <v>19512.08</v>
      </c>
      <c r="J110" s="280">
        <v>4.334626362715347</v>
      </c>
    </row>
    <row r="111" spans="1:10" s="1" customFormat="1" ht="15" customHeight="1">
      <c r="A111" s="278" t="s">
        <v>242</v>
      </c>
      <c r="B111" s="279" t="s">
        <v>243</v>
      </c>
      <c r="C111" s="388">
        <v>23</v>
      </c>
      <c r="D111" s="280">
        <v>1.3317892298784018</v>
      </c>
      <c r="E111" s="387">
        <v>446</v>
      </c>
      <c r="F111" s="280">
        <v>0.8271053168406803</v>
      </c>
      <c r="G111" s="387">
        <v>7179.4</v>
      </c>
      <c r="H111" s="280">
        <v>0.5241872239582284</v>
      </c>
      <c r="I111" s="387">
        <v>2609.43</v>
      </c>
      <c r="J111" s="280">
        <v>0.5796872537248876</v>
      </c>
    </row>
    <row r="112" spans="1:10" s="1" customFormat="1" ht="15" customHeight="1">
      <c r="A112" s="278" t="s">
        <v>244</v>
      </c>
      <c r="B112" s="279" t="s">
        <v>245</v>
      </c>
      <c r="C112" s="388">
        <v>348</v>
      </c>
      <c r="D112" s="280">
        <v>20.15055008685582</v>
      </c>
      <c r="E112" s="387">
        <v>7741</v>
      </c>
      <c r="F112" s="280">
        <v>14.355655286241491</v>
      </c>
      <c r="G112" s="387">
        <v>168029.07</v>
      </c>
      <c r="H112" s="280">
        <v>12.2682524650504</v>
      </c>
      <c r="I112" s="387">
        <v>68983.68</v>
      </c>
      <c r="J112" s="280">
        <v>15.324787409908083</v>
      </c>
    </row>
    <row r="113" spans="1:10" s="1" customFormat="1" ht="15" customHeight="1">
      <c r="A113" s="278" t="s">
        <v>246</v>
      </c>
      <c r="B113" s="279" t="s">
        <v>247</v>
      </c>
      <c r="C113" s="388">
        <v>73</v>
      </c>
      <c r="D113" s="280">
        <v>4.226983207874928</v>
      </c>
      <c r="E113" s="387">
        <v>5134</v>
      </c>
      <c r="F113" s="280">
        <v>9.520983624798324</v>
      </c>
      <c r="G113" s="387">
        <v>147315.19</v>
      </c>
      <c r="H113" s="280">
        <v>10.755876604309409</v>
      </c>
      <c r="I113" s="387">
        <v>40595.79</v>
      </c>
      <c r="J113" s="280">
        <v>9.018391762910772</v>
      </c>
    </row>
    <row r="114" spans="1:10" s="1" customFormat="1" ht="15" customHeight="1">
      <c r="A114" s="278" t="s">
        <v>248</v>
      </c>
      <c r="B114" s="279" t="s">
        <v>249</v>
      </c>
      <c r="C114" s="388">
        <v>187</v>
      </c>
      <c r="D114" s="280">
        <v>10.828025477707007</v>
      </c>
      <c r="E114" s="387">
        <v>5969</v>
      </c>
      <c r="F114" s="280">
        <v>11.069487973591974</v>
      </c>
      <c r="G114" s="387">
        <v>168922.55</v>
      </c>
      <c r="H114" s="280">
        <v>12.333487833028531</v>
      </c>
      <c r="I114" s="387">
        <v>67149.65</v>
      </c>
      <c r="J114" s="280">
        <v>14.917355973177052</v>
      </c>
    </row>
    <row r="115" spans="1:10" s="1" customFormat="1" ht="15" customHeight="1">
      <c r="A115" s="278" t="s">
        <v>250</v>
      </c>
      <c r="B115" s="279" t="s">
        <v>251</v>
      </c>
      <c r="C115" s="388">
        <v>17</v>
      </c>
      <c r="D115" s="280">
        <v>0.9843659525188188</v>
      </c>
      <c r="E115" s="387">
        <v>749</v>
      </c>
      <c r="F115" s="280">
        <v>1.3890176733490347</v>
      </c>
      <c r="G115" s="387">
        <v>10410.85</v>
      </c>
      <c r="H115" s="280">
        <v>0.7601240438679447</v>
      </c>
      <c r="I115" s="387">
        <v>6826.36</v>
      </c>
      <c r="J115" s="280">
        <v>1.5164820981353875</v>
      </c>
    </row>
    <row r="116" spans="1:10" s="1" customFormat="1" ht="15" customHeight="1">
      <c r="A116" s="278" t="s">
        <v>252</v>
      </c>
      <c r="B116" s="279" t="s">
        <v>253</v>
      </c>
      <c r="C116" s="388">
        <v>21</v>
      </c>
      <c r="D116" s="280">
        <v>1.2159814707585408</v>
      </c>
      <c r="E116" s="387">
        <v>734</v>
      </c>
      <c r="F116" s="280">
        <v>1.361200229957532</v>
      </c>
      <c r="G116" s="387">
        <v>18967.41</v>
      </c>
      <c r="H116" s="280">
        <v>1.3848614081368278</v>
      </c>
      <c r="I116" s="387">
        <v>4010.22</v>
      </c>
      <c r="J116" s="280">
        <v>0.8908740294365508</v>
      </c>
    </row>
    <row r="117" spans="1:10" s="1" customFormat="1" ht="15" customHeight="1">
      <c r="A117" s="278" t="s">
        <v>254</v>
      </c>
      <c r="B117" s="279" t="s">
        <v>255</v>
      </c>
      <c r="C117" s="388">
        <v>61</v>
      </c>
      <c r="D117" s="280">
        <v>3.532136653155762</v>
      </c>
      <c r="E117" s="387">
        <v>1856</v>
      </c>
      <c r="F117" s="280">
        <v>3.4419449956419337</v>
      </c>
      <c r="G117" s="387">
        <v>42017.88</v>
      </c>
      <c r="H117" s="280">
        <v>3.0678379633130852</v>
      </c>
      <c r="I117" s="387">
        <v>16067.93</v>
      </c>
      <c r="J117" s="280">
        <v>3.56950529990984</v>
      </c>
    </row>
    <row r="118" spans="1:10" s="1" customFormat="1" ht="15" customHeight="1">
      <c r="A118" s="278" t="s">
        <v>256</v>
      </c>
      <c r="B118" s="279" t="s">
        <v>257</v>
      </c>
      <c r="C118" s="388">
        <v>8</v>
      </c>
      <c r="D118" s="280">
        <v>0.4632310364794441</v>
      </c>
      <c r="E118" s="387">
        <v>1941</v>
      </c>
      <c r="F118" s="280">
        <v>3.5995771748604493</v>
      </c>
      <c r="G118" s="387">
        <v>93508</v>
      </c>
      <c r="H118" s="280">
        <v>6.827269540335686</v>
      </c>
      <c r="I118" s="387">
        <v>7828.4</v>
      </c>
      <c r="J118" s="280">
        <v>1.7390861977749588</v>
      </c>
    </row>
    <row r="119" spans="1:10" s="1" customFormat="1" ht="15" customHeight="1">
      <c r="A119" s="278">
        <v>31</v>
      </c>
      <c r="B119" s="279" t="s">
        <v>258</v>
      </c>
      <c r="C119" s="388">
        <v>127</v>
      </c>
      <c r="D119" s="280">
        <v>7.353792704111176</v>
      </c>
      <c r="E119" s="387">
        <v>9058</v>
      </c>
      <c r="F119" s="280">
        <v>16.79802681601543</v>
      </c>
      <c r="G119" s="387">
        <v>219335.33</v>
      </c>
      <c r="H119" s="280">
        <v>16.014259931005643</v>
      </c>
      <c r="I119" s="387">
        <v>68632.96</v>
      </c>
      <c r="J119" s="280">
        <v>15.246874642128766</v>
      </c>
    </row>
    <row r="120" spans="1:10" s="1" customFormat="1" ht="15" customHeight="1" thickBot="1">
      <c r="A120" s="278" t="s">
        <v>259</v>
      </c>
      <c r="B120" s="279" t="s">
        <v>260</v>
      </c>
      <c r="C120" s="390">
        <v>47</v>
      </c>
      <c r="D120" s="280">
        <v>2.7214823393167342</v>
      </c>
      <c r="E120" s="387">
        <v>1094</v>
      </c>
      <c r="F120" s="280">
        <v>2.028818871353597</v>
      </c>
      <c r="G120" s="387">
        <v>20723.44</v>
      </c>
      <c r="H120" s="280">
        <v>1.5130738619473645</v>
      </c>
      <c r="I120" s="387">
        <v>12509.09</v>
      </c>
      <c r="J120" s="280">
        <v>2.7789057490323383</v>
      </c>
    </row>
    <row r="121" spans="1:10" s="293" customFormat="1" ht="15" customHeight="1">
      <c r="A121" s="287"/>
      <c r="B121" s="281"/>
      <c r="C121" s="282"/>
      <c r="D121" s="288"/>
      <c r="E121" s="282"/>
      <c r="F121" s="288"/>
      <c r="G121" s="282"/>
      <c r="H121" s="288"/>
      <c r="I121" s="282"/>
      <c r="J121" s="288"/>
    </row>
    <row r="122" spans="1:10" s="293" customFormat="1" ht="15" customHeight="1" thickBot="1">
      <c r="A122" s="289"/>
      <c r="B122" s="289"/>
      <c r="C122" s="290"/>
      <c r="D122" s="290"/>
      <c r="E122" s="290"/>
      <c r="F122" s="290"/>
      <c r="G122" s="290"/>
      <c r="H122" s="290"/>
      <c r="I122" s="290"/>
      <c r="J122" s="292"/>
    </row>
    <row r="123" spans="1:10" s="1" customFormat="1" ht="15" customHeight="1">
      <c r="A123" s="271"/>
      <c r="B123" s="294"/>
      <c r="C123" s="415" t="s">
        <v>209</v>
      </c>
      <c r="D123" s="416"/>
      <c r="E123" s="415" t="s">
        <v>210</v>
      </c>
      <c r="F123" s="416"/>
      <c r="G123" s="415" t="s">
        <v>211</v>
      </c>
      <c r="H123" s="416"/>
      <c r="I123" s="415" t="s">
        <v>212</v>
      </c>
      <c r="J123" s="416"/>
    </row>
    <row r="124" spans="1:10" s="1" customFormat="1" ht="15" customHeight="1">
      <c r="A124" s="417" t="s">
        <v>213</v>
      </c>
      <c r="B124" s="418"/>
      <c r="C124" s="391" t="s">
        <v>214</v>
      </c>
      <c r="D124" s="304"/>
      <c r="E124" s="272" t="s">
        <v>214</v>
      </c>
      <c r="F124" s="304"/>
      <c r="G124" s="272" t="s">
        <v>214</v>
      </c>
      <c r="H124" s="304"/>
      <c r="I124" s="272" t="s">
        <v>214</v>
      </c>
      <c r="J124" s="304"/>
    </row>
    <row r="125" spans="1:10" s="1" customFormat="1" ht="15" customHeight="1" thickBot="1">
      <c r="A125" s="273"/>
      <c r="B125" s="274"/>
      <c r="C125" s="392"/>
      <c r="D125" s="276" t="s">
        <v>35</v>
      </c>
      <c r="E125" s="275"/>
      <c r="F125" s="276" t="s">
        <v>35</v>
      </c>
      <c r="G125" s="275"/>
      <c r="H125" s="276" t="s">
        <v>35</v>
      </c>
      <c r="I125" s="275"/>
      <c r="J125" s="276" t="s">
        <v>35</v>
      </c>
    </row>
    <row r="126" spans="1:10" s="286" customFormat="1" ht="15" customHeight="1">
      <c r="A126" s="419" t="s">
        <v>264</v>
      </c>
      <c r="B126" s="420"/>
      <c r="C126" s="385">
        <v>1385</v>
      </c>
      <c r="D126" s="277">
        <v>100.00000000000001</v>
      </c>
      <c r="E126" s="386">
        <v>34046</v>
      </c>
      <c r="F126" s="277">
        <v>100</v>
      </c>
      <c r="G126" s="386">
        <v>744064.05</v>
      </c>
      <c r="H126" s="277">
        <v>100</v>
      </c>
      <c r="I126" s="386">
        <v>289466.82</v>
      </c>
      <c r="J126" s="277">
        <v>100</v>
      </c>
    </row>
    <row r="127" spans="1:10" s="1" customFormat="1" ht="15" customHeight="1">
      <c r="A127" s="278">
        <v>9</v>
      </c>
      <c r="B127" s="279" t="s">
        <v>216</v>
      </c>
      <c r="C127" s="388">
        <v>103</v>
      </c>
      <c r="D127" s="280">
        <v>7.436823104693141</v>
      </c>
      <c r="E127" s="387">
        <v>2014</v>
      </c>
      <c r="F127" s="280">
        <v>5.9155260529871345</v>
      </c>
      <c r="G127" s="387">
        <v>23277.12</v>
      </c>
      <c r="H127" s="280">
        <v>3.128375843450574</v>
      </c>
      <c r="I127" s="387">
        <v>5433.03</v>
      </c>
      <c r="J127" s="280">
        <v>1.8769094157319997</v>
      </c>
    </row>
    <row r="128" spans="1:10" s="1" customFormat="1" ht="15" customHeight="1">
      <c r="A128" s="278" t="s">
        <v>217</v>
      </c>
      <c r="B128" s="279" t="s">
        <v>218</v>
      </c>
      <c r="C128" s="388">
        <v>12</v>
      </c>
      <c r="D128" s="280">
        <v>0.8664259927797834</v>
      </c>
      <c r="E128" s="387">
        <v>177</v>
      </c>
      <c r="F128" s="280">
        <v>0.5198848616577572</v>
      </c>
      <c r="G128" s="387">
        <v>8175.06</v>
      </c>
      <c r="H128" s="280">
        <v>1.0987038011042194</v>
      </c>
      <c r="I128" s="387">
        <v>3543</v>
      </c>
      <c r="J128" s="280">
        <v>1.2239744783184476</v>
      </c>
    </row>
    <row r="129" spans="1:10" s="1" customFormat="1" ht="15" customHeight="1">
      <c r="A129" s="278" t="s">
        <v>219</v>
      </c>
      <c r="B129" s="279" t="s">
        <v>220</v>
      </c>
      <c r="C129" s="388">
        <v>18</v>
      </c>
      <c r="D129" s="280">
        <v>1.2996389891696751</v>
      </c>
      <c r="E129" s="387">
        <v>259</v>
      </c>
      <c r="F129" s="280">
        <v>0.7607354755331023</v>
      </c>
      <c r="G129" s="387">
        <v>3145.9</v>
      </c>
      <c r="H129" s="280">
        <v>0.4227996232313603</v>
      </c>
      <c r="I129" s="387">
        <v>1369.08</v>
      </c>
      <c r="J129" s="280">
        <v>0.4729661244076264</v>
      </c>
    </row>
    <row r="130" spans="1:10" s="1" customFormat="1" ht="15" customHeight="1">
      <c r="A130" s="278" t="s">
        <v>221</v>
      </c>
      <c r="B130" s="279" t="s">
        <v>222</v>
      </c>
      <c r="C130" s="388">
        <v>51</v>
      </c>
      <c r="D130" s="280">
        <v>3.68231046931408</v>
      </c>
      <c r="E130" s="387">
        <v>543</v>
      </c>
      <c r="F130" s="280">
        <v>1.5949010162721025</v>
      </c>
      <c r="G130" s="387">
        <v>7230.35</v>
      </c>
      <c r="H130" s="280">
        <v>0.9717375809246529</v>
      </c>
      <c r="I130" s="387">
        <v>3165.83</v>
      </c>
      <c r="J130" s="280">
        <v>1.0936762976841352</v>
      </c>
    </row>
    <row r="131" spans="1:10" s="1" customFormat="1" ht="15" customHeight="1">
      <c r="A131" s="278" t="s">
        <v>223</v>
      </c>
      <c r="B131" s="279" t="s">
        <v>224</v>
      </c>
      <c r="C131" s="388">
        <v>20</v>
      </c>
      <c r="D131" s="280">
        <v>1.444043321299639</v>
      </c>
      <c r="E131" s="387">
        <v>314</v>
      </c>
      <c r="F131" s="280">
        <v>0.9222816189860776</v>
      </c>
      <c r="G131" s="387">
        <v>4706.89</v>
      </c>
      <c r="H131" s="280">
        <v>0.6325920463433222</v>
      </c>
      <c r="I131" s="387">
        <v>1878.99</v>
      </c>
      <c r="J131" s="280">
        <v>0.6491210287935592</v>
      </c>
    </row>
    <row r="132" spans="1:10" s="1" customFormat="1" ht="15" customHeight="1">
      <c r="A132" s="278" t="s">
        <v>225</v>
      </c>
      <c r="B132" s="279" t="s">
        <v>226</v>
      </c>
      <c r="C132" s="388">
        <v>90</v>
      </c>
      <c r="D132" s="280">
        <v>6.4981949458483745</v>
      </c>
      <c r="E132" s="387">
        <v>1948</v>
      </c>
      <c r="F132" s="280">
        <v>5.721670680843564</v>
      </c>
      <c r="G132" s="387">
        <v>62376.53</v>
      </c>
      <c r="H132" s="280">
        <v>8.383220503664973</v>
      </c>
      <c r="I132" s="387">
        <v>19265.65</v>
      </c>
      <c r="J132" s="280">
        <v>6.655564185214733</v>
      </c>
    </row>
    <row r="133" spans="1:10" s="1" customFormat="1" ht="15" customHeight="1">
      <c r="A133" s="278" t="s">
        <v>227</v>
      </c>
      <c r="B133" s="279" t="s">
        <v>228</v>
      </c>
      <c r="C133" s="388">
        <v>36</v>
      </c>
      <c r="D133" s="280">
        <v>2.5992779783393503</v>
      </c>
      <c r="E133" s="387">
        <v>574</v>
      </c>
      <c r="F133" s="280">
        <v>1.685954297127416</v>
      </c>
      <c r="G133" s="387">
        <v>7783.08</v>
      </c>
      <c r="H133" s="280">
        <v>1.0460228524681443</v>
      </c>
      <c r="I133" s="387">
        <v>4327.97</v>
      </c>
      <c r="J133" s="280">
        <v>1.4951523632311297</v>
      </c>
    </row>
    <row r="134" spans="1:10" s="1" customFormat="1" ht="15" customHeight="1">
      <c r="A134" s="278" t="s">
        <v>229</v>
      </c>
      <c r="B134" s="279" t="s">
        <v>230</v>
      </c>
      <c r="C134" s="388">
        <v>16</v>
      </c>
      <c r="D134" s="280">
        <v>1.1552346570397112</v>
      </c>
      <c r="E134" s="387">
        <v>679</v>
      </c>
      <c r="F134" s="280">
        <v>1.994360570992187</v>
      </c>
      <c r="G134" s="387">
        <v>19207.33</v>
      </c>
      <c r="H134" s="280">
        <v>2.581408146247625</v>
      </c>
      <c r="I134" s="387">
        <v>7768.79</v>
      </c>
      <c r="J134" s="280">
        <v>2.6838274590504017</v>
      </c>
    </row>
    <row r="135" spans="1:10" s="1" customFormat="1" ht="15" customHeight="1">
      <c r="A135" s="278" t="s">
        <v>231</v>
      </c>
      <c r="B135" s="279" t="s">
        <v>232</v>
      </c>
      <c r="C135" s="388">
        <v>6</v>
      </c>
      <c r="D135" s="280">
        <v>0.4332129963898917</v>
      </c>
      <c r="E135" s="387">
        <v>62</v>
      </c>
      <c r="F135" s="280">
        <v>0.1821065617106268</v>
      </c>
      <c r="G135" s="387">
        <v>2612.92</v>
      </c>
      <c r="H135" s="280">
        <v>0.35116869307151716</v>
      </c>
      <c r="I135" s="387">
        <v>790.1</v>
      </c>
      <c r="J135" s="280">
        <v>0.2729501087551243</v>
      </c>
    </row>
    <row r="136" spans="1:10" s="1" customFormat="1" ht="15" customHeight="1">
      <c r="A136" s="278" t="s">
        <v>233</v>
      </c>
      <c r="B136" s="279" t="s">
        <v>234</v>
      </c>
      <c r="C136" s="388">
        <v>52</v>
      </c>
      <c r="D136" s="280">
        <v>3.7545126353790614</v>
      </c>
      <c r="E136" s="387">
        <v>2673</v>
      </c>
      <c r="F136" s="280">
        <v>7.851142571814604</v>
      </c>
      <c r="G136" s="387">
        <v>56649.32</v>
      </c>
      <c r="H136" s="280">
        <v>7.613500477546253</v>
      </c>
      <c r="I136" s="387">
        <v>17436.32</v>
      </c>
      <c r="J136" s="280">
        <v>6.023598835956397</v>
      </c>
    </row>
    <row r="137" spans="1:10" s="1" customFormat="1" ht="15" customHeight="1">
      <c r="A137" s="278" t="s">
        <v>235</v>
      </c>
      <c r="B137" s="279" t="s">
        <v>236</v>
      </c>
      <c r="C137" s="388">
        <v>12</v>
      </c>
      <c r="D137" s="280">
        <v>0.8664259927797834</v>
      </c>
      <c r="E137" s="387">
        <v>149</v>
      </c>
      <c r="F137" s="280">
        <v>0.43764318862715146</v>
      </c>
      <c r="G137" s="387">
        <v>7586.95</v>
      </c>
      <c r="H137" s="280">
        <v>1.0196635625656152</v>
      </c>
      <c r="I137" s="387">
        <v>1971.83</v>
      </c>
      <c r="J137" s="280">
        <v>0.6811937893261826</v>
      </c>
    </row>
    <row r="138" spans="1:10" s="1" customFormat="1" ht="15" customHeight="1">
      <c r="A138" s="278" t="s">
        <v>237</v>
      </c>
      <c r="B138" s="279" t="s">
        <v>238</v>
      </c>
      <c r="C138" s="388">
        <v>2</v>
      </c>
      <c r="D138" s="280">
        <v>0.1444043321299639</v>
      </c>
      <c r="E138" s="387">
        <v>14</v>
      </c>
      <c r="F138" s="280">
        <v>0.04112083651530282</v>
      </c>
      <c r="G138" s="387" t="s">
        <v>269</v>
      </c>
      <c r="H138" s="280" t="s">
        <v>269</v>
      </c>
      <c r="I138" s="387" t="s">
        <v>269</v>
      </c>
      <c r="J138" s="280" t="s">
        <v>269</v>
      </c>
    </row>
    <row r="139" spans="1:10" s="1" customFormat="1" ht="15" customHeight="1">
      <c r="A139" s="278">
        <v>21</v>
      </c>
      <c r="B139" s="279" t="s">
        <v>239</v>
      </c>
      <c r="C139" s="388">
        <v>612</v>
      </c>
      <c r="D139" s="280">
        <v>44.187725631768956</v>
      </c>
      <c r="E139" s="387">
        <v>10823</v>
      </c>
      <c r="F139" s="280">
        <v>31.789343828937323</v>
      </c>
      <c r="G139" s="387">
        <v>159659.22</v>
      </c>
      <c r="H139" s="280">
        <v>21.457725312760374</v>
      </c>
      <c r="I139" s="387">
        <v>69781.02</v>
      </c>
      <c r="J139" s="280">
        <v>24.106742182057346</v>
      </c>
    </row>
    <row r="140" spans="1:10" s="1" customFormat="1" ht="15" customHeight="1">
      <c r="A140" s="278" t="s">
        <v>240</v>
      </c>
      <c r="B140" s="279" t="s">
        <v>241</v>
      </c>
      <c r="C140" s="388">
        <v>11</v>
      </c>
      <c r="D140" s="280">
        <v>0.7942238267148014</v>
      </c>
      <c r="E140" s="387">
        <v>638</v>
      </c>
      <c r="F140" s="280">
        <v>1.8739352640545146</v>
      </c>
      <c r="G140" s="387">
        <v>19581.73</v>
      </c>
      <c r="H140" s="280">
        <v>2.6317263950596725</v>
      </c>
      <c r="I140" s="387">
        <v>5490.29</v>
      </c>
      <c r="J140" s="280">
        <v>1.896690612070841</v>
      </c>
    </row>
    <row r="141" spans="1:10" s="1" customFormat="1" ht="15" customHeight="1">
      <c r="A141" s="278" t="s">
        <v>242</v>
      </c>
      <c r="B141" s="279" t="s">
        <v>243</v>
      </c>
      <c r="C141" s="388">
        <v>22</v>
      </c>
      <c r="D141" s="280">
        <v>1.5884476534296028</v>
      </c>
      <c r="E141" s="387">
        <v>744</v>
      </c>
      <c r="F141" s="280">
        <v>2.1852787405275214</v>
      </c>
      <c r="G141" s="387">
        <v>26588.86</v>
      </c>
      <c r="H141" s="280">
        <v>3.573463870482655</v>
      </c>
      <c r="I141" s="387">
        <v>11197.57</v>
      </c>
      <c r="J141" s="280">
        <v>3.868343183512362</v>
      </c>
    </row>
    <row r="142" spans="1:10" s="1" customFormat="1" ht="15" customHeight="1">
      <c r="A142" s="278" t="s">
        <v>244</v>
      </c>
      <c r="B142" s="279" t="s">
        <v>245</v>
      </c>
      <c r="C142" s="388">
        <v>67</v>
      </c>
      <c r="D142" s="280">
        <v>4.837545126353791</v>
      </c>
      <c r="E142" s="387">
        <v>1407</v>
      </c>
      <c r="F142" s="280">
        <v>4.132644069787934</v>
      </c>
      <c r="G142" s="387">
        <v>29446.34</v>
      </c>
      <c r="H142" s="280">
        <v>3.957500701720504</v>
      </c>
      <c r="I142" s="387">
        <v>13342.24</v>
      </c>
      <c r="J142" s="280">
        <v>4.609246752356626</v>
      </c>
    </row>
    <row r="143" spans="1:10" s="1" customFormat="1" ht="15" customHeight="1">
      <c r="A143" s="278" t="s">
        <v>246</v>
      </c>
      <c r="B143" s="279" t="s">
        <v>247</v>
      </c>
      <c r="C143" s="388">
        <v>26</v>
      </c>
      <c r="D143" s="280">
        <v>1.8772563176895307</v>
      </c>
      <c r="E143" s="387">
        <v>946</v>
      </c>
      <c r="F143" s="280">
        <v>2.778593667391177</v>
      </c>
      <c r="G143" s="387">
        <v>20960.77</v>
      </c>
      <c r="H143" s="280">
        <v>2.8170652781840486</v>
      </c>
      <c r="I143" s="387">
        <v>8346.23</v>
      </c>
      <c r="J143" s="280">
        <v>2.8833114620874336</v>
      </c>
    </row>
    <row r="144" spans="1:10" s="1" customFormat="1" ht="15" customHeight="1">
      <c r="A144" s="278" t="s">
        <v>248</v>
      </c>
      <c r="B144" s="279" t="s">
        <v>249</v>
      </c>
      <c r="C144" s="388">
        <v>74</v>
      </c>
      <c r="D144" s="280">
        <v>5.342960288808665</v>
      </c>
      <c r="E144" s="387">
        <v>899</v>
      </c>
      <c r="F144" s="280">
        <v>2.6405451448040886</v>
      </c>
      <c r="G144" s="387">
        <v>10972.68</v>
      </c>
      <c r="H144" s="280">
        <v>1.4746956260015518</v>
      </c>
      <c r="I144" s="387">
        <v>5830.88</v>
      </c>
      <c r="J144" s="280">
        <v>2.014351765774053</v>
      </c>
    </row>
    <row r="145" spans="1:10" s="1" customFormat="1" ht="15" customHeight="1">
      <c r="A145" s="278" t="s">
        <v>250</v>
      </c>
      <c r="B145" s="279" t="s">
        <v>251</v>
      </c>
      <c r="C145" s="388">
        <v>9</v>
      </c>
      <c r="D145" s="280">
        <v>0.6498194945848376</v>
      </c>
      <c r="E145" s="387">
        <v>672</v>
      </c>
      <c r="F145" s="280">
        <v>1.9738001527345357</v>
      </c>
      <c r="G145" s="387">
        <v>46283.72</v>
      </c>
      <c r="H145" s="280">
        <v>6.22039460178193</v>
      </c>
      <c r="I145" s="387">
        <v>17147.07</v>
      </c>
      <c r="J145" s="280">
        <v>5.923673739187103</v>
      </c>
    </row>
    <row r="146" spans="1:10" s="1" customFormat="1" ht="15" customHeight="1">
      <c r="A146" s="278" t="s">
        <v>252</v>
      </c>
      <c r="B146" s="279" t="s">
        <v>253</v>
      </c>
      <c r="C146" s="388">
        <v>17</v>
      </c>
      <c r="D146" s="280">
        <v>1.227436823104693</v>
      </c>
      <c r="E146" s="387">
        <v>968</v>
      </c>
      <c r="F146" s="280">
        <v>2.843212124772367</v>
      </c>
      <c r="G146" s="387">
        <v>15279.36</v>
      </c>
      <c r="H146" s="280">
        <v>2.053500636134752</v>
      </c>
      <c r="I146" s="387">
        <v>6634.52</v>
      </c>
      <c r="J146" s="280">
        <v>2.2919794399924664</v>
      </c>
    </row>
    <row r="147" spans="1:10" s="1" customFormat="1" ht="15" customHeight="1">
      <c r="A147" s="278" t="s">
        <v>254</v>
      </c>
      <c r="B147" s="279" t="s">
        <v>255</v>
      </c>
      <c r="C147" s="388">
        <v>47</v>
      </c>
      <c r="D147" s="280">
        <v>3.393501805054152</v>
      </c>
      <c r="E147" s="387">
        <v>4002</v>
      </c>
      <c r="F147" s="280">
        <v>11.754684838160136</v>
      </c>
      <c r="G147" s="387">
        <v>148342.61</v>
      </c>
      <c r="H147" s="280">
        <v>19.936806515514355</v>
      </c>
      <c r="I147" s="387">
        <v>63937.47</v>
      </c>
      <c r="J147" s="280">
        <v>22.08801340340147</v>
      </c>
    </row>
    <row r="148" spans="1:10" s="1" customFormat="1" ht="15" customHeight="1">
      <c r="A148" s="278" t="s">
        <v>256</v>
      </c>
      <c r="B148" s="279" t="s">
        <v>257</v>
      </c>
      <c r="C148" s="388">
        <v>5</v>
      </c>
      <c r="D148" s="280">
        <v>0.36101083032490977</v>
      </c>
      <c r="E148" s="387">
        <v>150</v>
      </c>
      <c r="F148" s="280">
        <v>0.44058039123538745</v>
      </c>
      <c r="G148" s="387" t="s">
        <v>269</v>
      </c>
      <c r="H148" s="280" t="s">
        <v>269</v>
      </c>
      <c r="I148" s="387" t="s">
        <v>269</v>
      </c>
      <c r="J148" s="280" t="s">
        <v>269</v>
      </c>
    </row>
    <row r="149" spans="1:10" s="1" customFormat="1" ht="15" customHeight="1">
      <c r="A149" s="278">
        <v>31</v>
      </c>
      <c r="B149" s="279" t="s">
        <v>258</v>
      </c>
      <c r="C149" s="388">
        <v>58</v>
      </c>
      <c r="D149" s="280">
        <v>4.187725631768953</v>
      </c>
      <c r="E149" s="387">
        <v>2865</v>
      </c>
      <c r="F149" s="280">
        <v>8.4150854725959</v>
      </c>
      <c r="G149" s="387">
        <v>53318.98</v>
      </c>
      <c r="H149" s="280">
        <v>7.16591266571742</v>
      </c>
      <c r="I149" s="387">
        <v>14961.63</v>
      </c>
      <c r="J149" s="280">
        <v>5.168685654542375</v>
      </c>
    </row>
    <row r="150" spans="1:10" s="1" customFormat="1" ht="15" customHeight="1" thickBot="1">
      <c r="A150" s="278" t="s">
        <v>259</v>
      </c>
      <c r="B150" s="279" t="s">
        <v>260</v>
      </c>
      <c r="C150" s="390">
        <v>19</v>
      </c>
      <c r="D150" s="280">
        <v>1.371841155234657</v>
      </c>
      <c r="E150" s="387">
        <v>526</v>
      </c>
      <c r="F150" s="280">
        <v>1.5449685719320918</v>
      </c>
      <c r="G150" s="387">
        <v>7678.41</v>
      </c>
      <c r="H150" s="280">
        <v>1.0319555151199684</v>
      </c>
      <c r="I150" s="387">
        <v>3946.48</v>
      </c>
      <c r="J150" s="280">
        <v>1.3633617835716025</v>
      </c>
    </row>
    <row r="151" spans="1:10" s="1" customFormat="1" ht="15" customHeight="1">
      <c r="A151" s="287"/>
      <c r="B151" s="281"/>
      <c r="C151" s="282"/>
      <c r="D151" s="288"/>
      <c r="E151" s="282"/>
      <c r="F151" s="288"/>
      <c r="G151" s="282"/>
      <c r="H151" s="288"/>
      <c r="I151" s="282"/>
      <c r="J151" s="288"/>
    </row>
    <row r="152" spans="1:10" s="1" customFormat="1" ht="15" customHeight="1" thickBot="1">
      <c r="A152" s="279"/>
      <c r="B152" s="279"/>
      <c r="C152" s="285"/>
      <c r="D152" s="285"/>
      <c r="E152" s="285"/>
      <c r="F152" s="285"/>
      <c r="G152" s="285"/>
      <c r="H152" s="285"/>
      <c r="I152" s="285"/>
      <c r="J152" s="293"/>
    </row>
    <row r="153" spans="1:10" s="1" customFormat="1" ht="15" customHeight="1">
      <c r="A153" s="268"/>
      <c r="B153" s="269"/>
      <c r="C153" s="415" t="s">
        <v>209</v>
      </c>
      <c r="D153" s="416"/>
      <c r="E153" s="415" t="s">
        <v>210</v>
      </c>
      <c r="F153" s="416"/>
      <c r="G153" s="415" t="s">
        <v>211</v>
      </c>
      <c r="H153" s="416"/>
      <c r="I153" s="415" t="s">
        <v>212</v>
      </c>
      <c r="J153" s="416"/>
    </row>
    <row r="154" spans="1:10" s="1" customFormat="1" ht="15" customHeight="1">
      <c r="A154" s="417" t="s">
        <v>213</v>
      </c>
      <c r="B154" s="418"/>
      <c r="C154" s="391" t="s">
        <v>214</v>
      </c>
      <c r="D154" s="304"/>
      <c r="E154" s="272" t="s">
        <v>214</v>
      </c>
      <c r="F154" s="304"/>
      <c r="G154" s="272" t="s">
        <v>214</v>
      </c>
      <c r="H154" s="304"/>
      <c r="I154" s="272" t="s">
        <v>214</v>
      </c>
      <c r="J154" s="304"/>
    </row>
    <row r="155" spans="1:10" s="1" customFormat="1" ht="15" customHeight="1" thickBot="1">
      <c r="A155" s="273"/>
      <c r="B155" s="274"/>
      <c r="C155" s="392"/>
      <c r="D155" s="276" t="s">
        <v>35</v>
      </c>
      <c r="E155" s="275"/>
      <c r="F155" s="276" t="s">
        <v>35</v>
      </c>
      <c r="G155" s="275"/>
      <c r="H155" s="276" t="s">
        <v>35</v>
      </c>
      <c r="I155" s="275"/>
      <c r="J155" s="276" t="s">
        <v>35</v>
      </c>
    </row>
    <row r="156" spans="1:10" s="286" customFormat="1" ht="15" customHeight="1">
      <c r="A156" s="419" t="s">
        <v>265</v>
      </c>
      <c r="B156" s="420"/>
      <c r="C156" s="385">
        <v>469</v>
      </c>
      <c r="D156" s="277">
        <v>100.00000000000001</v>
      </c>
      <c r="E156" s="386">
        <v>10566</v>
      </c>
      <c r="F156" s="277">
        <v>99.99999999999997</v>
      </c>
      <c r="G156" s="386">
        <v>238817.52999999994</v>
      </c>
      <c r="H156" s="277">
        <v>100.00000000000003</v>
      </c>
      <c r="I156" s="386">
        <v>92173.41</v>
      </c>
      <c r="J156" s="277">
        <v>99.99999999999997</v>
      </c>
    </row>
    <row r="157" spans="1:10" s="1" customFormat="1" ht="15" customHeight="1">
      <c r="A157" s="278">
        <v>9</v>
      </c>
      <c r="B157" s="279" t="s">
        <v>216</v>
      </c>
      <c r="C157" s="388">
        <v>127</v>
      </c>
      <c r="D157" s="280">
        <v>27.078891257995735</v>
      </c>
      <c r="E157" s="387">
        <v>1765</v>
      </c>
      <c r="F157" s="280">
        <v>16.704523944728376</v>
      </c>
      <c r="G157" s="387">
        <v>28057.39</v>
      </c>
      <c r="H157" s="280">
        <v>11.748463356102882</v>
      </c>
      <c r="I157" s="387">
        <v>10414.35</v>
      </c>
      <c r="J157" s="280">
        <v>11.298648927060418</v>
      </c>
    </row>
    <row r="158" spans="1:10" s="1" customFormat="1" ht="15" customHeight="1">
      <c r="A158" s="278" t="s">
        <v>217</v>
      </c>
      <c r="B158" s="279" t="s">
        <v>218</v>
      </c>
      <c r="C158" s="388">
        <v>17</v>
      </c>
      <c r="D158" s="280">
        <v>3.624733475479744</v>
      </c>
      <c r="E158" s="387">
        <v>270</v>
      </c>
      <c r="F158" s="280">
        <v>2.555366269165247</v>
      </c>
      <c r="G158" s="387">
        <v>3307.79</v>
      </c>
      <c r="H158" s="280">
        <v>1.3850700155888895</v>
      </c>
      <c r="I158" s="387">
        <v>1949.44</v>
      </c>
      <c r="J158" s="280">
        <v>2.1149700331147563</v>
      </c>
    </row>
    <row r="159" spans="1:10" s="1" customFormat="1" ht="15" customHeight="1">
      <c r="A159" s="278" t="s">
        <v>219</v>
      </c>
      <c r="B159" s="279" t="s">
        <v>220</v>
      </c>
      <c r="C159" s="388">
        <v>12</v>
      </c>
      <c r="D159" s="280">
        <v>2.55863539445629</v>
      </c>
      <c r="E159" s="387">
        <v>263</v>
      </c>
      <c r="F159" s="280">
        <v>2.489116032557259</v>
      </c>
      <c r="G159" s="387">
        <v>3018.67</v>
      </c>
      <c r="H159" s="280">
        <v>1.2640068758771605</v>
      </c>
      <c r="I159" s="387">
        <v>1346.2</v>
      </c>
      <c r="J159" s="280">
        <v>1.4605079707911424</v>
      </c>
    </row>
    <row r="160" spans="1:10" s="1" customFormat="1" ht="15" customHeight="1">
      <c r="A160" s="278" t="s">
        <v>221</v>
      </c>
      <c r="B160" s="279" t="s">
        <v>222</v>
      </c>
      <c r="C160" s="388">
        <v>54</v>
      </c>
      <c r="D160" s="280">
        <v>11.513859275053305</v>
      </c>
      <c r="E160" s="387">
        <v>603</v>
      </c>
      <c r="F160" s="280">
        <v>5.706984667802385</v>
      </c>
      <c r="G160" s="387">
        <v>8107.82</v>
      </c>
      <c r="H160" s="280">
        <v>3.3949852843717134</v>
      </c>
      <c r="I160" s="387">
        <v>3584.39</v>
      </c>
      <c r="J160" s="280">
        <v>3.888746223015943</v>
      </c>
    </row>
    <row r="161" spans="1:10" s="1" customFormat="1" ht="15" customHeight="1">
      <c r="A161" s="278" t="s">
        <v>223</v>
      </c>
      <c r="B161" s="279" t="s">
        <v>224</v>
      </c>
      <c r="C161" s="388">
        <v>53</v>
      </c>
      <c r="D161" s="280">
        <v>11.300639658848615</v>
      </c>
      <c r="E161" s="387">
        <v>1616</v>
      </c>
      <c r="F161" s="280">
        <v>15.294340336929773</v>
      </c>
      <c r="G161" s="387">
        <v>28137.98</v>
      </c>
      <c r="H161" s="280">
        <v>11.782208785092118</v>
      </c>
      <c r="I161" s="387">
        <v>13133.44</v>
      </c>
      <c r="J161" s="280">
        <v>14.248621158748495</v>
      </c>
    </row>
    <row r="162" spans="1:10" s="1" customFormat="1" ht="15" customHeight="1">
      <c r="A162" s="278" t="s">
        <v>225</v>
      </c>
      <c r="B162" s="279" t="s">
        <v>226</v>
      </c>
      <c r="C162" s="388">
        <v>11</v>
      </c>
      <c r="D162" s="280">
        <v>2.345415778251599</v>
      </c>
      <c r="E162" s="387">
        <v>347</v>
      </c>
      <c r="F162" s="280">
        <v>3.2841188718531136</v>
      </c>
      <c r="G162" s="387">
        <v>5393.49</v>
      </c>
      <c r="H162" s="280">
        <v>2.258414614706048</v>
      </c>
      <c r="I162" s="387">
        <v>2194.42</v>
      </c>
      <c r="J162" s="280">
        <v>2.380751672309834</v>
      </c>
    </row>
    <row r="163" spans="1:10" s="1" customFormat="1" ht="15" customHeight="1">
      <c r="A163" s="278" t="s">
        <v>227</v>
      </c>
      <c r="B163" s="279" t="s">
        <v>228</v>
      </c>
      <c r="C163" s="388">
        <v>16</v>
      </c>
      <c r="D163" s="280">
        <v>3.411513859275053</v>
      </c>
      <c r="E163" s="387">
        <v>164</v>
      </c>
      <c r="F163" s="280">
        <v>1.552148400530002</v>
      </c>
      <c r="G163" s="387">
        <v>1476.59</v>
      </c>
      <c r="H163" s="280">
        <v>0.6182921329100088</v>
      </c>
      <c r="I163" s="387">
        <v>840.77</v>
      </c>
      <c r="J163" s="280">
        <v>0.9121611102377571</v>
      </c>
    </row>
    <row r="164" spans="1:10" s="1" customFormat="1" ht="15" customHeight="1">
      <c r="A164" s="278" t="s">
        <v>229</v>
      </c>
      <c r="B164" s="279" t="s">
        <v>230</v>
      </c>
      <c r="C164" s="388">
        <v>8</v>
      </c>
      <c r="D164" s="280">
        <v>1.7057569296375266</v>
      </c>
      <c r="E164" s="387">
        <v>564</v>
      </c>
      <c r="F164" s="280">
        <v>5.337876206700738</v>
      </c>
      <c r="G164" s="387">
        <v>21712.98</v>
      </c>
      <c r="H164" s="280">
        <v>9.09187026597252</v>
      </c>
      <c r="I164" s="387">
        <v>3491.91</v>
      </c>
      <c r="J164" s="280">
        <v>3.7884135999742217</v>
      </c>
    </row>
    <row r="165" spans="1:10" s="1" customFormat="1" ht="15" customHeight="1">
      <c r="A165" s="278" t="s">
        <v>231</v>
      </c>
      <c r="B165" s="279" t="s">
        <v>232</v>
      </c>
      <c r="C165" s="388">
        <v>4</v>
      </c>
      <c r="D165" s="280">
        <v>0.8528784648187633</v>
      </c>
      <c r="E165" s="387">
        <v>18</v>
      </c>
      <c r="F165" s="280">
        <v>0.17035775127768313</v>
      </c>
      <c r="G165" s="387" t="s">
        <v>269</v>
      </c>
      <c r="H165" s="280" t="s">
        <v>269</v>
      </c>
      <c r="I165" s="387" t="s">
        <v>269</v>
      </c>
      <c r="J165" s="280" t="s">
        <v>269</v>
      </c>
    </row>
    <row r="166" spans="1:10" s="1" customFormat="1" ht="15" customHeight="1">
      <c r="A166" s="278" t="s">
        <v>233</v>
      </c>
      <c r="B166" s="279" t="s">
        <v>234</v>
      </c>
      <c r="C166" s="388">
        <v>10</v>
      </c>
      <c r="D166" s="280">
        <v>2.1321961620469083</v>
      </c>
      <c r="E166" s="387">
        <v>192</v>
      </c>
      <c r="F166" s="280">
        <v>1.8171493469619535</v>
      </c>
      <c r="G166" s="387">
        <v>3414.04</v>
      </c>
      <c r="H166" s="280">
        <v>1.429560049465381</v>
      </c>
      <c r="I166" s="387">
        <v>1649.38</v>
      </c>
      <c r="J166" s="280">
        <v>1.7894314640198294</v>
      </c>
    </row>
    <row r="167" spans="1:10" s="1" customFormat="1" ht="15" customHeight="1">
      <c r="A167" s="278" t="s">
        <v>235</v>
      </c>
      <c r="B167" s="279" t="s">
        <v>236</v>
      </c>
      <c r="C167" s="388">
        <v>27</v>
      </c>
      <c r="D167" s="280">
        <v>5.756929637526652</v>
      </c>
      <c r="E167" s="387">
        <v>709</v>
      </c>
      <c r="F167" s="280">
        <v>6.71020253643763</v>
      </c>
      <c r="G167" s="387">
        <v>12425.5</v>
      </c>
      <c r="H167" s="280">
        <v>5.2029262675985315</v>
      </c>
      <c r="I167" s="387">
        <v>1957.77</v>
      </c>
      <c r="J167" s="280">
        <v>2.124007346587264</v>
      </c>
    </row>
    <row r="168" spans="1:10" s="1" customFormat="1" ht="15" customHeight="1">
      <c r="A168" s="278" t="s">
        <v>237</v>
      </c>
      <c r="B168" s="279" t="s">
        <v>238</v>
      </c>
      <c r="C168" s="388">
        <v>1</v>
      </c>
      <c r="D168" s="280">
        <v>0.21321961620469082</v>
      </c>
      <c r="E168" s="387">
        <v>9</v>
      </c>
      <c r="F168" s="280">
        <v>0.08517887563884156</v>
      </c>
      <c r="G168" s="387" t="s">
        <v>269</v>
      </c>
      <c r="H168" s="280" t="s">
        <v>269</v>
      </c>
      <c r="I168" s="387" t="s">
        <v>269</v>
      </c>
      <c r="J168" s="280" t="s">
        <v>269</v>
      </c>
    </row>
    <row r="169" spans="1:10" s="1" customFormat="1" ht="15" customHeight="1">
      <c r="A169" s="278">
        <v>21</v>
      </c>
      <c r="B169" s="279" t="s">
        <v>239</v>
      </c>
      <c r="C169" s="388">
        <v>28</v>
      </c>
      <c r="D169" s="280">
        <v>5.970149253731343</v>
      </c>
      <c r="E169" s="387">
        <v>543</v>
      </c>
      <c r="F169" s="280">
        <v>5.139125496876774</v>
      </c>
      <c r="G169" s="387">
        <v>8768.03</v>
      </c>
      <c r="H169" s="280">
        <v>3.67143483981264</v>
      </c>
      <c r="I169" s="387">
        <v>4773.27</v>
      </c>
      <c r="J169" s="280">
        <v>5.178575903831701</v>
      </c>
    </row>
    <row r="170" spans="1:10" s="1" customFormat="1" ht="15" customHeight="1">
      <c r="A170" s="278" t="s">
        <v>240</v>
      </c>
      <c r="B170" s="279" t="s">
        <v>241</v>
      </c>
      <c r="C170" s="388">
        <v>3</v>
      </c>
      <c r="D170" s="280">
        <v>0.6396588486140725</v>
      </c>
      <c r="E170" s="387">
        <v>88</v>
      </c>
      <c r="F170" s="280">
        <v>0.832860117357562</v>
      </c>
      <c r="G170" s="387">
        <v>2439.06</v>
      </c>
      <c r="H170" s="280">
        <v>1.0213069367227776</v>
      </c>
      <c r="I170" s="387">
        <v>233.38</v>
      </c>
      <c r="J170" s="280">
        <v>0.2531966648516096</v>
      </c>
    </row>
    <row r="171" spans="1:10" s="1" customFormat="1" ht="15" customHeight="1">
      <c r="A171" s="278" t="s">
        <v>242</v>
      </c>
      <c r="B171" s="279" t="s">
        <v>243</v>
      </c>
      <c r="C171" s="388">
        <v>4</v>
      </c>
      <c r="D171" s="280">
        <v>0.8528784648187633</v>
      </c>
      <c r="E171" s="387">
        <v>499</v>
      </c>
      <c r="F171" s="280">
        <v>4.722695438197993</v>
      </c>
      <c r="G171" s="387">
        <v>43898.72</v>
      </c>
      <c r="H171" s="280">
        <v>18.381699199384574</v>
      </c>
      <c r="I171" s="387">
        <v>11121.23</v>
      </c>
      <c r="J171" s="280">
        <v>12.065551225673433</v>
      </c>
    </row>
    <row r="172" spans="1:10" s="1" customFormat="1" ht="15" customHeight="1">
      <c r="A172" s="278" t="s">
        <v>244</v>
      </c>
      <c r="B172" s="279" t="s">
        <v>245</v>
      </c>
      <c r="C172" s="388">
        <v>29</v>
      </c>
      <c r="D172" s="280">
        <v>6.183368869936034</v>
      </c>
      <c r="E172" s="387">
        <v>463</v>
      </c>
      <c r="F172" s="280">
        <v>4.381979935642627</v>
      </c>
      <c r="G172" s="387">
        <v>7882.72</v>
      </c>
      <c r="H172" s="280">
        <v>3.300729222013142</v>
      </c>
      <c r="I172" s="387">
        <v>3569.84</v>
      </c>
      <c r="J172" s="280">
        <v>3.8729607595075413</v>
      </c>
    </row>
    <row r="173" spans="1:10" s="1" customFormat="1" ht="15" customHeight="1">
      <c r="A173" s="278" t="s">
        <v>246</v>
      </c>
      <c r="B173" s="279" t="s">
        <v>247</v>
      </c>
      <c r="C173" s="388">
        <v>8</v>
      </c>
      <c r="D173" s="280">
        <v>1.7057569296375266</v>
      </c>
      <c r="E173" s="387">
        <v>656</v>
      </c>
      <c r="F173" s="280">
        <v>6.208593602120008</v>
      </c>
      <c r="G173" s="387">
        <v>18690.24</v>
      </c>
      <c r="H173" s="280">
        <v>7.82615916009181</v>
      </c>
      <c r="I173" s="387">
        <v>10267.27</v>
      </c>
      <c r="J173" s="280">
        <v>11.139080131677888</v>
      </c>
    </row>
    <row r="174" spans="1:10" s="1" customFormat="1" ht="15" customHeight="1">
      <c r="A174" s="278" t="s">
        <v>248</v>
      </c>
      <c r="B174" s="279" t="s">
        <v>249</v>
      </c>
      <c r="C174" s="388">
        <v>15</v>
      </c>
      <c r="D174" s="280">
        <v>3.1982942430703627</v>
      </c>
      <c r="E174" s="387">
        <v>268</v>
      </c>
      <c r="F174" s="280">
        <v>2.5364376301343934</v>
      </c>
      <c r="G174" s="387">
        <v>7731.27</v>
      </c>
      <c r="H174" s="280">
        <v>3.2373126043134284</v>
      </c>
      <c r="I174" s="387">
        <v>3489.35</v>
      </c>
      <c r="J174" s="280">
        <v>3.7856362263260084</v>
      </c>
    </row>
    <row r="175" spans="1:10" s="1" customFormat="1" ht="15" customHeight="1">
      <c r="A175" s="278" t="s">
        <v>250</v>
      </c>
      <c r="B175" s="279" t="s">
        <v>251</v>
      </c>
      <c r="C175" s="388" t="s">
        <v>270</v>
      </c>
      <c r="D175" s="280" t="s">
        <v>270</v>
      </c>
      <c r="E175" s="387" t="s">
        <v>270</v>
      </c>
      <c r="F175" s="280" t="s">
        <v>270</v>
      </c>
      <c r="G175" s="387" t="s">
        <v>270</v>
      </c>
      <c r="H175" s="280" t="s">
        <v>270</v>
      </c>
      <c r="I175" s="387" t="s">
        <v>270</v>
      </c>
      <c r="J175" s="280" t="s">
        <v>270</v>
      </c>
    </row>
    <row r="176" spans="1:10" s="1" customFormat="1" ht="15" customHeight="1">
      <c r="A176" s="278" t="s">
        <v>252</v>
      </c>
      <c r="B176" s="279" t="s">
        <v>253</v>
      </c>
      <c r="C176" s="388">
        <v>6</v>
      </c>
      <c r="D176" s="280">
        <v>1.279317697228145</v>
      </c>
      <c r="E176" s="387">
        <v>292</v>
      </c>
      <c r="F176" s="280">
        <v>2.7635812985046373</v>
      </c>
      <c r="G176" s="387">
        <v>3618.69</v>
      </c>
      <c r="H176" s="280">
        <v>1.515253088833136</v>
      </c>
      <c r="I176" s="387">
        <v>2057.2</v>
      </c>
      <c r="J176" s="280">
        <v>2.2318801051192527</v>
      </c>
    </row>
    <row r="177" spans="1:10" s="1" customFormat="1" ht="15" customHeight="1">
      <c r="A177" s="278" t="s">
        <v>254</v>
      </c>
      <c r="B177" s="279" t="s">
        <v>255</v>
      </c>
      <c r="C177" s="388">
        <v>5</v>
      </c>
      <c r="D177" s="280">
        <v>1.0660980810234542</v>
      </c>
      <c r="E177" s="387">
        <v>320</v>
      </c>
      <c r="F177" s="280">
        <v>3.0285822449365893</v>
      </c>
      <c r="G177" s="387">
        <v>4620.4</v>
      </c>
      <c r="H177" s="280">
        <v>1.9346988472747375</v>
      </c>
      <c r="I177" s="387">
        <v>1980.58</v>
      </c>
      <c r="J177" s="280">
        <v>2.1487541797574807</v>
      </c>
    </row>
    <row r="178" spans="1:10" s="1" customFormat="1" ht="15" customHeight="1">
      <c r="A178" s="278" t="s">
        <v>256</v>
      </c>
      <c r="B178" s="279" t="s">
        <v>257</v>
      </c>
      <c r="C178" s="388">
        <v>3</v>
      </c>
      <c r="D178" s="280">
        <v>0.6396588486140725</v>
      </c>
      <c r="E178" s="387">
        <v>239</v>
      </c>
      <c r="F178" s="280">
        <v>2.261972364187015</v>
      </c>
      <c r="G178" s="387">
        <v>7620.13</v>
      </c>
      <c r="H178" s="280">
        <v>3.190774982054292</v>
      </c>
      <c r="I178" s="387">
        <v>6414.17</v>
      </c>
      <c r="J178" s="280">
        <v>6.958807317641822</v>
      </c>
    </row>
    <row r="179" spans="1:10" s="1" customFormat="1" ht="15" customHeight="1">
      <c r="A179" s="278">
        <v>31</v>
      </c>
      <c r="B179" s="279" t="s">
        <v>258</v>
      </c>
      <c r="C179" s="388">
        <v>7</v>
      </c>
      <c r="D179" s="280">
        <v>1.4925373134328357</v>
      </c>
      <c r="E179" s="387">
        <v>515</v>
      </c>
      <c r="F179" s="280">
        <v>4.874124550444823</v>
      </c>
      <c r="G179" s="387">
        <v>16709.74</v>
      </c>
      <c r="H179" s="280">
        <v>6.99686492863401</v>
      </c>
      <c r="I179" s="387">
        <v>7014.27</v>
      </c>
      <c r="J179" s="280">
        <v>7.60986275760005</v>
      </c>
    </row>
    <row r="180" spans="1:10" s="1" customFormat="1" ht="15" customHeight="1" thickBot="1">
      <c r="A180" s="295" t="s">
        <v>259</v>
      </c>
      <c r="B180" s="289" t="s">
        <v>260</v>
      </c>
      <c r="C180" s="390">
        <v>21</v>
      </c>
      <c r="D180" s="296">
        <v>4.477611940298507</v>
      </c>
      <c r="E180" s="389">
        <v>163</v>
      </c>
      <c r="F180" s="296">
        <v>1.542684081014575</v>
      </c>
      <c r="G180" s="389">
        <v>964.63</v>
      </c>
      <c r="H180" s="296">
        <v>0.40391926003086975</v>
      </c>
      <c r="I180" s="389">
        <v>396.49</v>
      </c>
      <c r="J180" s="296">
        <v>0.4301565928829149</v>
      </c>
    </row>
    <row r="181" ht="15" customHeight="1">
      <c r="A181" s="265" t="s">
        <v>191</v>
      </c>
    </row>
    <row r="182" ht="15" customHeight="1">
      <c r="A182" s="265" t="s">
        <v>192</v>
      </c>
    </row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</sheetData>
  <sheetProtection/>
  <mergeCells count="36">
    <mergeCell ref="A94:B94"/>
    <mergeCell ref="A96:B96"/>
    <mergeCell ref="A124:B124"/>
    <mergeCell ref="A156:B156"/>
    <mergeCell ref="A126:B126"/>
    <mergeCell ref="A154:B154"/>
    <mergeCell ref="A4:B4"/>
    <mergeCell ref="A6:B6"/>
    <mergeCell ref="A34:B34"/>
    <mergeCell ref="A36:B36"/>
    <mergeCell ref="A64:B64"/>
    <mergeCell ref="A66:B66"/>
    <mergeCell ref="C3:D3"/>
    <mergeCell ref="E3:F3"/>
    <mergeCell ref="G3:H3"/>
    <mergeCell ref="I3:J3"/>
    <mergeCell ref="C33:D33"/>
    <mergeCell ref="E33:F33"/>
    <mergeCell ref="G33:H33"/>
    <mergeCell ref="I33:J33"/>
    <mergeCell ref="C63:D63"/>
    <mergeCell ref="E63:F63"/>
    <mergeCell ref="G63:H63"/>
    <mergeCell ref="I63:J63"/>
    <mergeCell ref="C93:D93"/>
    <mergeCell ref="E93:F93"/>
    <mergeCell ref="G93:H93"/>
    <mergeCell ref="I93:J93"/>
    <mergeCell ref="C123:D123"/>
    <mergeCell ref="E123:F123"/>
    <mergeCell ref="G123:H123"/>
    <mergeCell ref="I123:J123"/>
    <mergeCell ref="C153:D153"/>
    <mergeCell ref="E153:F153"/>
    <mergeCell ref="G153:H153"/>
    <mergeCell ref="I153:J153"/>
  </mergeCells>
  <printOptions/>
  <pageMargins left="0.9448818897637796" right="0.6299212598425197" top="0.5905511811023623" bottom="0.15748031496062992" header="0.1968503937007874" footer="0.15748031496062992"/>
  <pageSetup firstPageNumber="7" useFirstPageNumber="1" fitToHeight="0" fitToWidth="1" horizontalDpi="600" verticalDpi="600" orientation="portrait" paperSize="9" scale="89" r:id="rId1"/>
  <rowBreaks count="2" manualBreakCount="2">
    <brk id="61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河野 寛香</dc:creator>
  <cp:keywords/>
  <dc:description/>
  <cp:lastModifiedBy>Gifu</cp:lastModifiedBy>
  <cp:lastPrinted>2013-10-16T07:50:46Z</cp:lastPrinted>
  <dcterms:created xsi:type="dcterms:W3CDTF">2003-08-07T04:41:09Z</dcterms:created>
  <dcterms:modified xsi:type="dcterms:W3CDTF">2013-10-31T02:30:33Z</dcterms:modified>
  <cp:category/>
  <cp:version/>
  <cp:contentType/>
  <cp:contentStatus/>
</cp:coreProperties>
</file>