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7"/>
  </bookViews>
  <sheets>
    <sheet name="250" sheetId="1" r:id="rId1"/>
    <sheet name="251" sheetId="2" r:id="rId2"/>
    <sheet name="252" sheetId="3" r:id="rId3"/>
    <sheet name="253" sheetId="4" r:id="rId4"/>
    <sheet name="254" sheetId="5" r:id="rId5"/>
    <sheet name="255" sheetId="6" r:id="rId6"/>
    <sheet name="256" sheetId="7" r:id="rId7"/>
    <sheet name="257" sheetId="8" r:id="rId8"/>
  </sheets>
  <definedNames>
    <definedName name="_xlnm.Print_Area" localSheetId="0">'250'!$A$1:$J$39</definedName>
  </definedNames>
  <calcPr fullCalcOnLoad="1"/>
</workbook>
</file>

<file path=xl/sharedStrings.xml><?xml version="1.0" encoding="utf-8"?>
<sst xmlns="http://schemas.openxmlformats.org/spreadsheetml/2006/main" count="184" uniqueCount="91">
  <si>
    <t>　２４　観　　　　光</t>
  </si>
  <si>
    <t>　　250．圏 域 別 の 観 光 消 費 額</t>
  </si>
  <si>
    <t>　単位：円、％</t>
  </si>
  <si>
    <t xml:space="preserve"> 　　　平成14年（2002）</t>
  </si>
  <si>
    <t>区分</t>
  </si>
  <si>
    <t>消費額</t>
  </si>
  <si>
    <t>圏域別の　　構 成 比</t>
  </si>
  <si>
    <t>１人当たり消費額</t>
  </si>
  <si>
    <t>計</t>
  </si>
  <si>
    <t>日帰</t>
  </si>
  <si>
    <t>宿泊</t>
  </si>
  <si>
    <t>県計</t>
  </si>
  <si>
    <t>岐阜</t>
  </si>
  <si>
    <t>西濃</t>
  </si>
  <si>
    <t>中濃</t>
  </si>
  <si>
    <t>東濃</t>
  </si>
  <si>
    <t>飛騨</t>
  </si>
  <si>
    <t>　資料：県交流産業室「岐阜県観光レクリエーション動態調査結果」</t>
  </si>
  <si>
    <t>　251．圏域別の観光地分類別観光客数（実人数）　</t>
  </si>
  <si>
    <t>　注：（　）内は構成比。</t>
  </si>
  <si>
    <t>　単位：人、％</t>
  </si>
  <si>
    <t>自然</t>
  </si>
  <si>
    <t>文化・歴史</t>
  </si>
  <si>
    <t>産業観光</t>
  </si>
  <si>
    <t>スポーツ・    レクリエーション</t>
  </si>
  <si>
    <t>温泉</t>
  </si>
  <si>
    <t>買物</t>
  </si>
  <si>
    <t>行・祭事</t>
  </si>
  <si>
    <t>イベント</t>
  </si>
  <si>
    <t>252．圏域別の同行者人数別観光客数（実人数）</t>
  </si>
  <si>
    <t>平成14年（2002）</t>
  </si>
  <si>
    <t>１人</t>
  </si>
  <si>
    <t>２～３人</t>
  </si>
  <si>
    <t>４～５人</t>
  </si>
  <si>
    <t>６～10人</t>
  </si>
  <si>
    <t>11人以上</t>
  </si>
  <si>
    <t>　　　　 253．圏 域 別 の 同 行 者　  別 観 光 客 数 （実 人 数）</t>
  </si>
  <si>
    <t>　　　　平成14年（2002）</t>
  </si>
  <si>
    <t>団体旅行</t>
  </si>
  <si>
    <t>家族と友人・知人</t>
  </si>
  <si>
    <t>友人・知人</t>
  </si>
  <si>
    <t>家族</t>
  </si>
  <si>
    <t>自分ひとり</t>
  </si>
  <si>
    <t>その他</t>
  </si>
  <si>
    <t>地域等の団体</t>
  </si>
  <si>
    <t>職場・学校の団体</t>
  </si>
  <si>
    <t>業者の募集団体</t>
  </si>
  <si>
    <t>-</t>
  </si>
  <si>
    <t>(-)</t>
  </si>
  <si>
    <t xml:space="preserve"> 　 254．圏域別の四半期別観光客数（実人数）</t>
  </si>
  <si>
    <t>　平成14年（2002）</t>
  </si>
  <si>
    <t>１～３月</t>
  </si>
  <si>
    <t>４～６月</t>
  </si>
  <si>
    <t>７～９月</t>
  </si>
  <si>
    <t>10～12月</t>
  </si>
  <si>
    <t>圏域別の構成比</t>
  </si>
  <si>
    <r>
      <t xml:space="preserve"> 255．圏域別の男女別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年齢別観光客数（実人数）</t>
    </r>
  </si>
  <si>
    <t>　 　　平成14年（2002）</t>
  </si>
  <si>
    <t>男</t>
  </si>
  <si>
    <t>女</t>
  </si>
  <si>
    <t>20歳未満</t>
  </si>
  <si>
    <t>20～29歳</t>
  </si>
  <si>
    <t>30～39歳</t>
  </si>
  <si>
    <t>40～49歳</t>
  </si>
  <si>
    <t>50～59歳</t>
  </si>
  <si>
    <t>60歳以上</t>
  </si>
  <si>
    <t>256．圏域別の居住地別観光客数（実人数）</t>
  </si>
  <si>
    <t>　 　　　平成14年（2002）</t>
  </si>
  <si>
    <t>県内</t>
  </si>
  <si>
    <t>東海地方</t>
  </si>
  <si>
    <t>北陸地方</t>
  </si>
  <si>
    <t>甲信越地方</t>
  </si>
  <si>
    <t>関東地方</t>
  </si>
  <si>
    <t>近畿地方</t>
  </si>
  <si>
    <t>その他の地方</t>
  </si>
  <si>
    <t>静岡</t>
  </si>
  <si>
    <t>富山</t>
  </si>
  <si>
    <t>山梨</t>
  </si>
  <si>
    <t>愛知</t>
  </si>
  <si>
    <t>石川</t>
  </si>
  <si>
    <t>長野</t>
  </si>
  <si>
    <t>三重</t>
  </si>
  <si>
    <t>福井</t>
  </si>
  <si>
    <t>新潟</t>
  </si>
  <si>
    <t xml:space="preserve">      257．圏域別の利用交通機関別観光客数（実人数）</t>
  </si>
  <si>
    <t xml:space="preserve">            平成14年（2002）</t>
  </si>
  <si>
    <t>ＪＲ</t>
  </si>
  <si>
    <t>私鉄</t>
  </si>
  <si>
    <t>路線バス</t>
  </si>
  <si>
    <t>貸切バス</t>
  </si>
  <si>
    <t>自家用車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</si>
</sst>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8" fontId="7" fillId="0" borderId="16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178" fontId="3" fillId="0" borderId="16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7" fillId="0" borderId="0" xfId="0" applyFont="1" applyAlignment="1">
      <alignment horizontal="distributed" vertical="center"/>
    </xf>
    <xf numFmtId="176" fontId="25" fillId="0" borderId="16" xfId="0" applyNumberFormat="1" applyFont="1" applyBorder="1" applyAlignment="1">
      <alignment horizontal="right"/>
    </xf>
    <xf numFmtId="176" fontId="25" fillId="0" borderId="0" xfId="0" applyNumberFormat="1" applyFont="1" applyAlignment="1">
      <alignment horizontal="right"/>
    </xf>
    <xf numFmtId="179" fontId="25" fillId="0" borderId="16" xfId="0" applyNumberFormat="1" applyFont="1" applyBorder="1" applyAlignment="1">
      <alignment horizontal="right" vertical="top"/>
    </xf>
    <xf numFmtId="179" fontId="25" fillId="0" borderId="0" xfId="0" applyNumberFormat="1" applyFont="1" applyAlignment="1">
      <alignment horizontal="right" vertical="top"/>
    </xf>
    <xf numFmtId="179" fontId="0" fillId="0" borderId="0" xfId="0" applyNumberFormat="1" applyFont="1" applyAlignment="1">
      <alignment/>
    </xf>
    <xf numFmtId="0" fontId="3" fillId="0" borderId="0" xfId="0" applyFont="1" applyAlignment="1">
      <alignment horizontal="distributed" vertical="center"/>
    </xf>
    <xf numFmtId="176" fontId="26" fillId="0" borderId="16" xfId="0" applyNumberFormat="1" applyFont="1" applyBorder="1" applyAlignment="1">
      <alignment horizontal="right"/>
    </xf>
    <xf numFmtId="176" fontId="26" fillId="0" borderId="0" xfId="0" applyNumberFormat="1" applyFont="1" applyAlignment="1">
      <alignment horizontal="right"/>
    </xf>
    <xf numFmtId="179" fontId="26" fillId="0" borderId="16" xfId="0" applyNumberFormat="1" applyFont="1" applyBorder="1" applyAlignment="1">
      <alignment horizontal="right" vertical="top"/>
    </xf>
    <xf numFmtId="179" fontId="26" fillId="0" borderId="0" xfId="0" applyNumberFormat="1" applyFont="1" applyAlignment="1">
      <alignment horizontal="right" vertical="top"/>
    </xf>
    <xf numFmtId="0" fontId="3" fillId="0" borderId="23" xfId="0" applyFont="1" applyBorder="1" applyAlignment="1">
      <alignment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9" fontId="7" fillId="0" borderId="16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76" fontId="3" fillId="0" borderId="1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9" fontId="3" fillId="0" borderId="16" xfId="0" applyNumberFormat="1" applyFont="1" applyBorder="1" applyAlignment="1">
      <alignment horizontal="right"/>
    </xf>
    <xf numFmtId="17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 quotePrefix="1">
      <alignment horizontal="right" vertical="center"/>
    </xf>
    <xf numFmtId="176" fontId="3" fillId="0" borderId="15" xfId="0" applyNumberFormat="1" applyFont="1" applyBorder="1" applyAlignment="1">
      <alignment horizontal="right"/>
    </xf>
    <xf numFmtId="176" fontId="27" fillId="0" borderId="16" xfId="0" applyNumberFormat="1" applyFont="1" applyBorder="1" applyAlignment="1">
      <alignment horizontal="right"/>
    </xf>
    <xf numFmtId="176" fontId="27" fillId="0" borderId="0" xfId="0" applyNumberFormat="1" applyFont="1" applyAlignment="1">
      <alignment horizontal="right"/>
    </xf>
    <xf numFmtId="179" fontId="27" fillId="0" borderId="0" xfId="0" applyNumberFormat="1" applyFont="1" applyAlignment="1">
      <alignment horizontal="right" vertical="center"/>
    </xf>
    <xf numFmtId="179" fontId="27" fillId="0" borderId="16" xfId="0" applyNumberFormat="1" applyFont="1" applyBorder="1" applyAlignment="1">
      <alignment horizontal="right" vertical="center"/>
    </xf>
    <xf numFmtId="179" fontId="27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/>
    </xf>
    <xf numFmtId="176" fontId="28" fillId="0" borderId="16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9" fontId="28" fillId="0" borderId="0" xfId="0" applyNumberFormat="1" applyFont="1" applyAlignment="1">
      <alignment horizontal="right" vertical="center"/>
    </xf>
    <xf numFmtId="179" fontId="28" fillId="0" borderId="16" xfId="0" applyNumberFormat="1" applyFont="1" applyBorder="1" applyAlignment="1">
      <alignment horizontal="right" vertical="center"/>
    </xf>
    <xf numFmtId="179" fontId="28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176" fontId="28" fillId="0" borderId="17" xfId="0" applyNumberFormat="1" applyFont="1" applyBorder="1" applyAlignment="1">
      <alignment horizontal="right"/>
    </xf>
    <xf numFmtId="176" fontId="28" fillId="0" borderId="29" xfId="0" applyNumberFormat="1" applyFont="1" applyBorder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/>
    </xf>
    <xf numFmtId="0" fontId="3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125" zoomScaleNormal="125" zoomScalePageLayoutView="0" workbookViewId="0" topLeftCell="A1">
      <selection activeCell="D22" sqref="D22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6" width="14.375" style="1" customWidth="1"/>
    <col min="7" max="8" width="8.50390625" style="1" customWidth="1"/>
    <col min="9" max="9" width="8.75390625" style="1" customWidth="1"/>
    <col min="10" max="10" width="8.625" style="1" customWidth="1"/>
    <col min="11" max="16384" width="9.00390625" style="1" customWidth="1"/>
  </cols>
  <sheetData>
    <row r="1" ht="21">
      <c r="E1" s="2" t="s">
        <v>0</v>
      </c>
    </row>
    <row r="2" ht="15" customHeight="1"/>
    <row r="3" ht="11.25" customHeight="1">
      <c r="A3" s="3"/>
    </row>
    <row r="4" ht="4.5" customHeight="1"/>
    <row r="5" ht="16.5" customHeight="1">
      <c r="E5" s="4" t="s">
        <v>1</v>
      </c>
    </row>
    <row r="6" ht="8.25" customHeight="1"/>
    <row r="7" spans="1:9" ht="14.25" thickBot="1">
      <c r="A7" s="3" t="s">
        <v>2</v>
      </c>
      <c r="I7" s="3" t="s">
        <v>3</v>
      </c>
    </row>
    <row r="8" spans="1:10" ht="20.25" customHeight="1" thickTop="1">
      <c r="A8" s="24" t="s">
        <v>4</v>
      </c>
      <c r="B8" s="24"/>
      <c r="C8" s="24"/>
      <c r="D8" s="26" t="s">
        <v>5</v>
      </c>
      <c r="E8" s="27"/>
      <c r="F8" s="28"/>
      <c r="G8" s="29" t="s">
        <v>6</v>
      </c>
      <c r="H8" s="26" t="s">
        <v>7</v>
      </c>
      <c r="I8" s="27"/>
      <c r="J8" s="27"/>
    </row>
    <row r="9" spans="1:10" ht="20.25" customHeight="1">
      <c r="A9" s="25"/>
      <c r="B9" s="25"/>
      <c r="C9" s="25"/>
      <c r="D9" s="8" t="s">
        <v>8</v>
      </c>
      <c r="E9" s="8" t="s">
        <v>9</v>
      </c>
      <c r="F9" s="8" t="s">
        <v>10</v>
      </c>
      <c r="G9" s="30"/>
      <c r="H9" s="8" t="s">
        <v>8</v>
      </c>
      <c r="I9" s="8" t="s">
        <v>9</v>
      </c>
      <c r="J9" s="9" t="s">
        <v>10</v>
      </c>
    </row>
    <row r="10" ht="6" customHeight="1">
      <c r="D10" s="10"/>
    </row>
    <row r="11" spans="2:10" s="11" customFormat="1" ht="14.25" customHeight="1">
      <c r="B11" s="12" t="s">
        <v>11</v>
      </c>
      <c r="D11" s="13">
        <f aca="true" t="shared" si="0" ref="D11:D16">SUM(E11:F11)</f>
        <v>280696867949</v>
      </c>
      <c r="E11" s="14">
        <f>SUM(E12:E16)</f>
        <v>150644746671</v>
      </c>
      <c r="F11" s="14">
        <f>SUM(F12:F16)</f>
        <v>130052121278</v>
      </c>
      <c r="G11" s="15">
        <v>100</v>
      </c>
      <c r="H11" s="14">
        <v>6496</v>
      </c>
      <c r="I11" s="14">
        <v>3915</v>
      </c>
      <c r="J11" s="14">
        <v>27496</v>
      </c>
    </row>
    <row r="12" spans="2:12" ht="14.25" customHeight="1">
      <c r="B12" s="16" t="s">
        <v>12</v>
      </c>
      <c r="D12" s="17">
        <f t="shared" si="0"/>
        <v>41026052294</v>
      </c>
      <c r="E12" s="18">
        <v>22012774147</v>
      </c>
      <c r="F12" s="18">
        <v>19013278147</v>
      </c>
      <c r="G12" s="19">
        <f>D12/$D$11*100</f>
        <v>14.615785560334093</v>
      </c>
      <c r="H12" s="18">
        <v>3532</v>
      </c>
      <c r="I12" s="18">
        <v>2040</v>
      </c>
      <c r="J12" s="18">
        <v>23099</v>
      </c>
      <c r="L12" s="20"/>
    </row>
    <row r="13" spans="2:10" ht="14.25" customHeight="1">
      <c r="B13" s="16" t="s">
        <v>13</v>
      </c>
      <c r="D13" s="17">
        <f t="shared" si="0"/>
        <v>22394469864</v>
      </c>
      <c r="E13" s="18">
        <v>18325582887</v>
      </c>
      <c r="F13" s="18">
        <v>4068886977</v>
      </c>
      <c r="G13" s="19">
        <f>D13/$D$11*100</f>
        <v>7.978168772466983</v>
      </c>
      <c r="H13" s="18">
        <v>2049</v>
      </c>
      <c r="I13" s="18">
        <v>1713</v>
      </c>
      <c r="J13" s="18">
        <v>17535</v>
      </c>
    </row>
    <row r="14" spans="2:10" ht="14.25" customHeight="1">
      <c r="B14" s="16" t="s">
        <v>14</v>
      </c>
      <c r="D14" s="17">
        <f t="shared" si="0"/>
        <v>64525982308</v>
      </c>
      <c r="E14" s="18">
        <v>50849440700</v>
      </c>
      <c r="F14" s="18">
        <v>13676541608</v>
      </c>
      <c r="G14" s="19">
        <f>D14/$D$11*100</f>
        <v>22.987781366952685</v>
      </c>
      <c r="H14" s="18">
        <v>7931</v>
      </c>
      <c r="I14" s="18">
        <v>6702</v>
      </c>
      <c r="J14" s="18">
        <v>24923</v>
      </c>
    </row>
    <row r="15" spans="2:10" ht="14.25" customHeight="1">
      <c r="B15" s="16" t="s">
        <v>15</v>
      </c>
      <c r="D15" s="17">
        <f t="shared" si="0"/>
        <v>33517697469</v>
      </c>
      <c r="E15" s="18">
        <v>23392303858</v>
      </c>
      <c r="F15" s="18">
        <v>10125393611</v>
      </c>
      <c r="G15" s="19">
        <f>D15/$D$11*100</f>
        <v>11.940887589486696</v>
      </c>
      <c r="H15" s="18">
        <v>5700</v>
      </c>
      <c r="I15" s="18">
        <v>4338</v>
      </c>
      <c r="J15" s="18">
        <v>20752</v>
      </c>
    </row>
    <row r="16" spans="2:10" ht="14.25" customHeight="1">
      <c r="B16" s="16" t="s">
        <v>16</v>
      </c>
      <c r="D16" s="17">
        <f t="shared" si="0"/>
        <v>119232666014</v>
      </c>
      <c r="E16" s="18">
        <v>36064645079</v>
      </c>
      <c r="F16" s="18">
        <v>83168020935</v>
      </c>
      <c r="G16" s="19">
        <f>D16/$D$11*100</f>
        <v>42.47737671075954</v>
      </c>
      <c r="H16" s="18">
        <v>17927</v>
      </c>
      <c r="I16" s="18">
        <v>8987</v>
      </c>
      <c r="J16" s="18">
        <v>31526</v>
      </c>
    </row>
    <row r="17" ht="6" customHeight="1" thickBot="1">
      <c r="D17" s="21"/>
    </row>
    <row r="18" spans="1:10" ht="13.5">
      <c r="A18" s="22" t="s">
        <v>17</v>
      </c>
      <c r="B18" s="23"/>
      <c r="C18" s="23"/>
      <c r="D18" s="23"/>
      <c r="E18" s="23"/>
      <c r="F18" s="23"/>
      <c r="G18" s="23"/>
      <c r="H18" s="23"/>
      <c r="I18" s="23"/>
      <c r="J18" s="23"/>
    </row>
    <row r="19" ht="7.5" customHeight="1"/>
    <row r="22" ht="9.75" customHeight="1"/>
  </sheetData>
  <sheetProtection/>
  <mergeCells count="4">
    <mergeCell ref="A8:C9"/>
    <mergeCell ref="D8:F8"/>
    <mergeCell ref="G8:G9"/>
    <mergeCell ref="H8:J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12" width="8.50390625" style="1" customWidth="1"/>
    <col min="13" max="13" width="9.125" style="1" bestFit="1" customWidth="1"/>
    <col min="14" max="16384" width="9.00390625" style="1" customWidth="1"/>
  </cols>
  <sheetData>
    <row r="1" spans="5:11" ht="17.25">
      <c r="E1" s="31" t="s">
        <v>18</v>
      </c>
      <c r="F1" s="32"/>
      <c r="G1" s="32"/>
      <c r="H1" s="32"/>
      <c r="I1" s="32"/>
      <c r="J1" s="32"/>
      <c r="K1" s="32"/>
    </row>
    <row r="2" ht="10.5" customHeight="1">
      <c r="A2" s="3" t="s">
        <v>19</v>
      </c>
    </row>
    <row r="3" spans="1:11" ht="14.25" thickBot="1">
      <c r="A3" s="3" t="s">
        <v>20</v>
      </c>
      <c r="K3" s="3" t="s">
        <v>3</v>
      </c>
    </row>
    <row r="4" spans="1:12" ht="35.25" customHeight="1" thickTop="1">
      <c r="A4" s="27" t="s">
        <v>4</v>
      </c>
      <c r="B4" s="27"/>
      <c r="C4" s="27"/>
      <c r="D4" s="6" t="s">
        <v>8</v>
      </c>
      <c r="E4" s="6" t="s">
        <v>21</v>
      </c>
      <c r="F4" s="33" t="s">
        <v>22</v>
      </c>
      <c r="G4" s="6" t="s">
        <v>23</v>
      </c>
      <c r="H4" s="33" t="s">
        <v>24</v>
      </c>
      <c r="I4" s="6" t="s">
        <v>25</v>
      </c>
      <c r="J4" s="6" t="s">
        <v>26</v>
      </c>
      <c r="K4" s="6" t="s">
        <v>27</v>
      </c>
      <c r="L4" s="6" t="s">
        <v>28</v>
      </c>
    </row>
    <row r="5" ht="5.25" customHeight="1">
      <c r="D5" s="34"/>
    </row>
    <row r="6" spans="1:12" ht="13.5" customHeight="1">
      <c r="A6" s="11"/>
      <c r="B6" s="35" t="s">
        <v>11</v>
      </c>
      <c r="C6" s="11"/>
      <c r="D6" s="36">
        <f>SUM(E6:L6)</f>
        <v>43211137</v>
      </c>
      <c r="E6" s="37">
        <f aca="true" t="shared" si="0" ref="E6:L6">E8+E10+E12+E14+E16</f>
        <v>8228146</v>
      </c>
      <c r="F6" s="37">
        <f t="shared" si="0"/>
        <v>9609275</v>
      </c>
      <c r="G6" s="37">
        <f t="shared" si="0"/>
        <v>2316852</v>
      </c>
      <c r="H6" s="37">
        <f t="shared" si="0"/>
        <v>6038898</v>
      </c>
      <c r="I6" s="37">
        <f t="shared" si="0"/>
        <v>5003574</v>
      </c>
      <c r="J6" s="37">
        <f t="shared" si="0"/>
        <v>4162958</v>
      </c>
      <c r="K6" s="37">
        <f t="shared" si="0"/>
        <v>1744584</v>
      </c>
      <c r="L6" s="37">
        <f t="shared" si="0"/>
        <v>6106850</v>
      </c>
    </row>
    <row r="7" spans="1:15" ht="14.25" customHeight="1">
      <c r="A7" s="11"/>
      <c r="B7" s="35"/>
      <c r="C7" s="11"/>
      <c r="D7" s="38">
        <v>-100</v>
      </c>
      <c r="E7" s="39">
        <f aca="true" t="shared" si="1" ref="E7:L7">-(E6/$D$6*100)</f>
        <v>-19.041725284849598</v>
      </c>
      <c r="F7" s="39">
        <f t="shared" si="1"/>
        <v>-22.23795916316666</v>
      </c>
      <c r="G7" s="39">
        <f t="shared" si="1"/>
        <v>-5.361701081829899</v>
      </c>
      <c r="H7" s="39">
        <f t="shared" si="1"/>
        <v>-13.97532770313357</v>
      </c>
      <c r="I7" s="39">
        <f t="shared" si="1"/>
        <v>-11.579362051963594</v>
      </c>
      <c r="J7" s="39">
        <f t="shared" si="1"/>
        <v>-9.633993199484662</v>
      </c>
      <c r="K7" s="39">
        <f t="shared" si="1"/>
        <v>-4.037348056821555</v>
      </c>
      <c r="L7" s="39">
        <f t="shared" si="1"/>
        <v>-14.132583458750462</v>
      </c>
      <c r="O7" s="40"/>
    </row>
    <row r="8" spans="2:12" ht="14.25" customHeight="1">
      <c r="B8" s="41" t="s">
        <v>12</v>
      </c>
      <c r="D8" s="42">
        <f>SUM(E8:L8)</f>
        <v>11614145</v>
      </c>
      <c r="E8" s="43">
        <v>2860413</v>
      </c>
      <c r="F8" s="43">
        <v>2548932</v>
      </c>
      <c r="G8" s="43">
        <v>147272</v>
      </c>
      <c r="H8" s="43">
        <v>1362731</v>
      </c>
      <c r="I8" s="43">
        <v>680301</v>
      </c>
      <c r="J8" s="43">
        <v>353669</v>
      </c>
      <c r="K8" s="43">
        <v>191618</v>
      </c>
      <c r="L8" s="43">
        <v>3469209</v>
      </c>
    </row>
    <row r="9" spans="2:15" ht="14.25" customHeight="1">
      <c r="B9" s="41"/>
      <c r="D9" s="44">
        <v>-100</v>
      </c>
      <c r="E9" s="45">
        <f aca="true" t="shared" si="2" ref="E9:L9">-(E8/$D$8*100)</f>
        <v>-24.628700606028254</v>
      </c>
      <c r="F9" s="45">
        <f t="shared" si="2"/>
        <v>-21.946789884231684</v>
      </c>
      <c r="G9" s="45">
        <f t="shared" si="2"/>
        <v>-1.2680399633378092</v>
      </c>
      <c r="H9" s="45">
        <f t="shared" si="2"/>
        <v>-11.733373399419415</v>
      </c>
      <c r="I9" s="45">
        <f t="shared" si="2"/>
        <v>-5.857521152009038</v>
      </c>
      <c r="J9" s="45">
        <f t="shared" si="2"/>
        <v>-3.0451574351792576</v>
      </c>
      <c r="K9" s="45">
        <f t="shared" si="2"/>
        <v>-1.6498674676439808</v>
      </c>
      <c r="L9" s="45">
        <f t="shared" si="2"/>
        <v>-29.87055009215056</v>
      </c>
      <c r="O9" s="40"/>
    </row>
    <row r="10" spans="2:12" ht="14.25" customHeight="1">
      <c r="B10" s="41" t="s">
        <v>13</v>
      </c>
      <c r="D10" s="42">
        <f>SUM(E10:L10)</f>
        <v>10929519</v>
      </c>
      <c r="E10" s="43">
        <v>2603754</v>
      </c>
      <c r="F10" s="43">
        <v>3304064</v>
      </c>
      <c r="G10" s="43">
        <v>500468</v>
      </c>
      <c r="H10" s="43">
        <v>791169</v>
      </c>
      <c r="I10" s="43">
        <v>1281528</v>
      </c>
      <c r="J10" s="43">
        <v>1037409</v>
      </c>
      <c r="K10" s="43">
        <v>631865</v>
      </c>
      <c r="L10" s="43">
        <v>779262</v>
      </c>
    </row>
    <row r="11" spans="2:15" ht="14.25" customHeight="1">
      <c r="B11" s="41"/>
      <c r="D11" s="44">
        <v>-100</v>
      </c>
      <c r="E11" s="45">
        <f aca="true" t="shared" si="3" ref="E11:L11">-(E10/$D$10*100)</f>
        <v>-23.823134394111946</v>
      </c>
      <c r="F11" s="45">
        <f t="shared" si="3"/>
        <v>-30.230644184798983</v>
      </c>
      <c r="G11" s="45">
        <f t="shared" si="3"/>
        <v>-4.5790487211742805</v>
      </c>
      <c r="H11" s="45">
        <f t="shared" si="3"/>
        <v>-7.238827253056608</v>
      </c>
      <c r="I11" s="45">
        <f t="shared" si="3"/>
        <v>-11.725383340291554</v>
      </c>
      <c r="J11" s="45">
        <f t="shared" si="3"/>
        <v>-9.491808376928573</v>
      </c>
      <c r="K11" s="45">
        <f t="shared" si="3"/>
        <v>-5.781269971716047</v>
      </c>
      <c r="L11" s="45">
        <f t="shared" si="3"/>
        <v>-7.129883757922009</v>
      </c>
      <c r="O11" s="40"/>
    </row>
    <row r="12" spans="2:12" ht="14.25" customHeight="1">
      <c r="B12" s="41" t="s">
        <v>14</v>
      </c>
      <c r="D12" s="42">
        <f>SUM(E12:L12)</f>
        <v>8136268</v>
      </c>
      <c r="E12" s="43">
        <v>1028109</v>
      </c>
      <c r="F12" s="43">
        <v>763748</v>
      </c>
      <c r="G12" s="43">
        <v>464635</v>
      </c>
      <c r="H12" s="43">
        <v>2549713</v>
      </c>
      <c r="I12" s="43">
        <v>1171638</v>
      </c>
      <c r="J12" s="43">
        <v>1195452</v>
      </c>
      <c r="K12" s="43">
        <v>410463</v>
      </c>
      <c r="L12" s="43">
        <v>552510</v>
      </c>
    </row>
    <row r="13" spans="2:15" ht="14.25" customHeight="1">
      <c r="B13" s="41"/>
      <c r="D13" s="44">
        <v>-100</v>
      </c>
      <c r="E13" s="45">
        <f aca="true" t="shared" si="4" ref="E13:L13">-(E12/$D$12*100)</f>
        <v>-12.636125063727006</v>
      </c>
      <c r="F13" s="45">
        <f t="shared" si="4"/>
        <v>-9.386957263452974</v>
      </c>
      <c r="G13" s="45">
        <f t="shared" si="4"/>
        <v>-5.710664889602948</v>
      </c>
      <c r="H13" s="45">
        <f t="shared" si="4"/>
        <v>-31.33762309697763</v>
      </c>
      <c r="I13" s="45">
        <f t="shared" si="4"/>
        <v>-14.40018937429298</v>
      </c>
      <c r="J13" s="45">
        <f t="shared" si="4"/>
        <v>-14.692878848140204</v>
      </c>
      <c r="K13" s="45">
        <f t="shared" si="4"/>
        <v>-5.044855946239726</v>
      </c>
      <c r="L13" s="45">
        <f t="shared" si="4"/>
        <v>-6.790705517566531</v>
      </c>
      <c r="O13" s="40"/>
    </row>
    <row r="14" spans="2:12" ht="14.25" customHeight="1">
      <c r="B14" s="41" t="s">
        <v>15</v>
      </c>
      <c r="D14" s="42">
        <f>SUM(E14:L14)</f>
        <v>5880043</v>
      </c>
      <c r="E14" s="43">
        <v>677601</v>
      </c>
      <c r="F14" s="43">
        <v>897171</v>
      </c>
      <c r="G14" s="43">
        <v>1014963</v>
      </c>
      <c r="H14" s="43">
        <v>892430</v>
      </c>
      <c r="I14" s="43">
        <v>295035</v>
      </c>
      <c r="J14" s="43">
        <v>846288</v>
      </c>
      <c r="K14" s="43">
        <v>198464</v>
      </c>
      <c r="L14" s="43">
        <v>1058091</v>
      </c>
    </row>
    <row r="15" spans="2:15" ht="14.25" customHeight="1">
      <c r="B15" s="41"/>
      <c r="D15" s="44">
        <v>-100</v>
      </c>
      <c r="E15" s="45">
        <f aca="true" t="shared" si="5" ref="E15:L15">-(E14/$D$14*100)</f>
        <v>-11.523742258347431</v>
      </c>
      <c r="F15" s="45">
        <f t="shared" si="5"/>
        <v>-15.257898624210743</v>
      </c>
      <c r="G15" s="45">
        <f t="shared" si="5"/>
        <v>-17.26114928071104</v>
      </c>
      <c r="H15" s="45">
        <f t="shared" si="5"/>
        <v>-15.177269962141432</v>
      </c>
      <c r="I15" s="45">
        <f t="shared" si="5"/>
        <v>-5.017565347736403</v>
      </c>
      <c r="J15" s="45">
        <f t="shared" si="5"/>
        <v>-14.392547809599352</v>
      </c>
      <c r="K15" s="45">
        <f t="shared" si="5"/>
        <v>-3.375213412554976</v>
      </c>
      <c r="L15" s="45">
        <f t="shared" si="5"/>
        <v>-17.99461330469862</v>
      </c>
      <c r="O15" s="40"/>
    </row>
    <row r="16" spans="2:12" ht="14.25" customHeight="1">
      <c r="B16" s="41" t="s">
        <v>16</v>
      </c>
      <c r="D16" s="42">
        <f>SUM(E16:L16)</f>
        <v>6651162</v>
      </c>
      <c r="E16" s="43">
        <v>1058269</v>
      </c>
      <c r="F16" s="43">
        <v>2095360</v>
      </c>
      <c r="G16" s="43">
        <v>189514</v>
      </c>
      <c r="H16" s="43">
        <v>442855</v>
      </c>
      <c r="I16" s="43">
        <v>1575072</v>
      </c>
      <c r="J16" s="43">
        <v>730140</v>
      </c>
      <c r="K16" s="43">
        <v>312174</v>
      </c>
      <c r="L16" s="43">
        <v>247778</v>
      </c>
    </row>
    <row r="17" spans="2:15" ht="14.25" customHeight="1">
      <c r="B17" s="41"/>
      <c r="D17" s="44">
        <v>-100</v>
      </c>
      <c r="E17" s="45">
        <f aca="true" t="shared" si="6" ref="E17:L17">-(E16/$D$16*100)</f>
        <v>-15.911039304109567</v>
      </c>
      <c r="F17" s="45">
        <f t="shared" si="6"/>
        <v>-31.503668080855647</v>
      </c>
      <c r="G17" s="45">
        <f t="shared" si="6"/>
        <v>-2.849336702368699</v>
      </c>
      <c r="H17" s="45">
        <f t="shared" si="6"/>
        <v>-6.65831023210681</v>
      </c>
      <c r="I17" s="45">
        <f t="shared" si="6"/>
        <v>-23.681155262794682</v>
      </c>
      <c r="J17" s="45">
        <f t="shared" si="6"/>
        <v>-10.977630675662388</v>
      </c>
      <c r="K17" s="45">
        <f t="shared" si="6"/>
        <v>-4.693525732796766</v>
      </c>
      <c r="L17" s="45">
        <f t="shared" si="6"/>
        <v>-3.7253340093054415</v>
      </c>
      <c r="O17" s="40"/>
    </row>
    <row r="18" ht="6" customHeight="1" thickBot="1">
      <c r="D18" s="34"/>
    </row>
    <row r="19" spans="1:12" ht="13.5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</sheetData>
  <sheetProtection/>
  <mergeCells count="8">
    <mergeCell ref="B14:B15"/>
    <mergeCell ref="B16:B17"/>
    <mergeCell ref="E1:K1"/>
    <mergeCell ref="A4:C4"/>
    <mergeCell ref="B6:B7"/>
    <mergeCell ref="B8:B9"/>
    <mergeCell ref="B10:B11"/>
    <mergeCell ref="B12:B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8" width="12.875" style="1" customWidth="1"/>
    <col min="9" max="9" width="12.375" style="1" customWidth="1"/>
    <col min="10" max="16384" width="9.00390625" style="1" customWidth="1"/>
  </cols>
  <sheetData>
    <row r="1" ht="17.25">
      <c r="E1" s="4" t="s">
        <v>29</v>
      </c>
    </row>
    <row r="2" ht="13.5">
      <c r="A2" s="3" t="s">
        <v>19</v>
      </c>
    </row>
    <row r="3" spans="1:9" ht="14.25" thickBot="1">
      <c r="A3" s="3" t="s">
        <v>20</v>
      </c>
      <c r="H3" s="46"/>
      <c r="I3" s="46" t="s">
        <v>30</v>
      </c>
    </row>
    <row r="4" spans="1:9" ht="24" customHeight="1" thickTop="1">
      <c r="A4" s="27" t="s">
        <v>4</v>
      </c>
      <c r="B4" s="27"/>
      <c r="C4" s="27"/>
      <c r="D4" s="6" t="s">
        <v>8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</row>
    <row r="5" ht="5.25" customHeight="1">
      <c r="D5" s="10"/>
    </row>
    <row r="6" spans="2:9" s="11" customFormat="1" ht="12.75" customHeight="1">
      <c r="B6" s="35" t="s">
        <v>11</v>
      </c>
      <c r="D6" s="47">
        <f>SUM(E6:I6)</f>
        <v>43211137</v>
      </c>
      <c r="E6" s="48">
        <f>E8+E10+E12+E14+E16</f>
        <v>4063932</v>
      </c>
      <c r="F6" s="48">
        <f>F8+F10+F12+F14+F16</f>
        <v>23579348</v>
      </c>
      <c r="G6" s="48">
        <f>G8+G10+G12+G14+G16</f>
        <v>10617273</v>
      </c>
      <c r="H6" s="48">
        <f>H8+H10+H12+H14+H16</f>
        <v>2940663</v>
      </c>
      <c r="I6" s="48">
        <f>I8+I10+I12+I14+I16</f>
        <v>2009921</v>
      </c>
    </row>
    <row r="7" spans="2:11" s="11" customFormat="1" ht="12.75" customHeight="1">
      <c r="B7" s="35"/>
      <c r="D7" s="49">
        <v>-100</v>
      </c>
      <c r="E7" s="50">
        <f>-(E6/$D$6*100)</f>
        <v>-9.404825427296672</v>
      </c>
      <c r="F7" s="50">
        <f>-(F6/$D$6*100)</f>
        <v>-54.56775645593404</v>
      </c>
      <c r="G7" s="50">
        <f>-(G6/$D$6*100)</f>
        <v>-24.570686487606192</v>
      </c>
      <c r="H7" s="50">
        <f>-(H6/$D$6*100)</f>
        <v>-6.805335855892891</v>
      </c>
      <c r="I7" s="50">
        <f>-(I6/$D$6*100)</f>
        <v>-4.6513957732702105</v>
      </c>
      <c r="K7" s="51"/>
    </row>
    <row r="8" spans="2:9" ht="12.75" customHeight="1">
      <c r="B8" s="41" t="s">
        <v>12</v>
      </c>
      <c r="D8" s="52">
        <f>SUM(E8:I8)</f>
        <v>11614145</v>
      </c>
      <c r="E8" s="53">
        <v>1654661</v>
      </c>
      <c r="F8" s="53">
        <v>5666894</v>
      </c>
      <c r="G8" s="53">
        <v>2953091</v>
      </c>
      <c r="H8" s="53">
        <v>761895</v>
      </c>
      <c r="I8" s="53">
        <v>577604</v>
      </c>
    </row>
    <row r="9" spans="2:11" ht="12.75" customHeight="1">
      <c r="B9" s="41"/>
      <c r="D9" s="54">
        <v>-100</v>
      </c>
      <c r="E9" s="55">
        <f>-(E8/$D$8*100)</f>
        <v>-14.24694628834064</v>
      </c>
      <c r="F9" s="55">
        <f>-(F8/$D$8*100)</f>
        <v>-48.793036422397</v>
      </c>
      <c r="G9" s="55">
        <f>-(G8/$D$8*100)</f>
        <v>-25.426675833649398</v>
      </c>
      <c r="H9" s="55">
        <f>-(H8/$D$8*100)</f>
        <v>-6.560061029029687</v>
      </c>
      <c r="I9" s="55">
        <f>-(I8/$D$8*100)</f>
        <v>-4.973280426583274</v>
      </c>
      <c r="K9" s="51"/>
    </row>
    <row r="10" spans="2:9" ht="12.75" customHeight="1">
      <c r="B10" s="41" t="s">
        <v>13</v>
      </c>
      <c r="D10" s="52">
        <f>SUM(E10:I10)</f>
        <v>10929519</v>
      </c>
      <c r="E10" s="53">
        <v>1227410</v>
      </c>
      <c r="F10" s="53">
        <v>6623227</v>
      </c>
      <c r="G10" s="53">
        <v>2422623</v>
      </c>
      <c r="H10" s="53">
        <v>431681</v>
      </c>
      <c r="I10" s="53">
        <v>224578</v>
      </c>
    </row>
    <row r="11" spans="2:11" ht="12.75" customHeight="1">
      <c r="B11" s="41"/>
      <c r="D11" s="54">
        <v>-100</v>
      </c>
      <c r="E11" s="55">
        <f>-(E10/$D$10*100)</f>
        <v>-11.230228887474372</v>
      </c>
      <c r="F11" s="55">
        <f>-(F10/$D$10*100)</f>
        <v>-60.59943717559757</v>
      </c>
      <c r="G11" s="55">
        <f>-(G10/$D$10*100)</f>
        <v>-22.165870245524985</v>
      </c>
      <c r="H11" s="55">
        <f>-(H10/$D$10*100)</f>
        <v>-3.9496797617534676</v>
      </c>
      <c r="I11" s="55">
        <f>-(I10/$D$10*100)</f>
        <v>-2.054783929649603</v>
      </c>
      <c r="K11" s="51"/>
    </row>
    <row r="12" spans="2:9" ht="12.75" customHeight="1">
      <c r="B12" s="41" t="s">
        <v>14</v>
      </c>
      <c r="D12" s="52">
        <f>SUM(E12:I12)</f>
        <v>8136268</v>
      </c>
      <c r="E12" s="53">
        <v>689614</v>
      </c>
      <c r="F12" s="53">
        <v>4539133</v>
      </c>
      <c r="G12" s="53">
        <v>1803549</v>
      </c>
      <c r="H12" s="53">
        <v>673169</v>
      </c>
      <c r="I12" s="53">
        <v>430803</v>
      </c>
    </row>
    <row r="13" spans="2:11" ht="12.75" customHeight="1">
      <c r="B13" s="41"/>
      <c r="D13" s="54">
        <v>-100</v>
      </c>
      <c r="E13" s="55">
        <f>-(E12/$D$12*100)</f>
        <v>-8.475802419487657</v>
      </c>
      <c r="F13" s="55">
        <f>-(F12/$D$12*100)</f>
        <v>-55.78888256876494</v>
      </c>
      <c r="G13" s="55">
        <f>-(G12/$D$12*100)</f>
        <v>-22.166784574942714</v>
      </c>
      <c r="H13" s="55">
        <f>-(H12/$D$12*100)</f>
        <v>-8.273682725298626</v>
      </c>
      <c r="I13" s="55">
        <f>-(I12/$D$12*100)</f>
        <v>-5.294847711506061</v>
      </c>
      <c r="K13" s="51"/>
    </row>
    <row r="14" spans="2:9" ht="12.75" customHeight="1">
      <c r="B14" s="41" t="s">
        <v>15</v>
      </c>
      <c r="D14" s="52">
        <f>SUM(E14:I14)</f>
        <v>5880043</v>
      </c>
      <c r="E14" s="53">
        <v>306613</v>
      </c>
      <c r="F14" s="53">
        <v>3227882</v>
      </c>
      <c r="G14" s="53">
        <v>1733925</v>
      </c>
      <c r="H14" s="53">
        <v>371796</v>
      </c>
      <c r="I14" s="53">
        <v>239827</v>
      </c>
    </row>
    <row r="15" spans="2:11" ht="12.75" customHeight="1">
      <c r="B15" s="41"/>
      <c r="D15" s="54">
        <v>-100</v>
      </c>
      <c r="E15" s="55">
        <f>-(E14/$D$14*100)</f>
        <v>-5.214468669701905</v>
      </c>
      <c r="F15" s="55">
        <f>-(F14/$D$14*100)</f>
        <v>-54.89555093389623</v>
      </c>
      <c r="G15" s="55">
        <f>-(G14/$D$14*100)</f>
        <v>-29.488304762397142</v>
      </c>
      <c r="H15" s="55">
        <f>-(H14/$D$14*100)</f>
        <v>-6.323014984754363</v>
      </c>
      <c r="I15" s="55">
        <f>-(I14/$D$14*100)</f>
        <v>-4.078660649250354</v>
      </c>
      <c r="K15" s="51"/>
    </row>
    <row r="16" spans="2:9" ht="12.75" customHeight="1">
      <c r="B16" s="56" t="s">
        <v>16</v>
      </c>
      <c r="D16" s="52">
        <f>SUM(E16:I16)</f>
        <v>6651162</v>
      </c>
      <c r="E16" s="53">
        <v>185634</v>
      </c>
      <c r="F16" s="53">
        <v>3522212</v>
      </c>
      <c r="G16" s="53">
        <v>1704085</v>
      </c>
      <c r="H16" s="53">
        <v>702122</v>
      </c>
      <c r="I16" s="53">
        <v>537109</v>
      </c>
    </row>
    <row r="17" spans="2:11" ht="12.75" customHeight="1">
      <c r="B17" s="57"/>
      <c r="D17" s="54">
        <v>-100</v>
      </c>
      <c r="E17" s="55">
        <f>-(E16/$D$16*100)</f>
        <v>-2.7910010310980247</v>
      </c>
      <c r="F17" s="55">
        <f>-(F16/$D$16*100)</f>
        <v>-52.95634056124329</v>
      </c>
      <c r="G17" s="55">
        <f>-(G16/$D$16*100)</f>
        <v>-25.620861437445065</v>
      </c>
      <c r="H17" s="55">
        <f>-(H16/$D$16*100)</f>
        <v>-10.556380975234102</v>
      </c>
      <c r="I17" s="55">
        <f>-(I16/$D$16*100)</f>
        <v>-8.075415994979524</v>
      </c>
      <c r="K17" s="51"/>
    </row>
    <row r="18" spans="2:4" ht="6" customHeight="1" thickBot="1">
      <c r="B18" s="58"/>
      <c r="D18" s="21"/>
    </row>
    <row r="19" spans="1:9" ht="13.5">
      <c r="A19" s="22" t="s">
        <v>17</v>
      </c>
      <c r="B19" s="23"/>
      <c r="C19" s="23"/>
      <c r="D19" s="23"/>
      <c r="E19" s="23"/>
      <c r="F19" s="23"/>
      <c r="G19" s="23"/>
      <c r="H19" s="23"/>
      <c r="I19" s="23"/>
    </row>
  </sheetData>
  <sheetProtection/>
  <mergeCells count="7">
    <mergeCell ref="B16:B17"/>
    <mergeCell ref="A4:C4"/>
    <mergeCell ref="B6:B7"/>
    <mergeCell ref="B8:B9"/>
    <mergeCell ref="B10:B11"/>
    <mergeCell ref="B12:B13"/>
    <mergeCell ref="B14:B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8" width="15.50390625" style="1" customWidth="1"/>
    <col min="9" max="13" width="17.375" style="1" customWidth="1"/>
    <col min="14" max="16384" width="9.00390625" style="1" customWidth="1"/>
  </cols>
  <sheetData>
    <row r="1" ht="17.25">
      <c r="F1" s="4" t="s">
        <v>36</v>
      </c>
    </row>
    <row r="3" ht="13.5">
      <c r="A3" s="3" t="s">
        <v>19</v>
      </c>
    </row>
    <row r="4" spans="1:13" ht="14.25" thickBot="1">
      <c r="A4" s="3" t="s">
        <v>20</v>
      </c>
      <c r="M4" s="3" t="s">
        <v>37</v>
      </c>
    </row>
    <row r="5" spans="1:13" ht="12" customHeight="1" thickTop="1">
      <c r="A5" s="24" t="s">
        <v>4</v>
      </c>
      <c r="B5" s="24"/>
      <c r="C5" s="24"/>
      <c r="D5" s="29" t="s">
        <v>8</v>
      </c>
      <c r="E5" s="59" t="s">
        <v>38</v>
      </c>
      <c r="F5" s="5"/>
      <c r="G5" s="5"/>
      <c r="H5" s="7"/>
      <c r="I5" s="60" t="s">
        <v>39</v>
      </c>
      <c r="J5" s="29" t="s">
        <v>40</v>
      </c>
      <c r="K5" s="29" t="s">
        <v>41</v>
      </c>
      <c r="L5" s="29" t="s">
        <v>42</v>
      </c>
      <c r="M5" s="59" t="s">
        <v>43</v>
      </c>
    </row>
    <row r="6" spans="1:13" ht="32.25" customHeight="1">
      <c r="A6" s="25"/>
      <c r="B6" s="25"/>
      <c r="C6" s="25"/>
      <c r="D6" s="30"/>
      <c r="E6" s="61"/>
      <c r="F6" s="8" t="s">
        <v>44</v>
      </c>
      <c r="G6" s="62" t="s">
        <v>45</v>
      </c>
      <c r="H6" s="62" t="s">
        <v>46</v>
      </c>
      <c r="I6" s="63"/>
      <c r="J6" s="64"/>
      <c r="K6" s="64"/>
      <c r="L6" s="64"/>
      <c r="M6" s="65"/>
    </row>
    <row r="7" ht="5.25" customHeight="1">
      <c r="D7" s="10"/>
    </row>
    <row r="8" spans="2:16" s="11" customFormat="1" ht="23.25" customHeight="1">
      <c r="B8" s="35" t="s">
        <v>11</v>
      </c>
      <c r="D8" s="47">
        <f>SUM(F8:M8)</f>
        <v>43211137</v>
      </c>
      <c r="E8" s="48">
        <f>SUM(F8:H8)</f>
        <v>2065381</v>
      </c>
      <c r="F8" s="48">
        <f aca="true" t="shared" si="0" ref="F8:L8">F10+F12+F14+F16+F18</f>
        <v>614306</v>
      </c>
      <c r="G8" s="48">
        <f t="shared" si="0"/>
        <v>1250457</v>
      </c>
      <c r="H8" s="48">
        <f t="shared" si="0"/>
        <v>200618</v>
      </c>
      <c r="I8" s="48">
        <f t="shared" si="0"/>
        <v>1818824</v>
      </c>
      <c r="J8" s="48">
        <f t="shared" si="0"/>
        <v>9260550</v>
      </c>
      <c r="K8" s="48">
        <f t="shared" si="0"/>
        <v>25910027</v>
      </c>
      <c r="L8" s="48">
        <f t="shared" si="0"/>
        <v>4063932</v>
      </c>
      <c r="M8" s="48">
        <f>M12+M14+M16+M18</f>
        <v>92423</v>
      </c>
      <c r="P8" s="51"/>
    </row>
    <row r="9" spans="2:16" s="11" customFormat="1" ht="23.25" customHeight="1">
      <c r="B9" s="35"/>
      <c r="D9" s="66">
        <v>-100</v>
      </c>
      <c r="E9" s="67">
        <f aca="true" t="shared" si="1" ref="E9:M9">-(E8/$D$8*100)</f>
        <v>-4.779742315042531</v>
      </c>
      <c r="F9" s="67">
        <f t="shared" si="1"/>
        <v>-1.4216381300033831</v>
      </c>
      <c r="G9" s="67">
        <f t="shared" si="1"/>
        <v>-2.893830356743448</v>
      </c>
      <c r="H9" s="67">
        <f t="shared" si="1"/>
        <v>-0.46427382829570074</v>
      </c>
      <c r="I9" s="67">
        <f t="shared" si="1"/>
        <v>-4.209155616525434</v>
      </c>
      <c r="J9" s="67">
        <f t="shared" si="1"/>
        <v>-21.430933418854494</v>
      </c>
      <c r="K9" s="67">
        <f t="shared" si="1"/>
        <v>-59.96145623291515</v>
      </c>
      <c r="L9" s="67">
        <f t="shared" si="1"/>
        <v>-9.404825427296672</v>
      </c>
      <c r="M9" s="67">
        <f t="shared" si="1"/>
        <v>-0.21388698936572764</v>
      </c>
      <c r="P9" s="51"/>
    </row>
    <row r="10" spans="2:13" ht="23.25" customHeight="1">
      <c r="B10" s="41" t="s">
        <v>12</v>
      </c>
      <c r="D10" s="52">
        <f>SUM(F10:M10)</f>
        <v>11614145</v>
      </c>
      <c r="E10" s="53">
        <f>SUM(F10:H10)</f>
        <v>590617</v>
      </c>
      <c r="F10" s="53">
        <v>256891</v>
      </c>
      <c r="G10" s="53">
        <v>307374</v>
      </c>
      <c r="H10" s="53">
        <v>26352</v>
      </c>
      <c r="I10" s="53">
        <v>433542</v>
      </c>
      <c r="J10" s="53">
        <v>1689458</v>
      </c>
      <c r="K10" s="53">
        <v>7245867</v>
      </c>
      <c r="L10" s="53">
        <v>1654661</v>
      </c>
      <c r="M10" s="53" t="s">
        <v>47</v>
      </c>
    </row>
    <row r="11" spans="2:16" ht="23.25" customHeight="1">
      <c r="B11" s="41"/>
      <c r="D11" s="68">
        <v>-100</v>
      </c>
      <c r="E11" s="69">
        <f aca="true" t="shared" si="2" ref="E11:L11">-(E10/$D$10*100)</f>
        <v>-5.085324834501377</v>
      </c>
      <c r="F11" s="69">
        <f t="shared" si="2"/>
        <v>-2.2118804268415797</v>
      </c>
      <c r="G11" s="69">
        <f t="shared" si="2"/>
        <v>-2.6465486697471055</v>
      </c>
      <c r="H11" s="69">
        <f t="shared" si="2"/>
        <v>-0.2268957379126918</v>
      </c>
      <c r="I11" s="69">
        <f t="shared" si="2"/>
        <v>-3.7328791744893834</v>
      </c>
      <c r="J11" s="69">
        <f t="shared" si="2"/>
        <v>-14.54655508433897</v>
      </c>
      <c r="K11" s="69">
        <f t="shared" si="2"/>
        <v>-62.38829461832963</v>
      </c>
      <c r="L11" s="69">
        <f t="shared" si="2"/>
        <v>-14.24694628834064</v>
      </c>
      <c r="M11" s="70" t="s">
        <v>48</v>
      </c>
      <c r="P11" s="51"/>
    </row>
    <row r="12" spans="2:13" ht="23.25" customHeight="1">
      <c r="B12" s="41" t="s">
        <v>13</v>
      </c>
      <c r="D12" s="52">
        <f>SUM(F12:M12)</f>
        <v>10929519</v>
      </c>
      <c r="E12" s="53">
        <f>SUM(F12:H12)</f>
        <v>233816</v>
      </c>
      <c r="F12" s="53">
        <v>91450</v>
      </c>
      <c r="G12" s="53">
        <v>132447</v>
      </c>
      <c r="H12" s="53">
        <v>9919</v>
      </c>
      <c r="I12" s="53">
        <v>271774</v>
      </c>
      <c r="J12" s="53">
        <v>2279277</v>
      </c>
      <c r="K12" s="53">
        <v>6895841</v>
      </c>
      <c r="L12" s="53">
        <v>1227410</v>
      </c>
      <c r="M12" s="53">
        <v>21401</v>
      </c>
    </row>
    <row r="13" spans="2:16" ht="23.25" customHeight="1">
      <c r="B13" s="41"/>
      <c r="D13" s="68">
        <v>-100</v>
      </c>
      <c r="E13" s="69">
        <f aca="true" t="shared" si="3" ref="E13:M13">-(E12/$D$12*100)</f>
        <v>-2.139307319928718</v>
      </c>
      <c r="F13" s="69">
        <f t="shared" si="3"/>
        <v>-0.8367248366556662</v>
      </c>
      <c r="G13" s="69">
        <f t="shared" si="3"/>
        <v>-1.2118282606947295</v>
      </c>
      <c r="H13" s="69">
        <f t="shared" si="3"/>
        <v>-0.09075422257832207</v>
      </c>
      <c r="I13" s="69">
        <f t="shared" si="3"/>
        <v>-2.486605311725063</v>
      </c>
      <c r="J13" s="69">
        <f t="shared" si="3"/>
        <v>-20.854321219442504</v>
      </c>
      <c r="K13" s="69">
        <f t="shared" si="3"/>
        <v>-63.093728095445</v>
      </c>
      <c r="L13" s="69">
        <f t="shared" si="3"/>
        <v>-11.230228887474372</v>
      </c>
      <c r="M13" s="70">
        <f t="shared" si="3"/>
        <v>-0.1958091659843402</v>
      </c>
      <c r="P13" s="51"/>
    </row>
    <row r="14" spans="2:13" ht="23.25" customHeight="1">
      <c r="B14" s="41" t="s">
        <v>14</v>
      </c>
      <c r="D14" s="52">
        <f>SUM(F14:M14)</f>
        <v>8136268</v>
      </c>
      <c r="E14" s="53">
        <f>SUM(F14:H14)</f>
        <v>497380</v>
      </c>
      <c r="F14" s="53">
        <v>91197</v>
      </c>
      <c r="G14" s="53">
        <v>392809</v>
      </c>
      <c r="H14" s="53">
        <v>13374</v>
      </c>
      <c r="I14" s="53">
        <v>314421</v>
      </c>
      <c r="J14" s="53">
        <v>2328400</v>
      </c>
      <c r="K14" s="53">
        <v>4281148</v>
      </c>
      <c r="L14" s="53">
        <v>689614</v>
      </c>
      <c r="M14" s="53">
        <v>25305</v>
      </c>
    </row>
    <row r="15" spans="2:16" ht="23.25" customHeight="1">
      <c r="B15" s="41"/>
      <c r="D15" s="68">
        <v>-100</v>
      </c>
      <c r="E15" s="69">
        <f aca="true" t="shared" si="4" ref="E15:M15">-(E14/$D$14*100)</f>
        <v>-6.113122134128325</v>
      </c>
      <c r="F15" s="69">
        <f t="shared" si="4"/>
        <v>-1.1208701581609652</v>
      </c>
      <c r="G15" s="69">
        <f t="shared" si="4"/>
        <v>-4.827876859513477</v>
      </c>
      <c r="H15" s="69">
        <f t="shared" si="4"/>
        <v>-0.16437511645388278</v>
      </c>
      <c r="I15" s="69">
        <f t="shared" si="4"/>
        <v>-3.864437602104552</v>
      </c>
      <c r="J15" s="69">
        <f t="shared" si="4"/>
        <v>-28.617543079947712</v>
      </c>
      <c r="K15" s="69">
        <f t="shared" si="4"/>
        <v>-52.61807993542003</v>
      </c>
      <c r="L15" s="69">
        <f t="shared" si="4"/>
        <v>-8.475802419487657</v>
      </c>
      <c r="M15" s="70">
        <f t="shared" si="4"/>
        <v>-0.311014828911732</v>
      </c>
      <c r="P15" s="51"/>
    </row>
    <row r="16" spans="2:13" ht="23.25" customHeight="1">
      <c r="B16" s="41" t="s">
        <v>15</v>
      </c>
      <c r="D16" s="52">
        <f>SUM(F16:M16)</f>
        <v>5880043</v>
      </c>
      <c r="E16" s="53">
        <f>SUM(F16:H16)</f>
        <v>195341</v>
      </c>
      <c r="F16" s="53">
        <v>92021</v>
      </c>
      <c r="G16" s="53">
        <v>91045</v>
      </c>
      <c r="H16" s="53">
        <v>12275</v>
      </c>
      <c r="I16" s="53">
        <v>462367</v>
      </c>
      <c r="J16" s="53">
        <v>1278397</v>
      </c>
      <c r="K16" s="53">
        <v>3604428</v>
      </c>
      <c r="L16" s="53">
        <v>306613</v>
      </c>
      <c r="M16" s="53">
        <v>32897</v>
      </c>
    </row>
    <row r="17" spans="2:16" ht="23.25" customHeight="1">
      <c r="B17" s="41"/>
      <c r="D17" s="68">
        <v>-100</v>
      </c>
      <c r="E17" s="69">
        <f aca="true" t="shared" si="5" ref="E17:M17">-(E16/$D$16*100)</f>
        <v>-3.322101556060049</v>
      </c>
      <c r="F17" s="69">
        <f t="shared" si="5"/>
        <v>-1.56497154867745</v>
      </c>
      <c r="G17" s="69">
        <f t="shared" si="5"/>
        <v>-1.5483730306053884</v>
      </c>
      <c r="H17" s="69">
        <f t="shared" si="5"/>
        <v>-0.20875697677721064</v>
      </c>
      <c r="I17" s="69">
        <f t="shared" si="5"/>
        <v>-7.863326849820656</v>
      </c>
      <c r="J17" s="69">
        <f t="shared" si="5"/>
        <v>-21.74128658582939</v>
      </c>
      <c r="K17" s="69">
        <f t="shared" si="5"/>
        <v>-61.299347640825076</v>
      </c>
      <c r="L17" s="69">
        <f t="shared" si="5"/>
        <v>-5.214468669701905</v>
      </c>
      <c r="M17" s="70">
        <f t="shared" si="5"/>
        <v>-0.5594686977629245</v>
      </c>
      <c r="P17" s="51"/>
    </row>
    <row r="18" spans="1:13" ht="23.25" customHeight="1">
      <c r="A18" s="1" t="s">
        <v>17</v>
      </c>
      <c r="B18" s="56" t="s">
        <v>16</v>
      </c>
      <c r="D18" s="52">
        <f>SUM(F18:M18)</f>
        <v>6651162</v>
      </c>
      <c r="E18" s="53">
        <f>SUM(F18:H18)</f>
        <v>548227</v>
      </c>
      <c r="F18" s="53">
        <v>82747</v>
      </c>
      <c r="G18" s="53">
        <v>326782</v>
      </c>
      <c r="H18" s="53">
        <v>138698</v>
      </c>
      <c r="I18" s="53">
        <v>336720</v>
      </c>
      <c r="J18" s="53">
        <v>1685018</v>
      </c>
      <c r="K18" s="53">
        <v>3882743</v>
      </c>
      <c r="L18" s="53">
        <v>185634</v>
      </c>
      <c r="M18" s="53">
        <v>12820</v>
      </c>
    </row>
    <row r="19" spans="2:16" ht="23.25" customHeight="1">
      <c r="B19" s="57"/>
      <c r="D19" s="68">
        <v>-100</v>
      </c>
      <c r="E19" s="69">
        <f aca="true" t="shared" si="6" ref="E19:M19">-(E18/$D$18*100)</f>
        <v>-8.242574756110285</v>
      </c>
      <c r="F19" s="69">
        <f t="shared" si="6"/>
        <v>-1.2440983996480615</v>
      </c>
      <c r="G19" s="69">
        <f t="shared" si="6"/>
        <v>-4.913156528137489</v>
      </c>
      <c r="H19" s="69">
        <f t="shared" si="6"/>
        <v>-2.0853198283247347</v>
      </c>
      <c r="I19" s="69">
        <f t="shared" si="6"/>
        <v>-5.062574028417891</v>
      </c>
      <c r="J19" s="69">
        <f t="shared" si="6"/>
        <v>-25.334189725043533</v>
      </c>
      <c r="K19" s="69">
        <f t="shared" si="6"/>
        <v>-58.37691218466789</v>
      </c>
      <c r="L19" s="69">
        <f t="shared" si="6"/>
        <v>-2.7910010310980247</v>
      </c>
      <c r="M19" s="70">
        <f t="shared" si="6"/>
        <v>-0.1927482746623823</v>
      </c>
      <c r="P19" s="51"/>
    </row>
    <row r="20" spans="2:4" ht="6" customHeight="1" thickBot="1">
      <c r="B20" s="58"/>
      <c r="D20" s="21"/>
    </row>
    <row r="21" spans="1:13" ht="13.5">
      <c r="A21" s="22" t="s">
        <v>17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ht="13.5">
      <c r="A22" s="3"/>
    </row>
  </sheetData>
  <sheetProtection/>
  <mergeCells count="14">
    <mergeCell ref="B16:B17"/>
    <mergeCell ref="B18:B19"/>
    <mergeCell ref="L5:L6"/>
    <mergeCell ref="M5:M6"/>
    <mergeCell ref="B8:B9"/>
    <mergeCell ref="B10:B11"/>
    <mergeCell ref="B12:B13"/>
    <mergeCell ref="B14:B15"/>
    <mergeCell ref="A5:C6"/>
    <mergeCell ref="D5:D6"/>
    <mergeCell ref="E5:E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1.00390625" style="1" customWidth="1"/>
    <col min="2" max="2" width="7.25390625" style="1" customWidth="1"/>
    <col min="3" max="3" width="1.00390625" style="1" customWidth="1"/>
    <col min="4" max="14" width="6.375" style="1" customWidth="1"/>
    <col min="15" max="15" width="7.25390625" style="1" customWidth="1"/>
    <col min="16" max="16" width="9.00390625" style="1" customWidth="1"/>
    <col min="17" max="17" width="10.875" style="1" bestFit="1" customWidth="1"/>
    <col min="18" max="16384" width="9.00390625" style="1" customWidth="1"/>
  </cols>
  <sheetData>
    <row r="1" ht="17.25">
      <c r="E1" s="4" t="s">
        <v>49</v>
      </c>
    </row>
    <row r="3" ht="13.5">
      <c r="A3" s="3" t="s">
        <v>19</v>
      </c>
    </row>
    <row r="4" spans="1:14" ht="14.25" thickBot="1">
      <c r="A4" s="3" t="s">
        <v>20</v>
      </c>
      <c r="N4" s="3" t="s">
        <v>50</v>
      </c>
    </row>
    <row r="5" spans="1:15" ht="19.5" customHeight="1" thickTop="1">
      <c r="A5" s="24" t="s">
        <v>4</v>
      </c>
      <c r="B5" s="24"/>
      <c r="C5" s="24"/>
      <c r="D5" s="26" t="s">
        <v>8</v>
      </c>
      <c r="E5" s="27"/>
      <c r="F5" s="27"/>
      <c r="G5" s="26" t="s">
        <v>51</v>
      </c>
      <c r="H5" s="27"/>
      <c r="I5" s="26" t="s">
        <v>52</v>
      </c>
      <c r="J5" s="27"/>
      <c r="K5" s="26" t="s">
        <v>53</v>
      </c>
      <c r="L5" s="27"/>
      <c r="M5" s="26" t="s">
        <v>54</v>
      </c>
      <c r="N5" s="28"/>
      <c r="O5" s="59" t="s">
        <v>55</v>
      </c>
    </row>
    <row r="6" spans="1:15" ht="19.5" customHeight="1">
      <c r="A6" s="25"/>
      <c r="B6" s="25"/>
      <c r="C6" s="25"/>
      <c r="D6" s="8" t="s">
        <v>8</v>
      </c>
      <c r="E6" s="8" t="s">
        <v>9</v>
      </c>
      <c r="F6" s="8" t="s">
        <v>10</v>
      </c>
      <c r="G6" s="8" t="s">
        <v>9</v>
      </c>
      <c r="H6" s="8" t="s">
        <v>10</v>
      </c>
      <c r="I6" s="8" t="s">
        <v>9</v>
      </c>
      <c r="J6" s="8" t="s">
        <v>10</v>
      </c>
      <c r="K6" s="8" t="s">
        <v>9</v>
      </c>
      <c r="L6" s="8" t="s">
        <v>10</v>
      </c>
      <c r="M6" s="8" t="s">
        <v>9</v>
      </c>
      <c r="N6" s="8" t="s">
        <v>10</v>
      </c>
      <c r="O6" s="61"/>
    </row>
    <row r="7" spans="4:15" ht="5.25" customHeight="1">
      <c r="D7" s="7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5" s="11" customFormat="1" ht="20.25" customHeight="1">
      <c r="B8" s="35" t="s">
        <v>11</v>
      </c>
      <c r="D8" s="72">
        <f>SUM(E8:F8)</f>
        <v>43211137</v>
      </c>
      <c r="E8" s="73">
        <f>SUM(G8,I8,K8,M8)</f>
        <v>38481254</v>
      </c>
      <c r="F8" s="73">
        <f>SUM(H8,J8,L8,N8)</f>
        <v>4729883</v>
      </c>
      <c r="G8" s="73">
        <f aca="true" t="shared" si="0" ref="G8:N8">SUM(G10,G12,G14,G16,G18)</f>
        <v>8379860</v>
      </c>
      <c r="H8" s="73">
        <f t="shared" si="0"/>
        <v>855440</v>
      </c>
      <c r="I8" s="73">
        <f t="shared" si="0"/>
        <v>10378827</v>
      </c>
      <c r="J8" s="73">
        <f t="shared" si="0"/>
        <v>1085897</v>
      </c>
      <c r="K8" s="73">
        <f t="shared" si="0"/>
        <v>9999252</v>
      </c>
      <c r="L8" s="73">
        <f t="shared" si="0"/>
        <v>1571222</v>
      </c>
      <c r="M8" s="73">
        <f t="shared" si="0"/>
        <v>9723315</v>
      </c>
      <c r="N8" s="73">
        <f t="shared" si="0"/>
        <v>1217324</v>
      </c>
      <c r="O8" s="74">
        <v>100</v>
      </c>
    </row>
    <row r="9" spans="2:18" s="11" customFormat="1" ht="20.25" customHeight="1">
      <c r="B9" s="35"/>
      <c r="D9" s="75">
        <v>-100</v>
      </c>
      <c r="E9" s="76">
        <f>-(E8/$D$8*100)</f>
        <v>-89.05401864338816</v>
      </c>
      <c r="F9" s="76">
        <f>-(F8/$D$8*100)</f>
        <v>-10.945981356611838</v>
      </c>
      <c r="G9" s="76">
        <f>-(G8/$E$8*100)</f>
        <v>-21.776473292684276</v>
      </c>
      <c r="H9" s="76">
        <f>-(H8/$F$8*100)</f>
        <v>-18.085859629085963</v>
      </c>
      <c r="I9" s="76">
        <f>-(I8/$E$8*100)</f>
        <v>-26.971124693597563</v>
      </c>
      <c r="J9" s="76">
        <f>-(J8/$F$8*100)</f>
        <v>-22.958221165301552</v>
      </c>
      <c r="K9" s="76">
        <f>-(K8/$E$8*100)</f>
        <v>-25.984735320735652</v>
      </c>
      <c r="L9" s="76">
        <f>-(L8/$F$8*100)</f>
        <v>-33.21904579880729</v>
      </c>
      <c r="M9" s="76">
        <f>-(M8/$E$8*100)</f>
        <v>-25.26766669298251</v>
      </c>
      <c r="N9" s="76">
        <f>-(N8/$F$8*100)</f>
        <v>-25.7368734068052</v>
      </c>
      <c r="O9" s="74"/>
      <c r="Q9" s="77"/>
      <c r="R9" s="51"/>
    </row>
    <row r="10" spans="2:17" ht="20.25" customHeight="1">
      <c r="B10" s="41" t="s">
        <v>12</v>
      </c>
      <c r="D10" s="78">
        <f>SUM(E10:F10)</f>
        <v>11614145</v>
      </c>
      <c r="E10" s="79">
        <f>SUM(G10,I10,K10,M10)</f>
        <v>10791028</v>
      </c>
      <c r="F10" s="79">
        <f>SUM(H10,J10,L10,N10)</f>
        <v>823117</v>
      </c>
      <c r="G10" s="79">
        <v>2194970</v>
      </c>
      <c r="H10" s="79">
        <v>156120</v>
      </c>
      <c r="I10" s="79">
        <v>2538826</v>
      </c>
      <c r="J10" s="79">
        <v>206417</v>
      </c>
      <c r="K10" s="79">
        <v>3042088</v>
      </c>
      <c r="L10" s="79">
        <v>254134</v>
      </c>
      <c r="M10" s="79">
        <v>3015144</v>
      </c>
      <c r="N10" s="79">
        <v>206446</v>
      </c>
      <c r="O10" s="80">
        <f>(D10/$D$8*100)</f>
        <v>26.877665820272213</v>
      </c>
      <c r="Q10" s="77"/>
    </row>
    <row r="11" spans="2:18" ht="20.25" customHeight="1">
      <c r="B11" s="41"/>
      <c r="D11" s="81">
        <v>-100</v>
      </c>
      <c r="E11" s="82">
        <f>-(E10/$D$10*100)</f>
        <v>-92.91280589315873</v>
      </c>
      <c r="F11" s="82">
        <f>-(F10/$D$10*100)</f>
        <v>-7.08719410684127</v>
      </c>
      <c r="G11" s="82">
        <f>-(G10/$E$10*100)</f>
        <v>-20.34069413961302</v>
      </c>
      <c r="H11" s="82">
        <f>-(H10/$F$10*100)</f>
        <v>-18.966926937482764</v>
      </c>
      <c r="I11" s="82">
        <f>-(I10/$E$10*100)</f>
        <v>-23.527193146009814</v>
      </c>
      <c r="J11" s="82">
        <f>-(J10/$F$10*100)</f>
        <v>-25.07747987224174</v>
      </c>
      <c r="K11" s="82">
        <f>-(K10/$E$10*100)</f>
        <v>-28.190900811303614</v>
      </c>
      <c r="L11" s="82">
        <f>-(L10/$F$10*100)</f>
        <v>-30.874590125097644</v>
      </c>
      <c r="M11" s="82">
        <f>-(M10/$E$10*100)</f>
        <v>-27.941211903073555</v>
      </c>
      <c r="N11" s="82">
        <f>-(N10/$F$10*100)</f>
        <v>-25.081003065177853</v>
      </c>
      <c r="O11" s="80"/>
      <c r="Q11" s="77"/>
      <c r="R11" s="51"/>
    </row>
    <row r="12" spans="2:15" ht="20.25" customHeight="1">
      <c r="B12" s="41" t="s">
        <v>13</v>
      </c>
      <c r="D12" s="78">
        <f>SUM(E12:F12)</f>
        <v>10929519</v>
      </c>
      <c r="E12" s="79">
        <f>SUM(G12,I12,K12,M12)</f>
        <v>10697478</v>
      </c>
      <c r="F12" s="79">
        <f>SUM(H12,J12,L12,N12)</f>
        <v>232041</v>
      </c>
      <c r="G12" s="79">
        <v>2103171</v>
      </c>
      <c r="H12" s="79">
        <v>39491</v>
      </c>
      <c r="I12" s="79">
        <v>3771129</v>
      </c>
      <c r="J12" s="79">
        <v>56311</v>
      </c>
      <c r="K12" s="79">
        <v>2181500</v>
      </c>
      <c r="L12" s="79">
        <v>84425</v>
      </c>
      <c r="M12" s="79">
        <v>2641678</v>
      </c>
      <c r="N12" s="79">
        <v>51814</v>
      </c>
      <c r="O12" s="80">
        <f>(D12/$D$8*100)</f>
        <v>25.293291865937245</v>
      </c>
    </row>
    <row r="13" spans="2:18" ht="20.25" customHeight="1">
      <c r="B13" s="41"/>
      <c r="D13" s="81">
        <v>-100</v>
      </c>
      <c r="E13" s="82">
        <f>-(E12/$D$12*100)</f>
        <v>-97.87693310199653</v>
      </c>
      <c r="F13" s="82">
        <f>-(F12/$D$12*100)</f>
        <v>-2.1230668980034713</v>
      </c>
      <c r="G13" s="82">
        <f>-(G12/$E$12*100)</f>
        <v>-19.66043772186304</v>
      </c>
      <c r="H13" s="82">
        <f>-(H12/$F$12*100)</f>
        <v>-17.01897509491857</v>
      </c>
      <c r="I13" s="82">
        <f>-(I12/$E$12*100)</f>
        <v>-35.252505310130104</v>
      </c>
      <c r="J13" s="82">
        <f>-(J12/$F$12*100)</f>
        <v>-24.267694071306366</v>
      </c>
      <c r="K13" s="82">
        <f>-(K12/$E$12*100)</f>
        <v>-20.39265703561157</v>
      </c>
      <c r="L13" s="82">
        <f>-(L12/$F$12*100)</f>
        <v>-36.383656336595685</v>
      </c>
      <c r="M13" s="82">
        <f>-(M12/$E$12*100)</f>
        <v>-24.69439993239528</v>
      </c>
      <c r="N13" s="82">
        <f>-(N12/$F$12*100)</f>
        <v>-22.32967449717938</v>
      </c>
      <c r="O13" s="80"/>
      <c r="Q13" s="77"/>
      <c r="R13" s="51"/>
    </row>
    <row r="14" spans="2:15" ht="20.25" customHeight="1">
      <c r="B14" s="41" t="s">
        <v>14</v>
      </c>
      <c r="D14" s="78">
        <f>SUM(E14:F14)</f>
        <v>8136268</v>
      </c>
      <c r="E14" s="79">
        <f>SUM(G14,I14,K14,M14)</f>
        <v>7587524</v>
      </c>
      <c r="F14" s="79">
        <f>SUM(H14,J14,L14,N14)</f>
        <v>548744</v>
      </c>
      <c r="G14" s="79">
        <v>2397913</v>
      </c>
      <c r="H14" s="79">
        <v>108891</v>
      </c>
      <c r="I14" s="79">
        <v>1630516</v>
      </c>
      <c r="J14" s="79">
        <v>117057</v>
      </c>
      <c r="K14" s="79">
        <v>1825381</v>
      </c>
      <c r="L14" s="79">
        <v>207465</v>
      </c>
      <c r="M14" s="79">
        <v>1733714</v>
      </c>
      <c r="N14" s="79">
        <v>115331</v>
      </c>
      <c r="O14" s="80">
        <f>(D14/$D$8*100)</f>
        <v>18.829099544406805</v>
      </c>
    </row>
    <row r="15" spans="2:18" ht="20.25" customHeight="1">
      <c r="B15" s="41"/>
      <c r="D15" s="81">
        <v>-100</v>
      </c>
      <c r="E15" s="82">
        <f>-(E14/$D$14*100)</f>
        <v>-93.25558106001425</v>
      </c>
      <c r="F15" s="82">
        <f>-(F14/$D$14*100)</f>
        <v>-6.744418939985753</v>
      </c>
      <c r="G15" s="82">
        <f>-(G14/$E$14*100)</f>
        <v>-31.6033662628283</v>
      </c>
      <c r="H15" s="82">
        <f>-(H14/$F$14*100)</f>
        <v>-19.84367938419372</v>
      </c>
      <c r="I15" s="82">
        <f>-(I14/$E$14*100)</f>
        <v>-21.48943449799961</v>
      </c>
      <c r="J15" s="82">
        <f>-(J14/$F$14*100)</f>
        <v>-21.33180499467876</v>
      </c>
      <c r="K15" s="82">
        <f>-(K14/$E$14*100)</f>
        <v>-24.05766360673126</v>
      </c>
      <c r="L15" s="82">
        <f>-(L14/$F$14*100)</f>
        <v>-37.807247095184636</v>
      </c>
      <c r="M15" s="82">
        <f>-(M14/$E$14*100)</f>
        <v>-22.849535632440833</v>
      </c>
      <c r="N15" s="82">
        <f>-(N14/$F$14*100)</f>
        <v>-21.01726852594288</v>
      </c>
      <c r="O15" s="80"/>
      <c r="Q15" s="77"/>
      <c r="R15" s="51"/>
    </row>
    <row r="16" spans="2:15" ht="20.25" customHeight="1">
      <c r="B16" s="41" t="s">
        <v>15</v>
      </c>
      <c r="D16" s="78">
        <f>SUM(E16:F16)</f>
        <v>5880043</v>
      </c>
      <c r="E16" s="79">
        <f>SUM(G16,I16,K16,M16)</f>
        <v>5392126</v>
      </c>
      <c r="F16" s="79">
        <f>SUM(H16,J16,L16,N16)</f>
        <v>487917</v>
      </c>
      <c r="G16" s="79">
        <v>593481</v>
      </c>
      <c r="H16" s="79">
        <v>72276</v>
      </c>
      <c r="I16" s="79">
        <v>1538787</v>
      </c>
      <c r="J16" s="79">
        <v>113971</v>
      </c>
      <c r="K16" s="79">
        <v>1879810</v>
      </c>
      <c r="L16" s="79">
        <v>179867</v>
      </c>
      <c r="M16" s="79">
        <v>1380048</v>
      </c>
      <c r="N16" s="79">
        <v>121803</v>
      </c>
      <c r="O16" s="80">
        <f>(D16/$D$8*100)</f>
        <v>13.607702569825921</v>
      </c>
    </row>
    <row r="17" spans="2:18" ht="20.25" customHeight="1">
      <c r="B17" s="41"/>
      <c r="D17" s="81">
        <v>-100</v>
      </c>
      <c r="E17" s="82">
        <f>-(E16/$D$16*100)</f>
        <v>-91.7021525182724</v>
      </c>
      <c r="F17" s="82">
        <f>-(F16/$D$16*100)</f>
        <v>-8.2978474817276</v>
      </c>
      <c r="G17" s="82">
        <f>-(G16/$E$16*100)</f>
        <v>-11.00643790593914</v>
      </c>
      <c r="H17" s="82">
        <f>-(H16/$F$16*100)</f>
        <v>-14.813175191682193</v>
      </c>
      <c r="I17" s="82">
        <f>-(I16/$E$16*100)</f>
        <v>-28.537667702868962</v>
      </c>
      <c r="J17" s="82">
        <f>-(J16/$F$16*100)</f>
        <v>-23.358686006021514</v>
      </c>
      <c r="K17" s="82">
        <f>-(K16/$E$16*100)</f>
        <v>-34.862130447248454</v>
      </c>
      <c r="L17" s="82">
        <f>-(L16/$F$16*100)</f>
        <v>-36.86426174943689</v>
      </c>
      <c r="M17" s="82">
        <f>-(M16/$E$16*100)</f>
        <v>-25.593763943943447</v>
      </c>
      <c r="N17" s="82">
        <f>-(N16/$F$16*100)</f>
        <v>-24.963877052859402</v>
      </c>
      <c r="O17" s="80"/>
      <c r="Q17" s="77"/>
      <c r="R17" s="51"/>
    </row>
    <row r="18" spans="2:15" ht="20.25" customHeight="1">
      <c r="B18" s="56" t="s">
        <v>16</v>
      </c>
      <c r="D18" s="78">
        <f>SUM(E18:F18)</f>
        <v>6651162</v>
      </c>
      <c r="E18" s="79">
        <f>SUM(G18,I18,K18,M18)</f>
        <v>4013098</v>
      </c>
      <c r="F18" s="79">
        <f>SUM(H18,J18,L18,N18)</f>
        <v>2638064</v>
      </c>
      <c r="G18" s="79">
        <v>1090325</v>
      </c>
      <c r="H18" s="79">
        <v>478662</v>
      </c>
      <c r="I18" s="79">
        <v>899569</v>
      </c>
      <c r="J18" s="79">
        <v>592141</v>
      </c>
      <c r="K18" s="79">
        <v>1070473</v>
      </c>
      <c r="L18" s="79">
        <v>845331</v>
      </c>
      <c r="M18" s="79">
        <v>952731</v>
      </c>
      <c r="N18" s="79">
        <v>721930</v>
      </c>
      <c r="O18" s="80">
        <f>(D18/$D$8*100)</f>
        <v>15.392240199557813</v>
      </c>
    </row>
    <row r="19" spans="2:18" ht="20.25" customHeight="1">
      <c r="B19" s="57"/>
      <c r="D19" s="81">
        <v>-100</v>
      </c>
      <c r="E19" s="82">
        <f>-(E18/$D$18*100)</f>
        <v>-60.336795284793844</v>
      </c>
      <c r="F19" s="82">
        <f>-(F18/$D$18*100)</f>
        <v>-39.663204715206156</v>
      </c>
      <c r="G19" s="82">
        <f>-(G18/$E$18*100)</f>
        <v>-27.16915958693259</v>
      </c>
      <c r="H19" s="82">
        <f>-(H18/$F$18*100)</f>
        <v>-18.144442287980883</v>
      </c>
      <c r="I19" s="82">
        <f>-(I18/$E$18*100)</f>
        <v>-22.41582438305768</v>
      </c>
      <c r="J19" s="82">
        <f>-(J18/$F$18*100)</f>
        <v>-22.44604376542798</v>
      </c>
      <c r="K19" s="82">
        <f>-(K18/$E$18*100)</f>
        <v>-26.674479417148543</v>
      </c>
      <c r="L19" s="82">
        <f>-(L18/$F$18*100)</f>
        <v>-32.04361228537291</v>
      </c>
      <c r="M19" s="82">
        <f>-(M18/$E$18*100)</f>
        <v>-23.740536612861185</v>
      </c>
      <c r="N19" s="82">
        <f>-(N18/$F$18*100)</f>
        <v>-27.365901661218228</v>
      </c>
      <c r="O19" s="83"/>
      <c r="Q19" s="77"/>
      <c r="R19" s="51"/>
    </row>
    <row r="20" spans="2:15" ht="6" customHeight="1" thickBot="1">
      <c r="B20" s="58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3" ht="13.5">
      <c r="A21" s="22" t="s">
        <v>17</v>
      </c>
      <c r="B21" s="23"/>
      <c r="C21" s="23"/>
    </row>
  </sheetData>
  <sheetProtection/>
  <mergeCells count="19">
    <mergeCell ref="B14:B15"/>
    <mergeCell ref="O14:O15"/>
    <mergeCell ref="B16:B17"/>
    <mergeCell ref="O16:O17"/>
    <mergeCell ref="B18:B19"/>
    <mergeCell ref="O18:O19"/>
    <mergeCell ref="O5:O6"/>
    <mergeCell ref="B8:B9"/>
    <mergeCell ref="O8:O9"/>
    <mergeCell ref="B10:B11"/>
    <mergeCell ref="O10:O11"/>
    <mergeCell ref="B12:B13"/>
    <mergeCell ref="O12:O13"/>
    <mergeCell ref="A5:C6"/>
    <mergeCell ref="D5:F5"/>
    <mergeCell ref="G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9" width="8.625" style="1" customWidth="1"/>
    <col min="10" max="11" width="8.50390625" style="1" customWidth="1"/>
    <col min="12" max="12" width="8.25390625" style="1" customWidth="1"/>
    <col min="13" max="16384" width="9.00390625" style="1" customWidth="1"/>
  </cols>
  <sheetData>
    <row r="1" ht="17.25">
      <c r="E1" s="4" t="s">
        <v>56</v>
      </c>
    </row>
    <row r="3" ht="13.5">
      <c r="A3" s="3" t="s">
        <v>19</v>
      </c>
    </row>
    <row r="4" spans="1:11" ht="14.25" thickBot="1">
      <c r="A4" s="3" t="s">
        <v>20</v>
      </c>
      <c r="K4" s="3" t="s">
        <v>57</v>
      </c>
    </row>
    <row r="5" spans="1:12" ht="38.25" customHeight="1" thickTop="1">
      <c r="A5" s="27" t="s">
        <v>4</v>
      </c>
      <c r="B5" s="27"/>
      <c r="C5" s="27"/>
      <c r="D5" s="86" t="s">
        <v>8</v>
      </c>
      <c r="E5" s="86" t="s">
        <v>58</v>
      </c>
      <c r="F5" s="86" t="s">
        <v>59</v>
      </c>
      <c r="G5" s="86" t="s">
        <v>60</v>
      </c>
      <c r="H5" s="86" t="s">
        <v>61</v>
      </c>
      <c r="I5" s="86" t="s">
        <v>62</v>
      </c>
      <c r="J5" s="86" t="s">
        <v>63</v>
      </c>
      <c r="K5" s="86" t="s">
        <v>64</v>
      </c>
      <c r="L5" s="86" t="s">
        <v>65</v>
      </c>
    </row>
    <row r="6" ht="5.25" customHeight="1">
      <c r="D6" s="10"/>
    </row>
    <row r="7" spans="2:12" s="11" customFormat="1" ht="20.25" customHeight="1">
      <c r="B7" s="35" t="s">
        <v>11</v>
      </c>
      <c r="D7" s="47">
        <f>SUM(G7:L7)</f>
        <v>43211137</v>
      </c>
      <c r="E7" s="48">
        <f aca="true" t="shared" si="0" ref="E7:L7">SUM(E9,E11,E13,E15,E17)</f>
        <v>23916595</v>
      </c>
      <c r="F7" s="48">
        <f t="shared" si="0"/>
        <v>19294542</v>
      </c>
      <c r="G7" s="48">
        <f t="shared" si="0"/>
        <v>775134</v>
      </c>
      <c r="H7" s="48">
        <f t="shared" si="0"/>
        <v>7011845</v>
      </c>
      <c r="I7" s="48">
        <f t="shared" si="0"/>
        <v>9603110</v>
      </c>
      <c r="J7" s="48">
        <f t="shared" si="0"/>
        <v>7959901</v>
      </c>
      <c r="K7" s="48">
        <f t="shared" si="0"/>
        <v>8873087</v>
      </c>
      <c r="L7" s="48">
        <f t="shared" si="0"/>
        <v>8988060</v>
      </c>
    </row>
    <row r="8" spans="2:12" s="11" customFormat="1" ht="20.25" customHeight="1">
      <c r="B8" s="35"/>
      <c r="D8" s="66">
        <v>-100</v>
      </c>
      <c r="E8" s="67">
        <f aca="true" t="shared" si="1" ref="E8:L8">-(E7/$D$7*100)</f>
        <v>-55.34821960366375</v>
      </c>
      <c r="F8" s="67">
        <f t="shared" si="1"/>
        <v>-44.65178039633625</v>
      </c>
      <c r="G8" s="67">
        <f t="shared" si="1"/>
        <v>-1.7938292158338718</v>
      </c>
      <c r="H8" s="67">
        <f t="shared" si="1"/>
        <v>-16.226939365191896</v>
      </c>
      <c r="I8" s="67">
        <f t="shared" si="1"/>
        <v>-22.223692007919162</v>
      </c>
      <c r="J8" s="67">
        <f t="shared" si="1"/>
        <v>-18.42094782185435</v>
      </c>
      <c r="K8" s="67">
        <f t="shared" si="1"/>
        <v>-20.53425948963111</v>
      </c>
      <c r="L8" s="67">
        <f t="shared" si="1"/>
        <v>-20.80033209956961</v>
      </c>
    </row>
    <row r="9" spans="2:12" ht="20.25" customHeight="1">
      <c r="B9" s="41" t="s">
        <v>12</v>
      </c>
      <c r="D9" s="52">
        <f>SUM(G9:L9)</f>
        <v>11614145</v>
      </c>
      <c r="E9" s="53">
        <v>6015460</v>
      </c>
      <c r="F9" s="53">
        <v>5598685</v>
      </c>
      <c r="G9" s="53">
        <v>55675</v>
      </c>
      <c r="H9" s="53">
        <v>1538348</v>
      </c>
      <c r="I9" s="53">
        <v>3065042</v>
      </c>
      <c r="J9" s="53">
        <v>1744496</v>
      </c>
      <c r="K9" s="53">
        <v>2045640</v>
      </c>
      <c r="L9" s="53">
        <v>3164944</v>
      </c>
    </row>
    <row r="10" spans="2:12" ht="20.25" customHeight="1">
      <c r="B10" s="41"/>
      <c r="D10" s="68">
        <v>-100</v>
      </c>
      <c r="E10" s="69">
        <f aca="true" t="shared" si="2" ref="E10:L10">-(E9/$D$9*100)</f>
        <v>-51.7942560558698</v>
      </c>
      <c r="F10" s="69">
        <f t="shared" si="2"/>
        <v>-48.2057439441302</v>
      </c>
      <c r="G10" s="69">
        <f t="shared" si="2"/>
        <v>-0.47937235155924085</v>
      </c>
      <c r="H10" s="69">
        <f t="shared" si="2"/>
        <v>-13.245469210174319</v>
      </c>
      <c r="I10" s="69">
        <f t="shared" si="2"/>
        <v>-26.390595261209498</v>
      </c>
      <c r="J10" s="69">
        <f t="shared" si="2"/>
        <v>-15.020442744601517</v>
      </c>
      <c r="K10" s="69">
        <f t="shared" si="2"/>
        <v>-17.613349928040336</v>
      </c>
      <c r="L10" s="69">
        <f t="shared" si="2"/>
        <v>-27.25077050441509</v>
      </c>
    </row>
    <row r="11" spans="2:12" ht="20.25" customHeight="1">
      <c r="B11" s="41" t="s">
        <v>13</v>
      </c>
      <c r="D11" s="52">
        <f>SUM(G11:L11)</f>
        <v>10929519</v>
      </c>
      <c r="E11" s="53">
        <v>5804685</v>
      </c>
      <c r="F11" s="53">
        <v>5124834</v>
      </c>
      <c r="G11" s="53">
        <v>455191</v>
      </c>
      <c r="H11" s="53">
        <v>1498891</v>
      </c>
      <c r="I11" s="53">
        <v>2185658</v>
      </c>
      <c r="J11" s="53">
        <v>1831395</v>
      </c>
      <c r="K11" s="53">
        <v>2101338</v>
      </c>
      <c r="L11" s="53">
        <v>2857046</v>
      </c>
    </row>
    <row r="12" spans="2:12" ht="20.25" customHeight="1">
      <c r="B12" s="41"/>
      <c r="D12" s="68">
        <v>-100</v>
      </c>
      <c r="E12" s="69">
        <f aca="true" t="shared" si="3" ref="E12:L12">-(E11/$D$11*100)</f>
        <v>-53.11015974261997</v>
      </c>
      <c r="F12" s="69">
        <f t="shared" si="3"/>
        <v>-46.88984025738004</v>
      </c>
      <c r="G12" s="69">
        <f t="shared" si="3"/>
        <v>-4.1647852938450445</v>
      </c>
      <c r="H12" s="69">
        <f t="shared" si="3"/>
        <v>-13.714153385890086</v>
      </c>
      <c r="I12" s="69">
        <f t="shared" si="3"/>
        <v>-19.99775104467086</v>
      </c>
      <c r="J12" s="69">
        <f t="shared" si="3"/>
        <v>-16.756409865795558</v>
      </c>
      <c r="K12" s="69">
        <f t="shared" si="3"/>
        <v>-19.22626238172055</v>
      </c>
      <c r="L12" s="69">
        <f t="shared" si="3"/>
        <v>-26.140638028077905</v>
      </c>
    </row>
    <row r="13" spans="2:12" ht="20.25" customHeight="1">
      <c r="B13" s="41" t="s">
        <v>14</v>
      </c>
      <c r="D13" s="52">
        <f>SUM(G13:L13)</f>
        <v>8136268</v>
      </c>
      <c r="E13" s="53">
        <v>4925682</v>
      </c>
      <c r="F13" s="53">
        <v>3210586</v>
      </c>
      <c r="G13" s="53">
        <v>61084</v>
      </c>
      <c r="H13" s="53">
        <v>1741975</v>
      </c>
      <c r="I13" s="53">
        <v>1449057</v>
      </c>
      <c r="J13" s="53">
        <v>1685423</v>
      </c>
      <c r="K13" s="53">
        <v>1951568</v>
      </c>
      <c r="L13" s="53">
        <v>1247161</v>
      </c>
    </row>
    <row r="14" spans="2:12" ht="20.25" customHeight="1">
      <c r="B14" s="41"/>
      <c r="D14" s="68">
        <v>-100</v>
      </c>
      <c r="E14" s="69">
        <f aca="true" t="shared" si="4" ref="E14:L14">-(E13/$D$13*100)</f>
        <v>-60.53981997643145</v>
      </c>
      <c r="F14" s="69">
        <f t="shared" si="4"/>
        <v>-39.46018002356855</v>
      </c>
      <c r="G14" s="69">
        <f t="shared" si="4"/>
        <v>-0.7507618972236411</v>
      </c>
      <c r="H14" s="69">
        <f t="shared" si="4"/>
        <v>-21.41000026056172</v>
      </c>
      <c r="I14" s="69">
        <f t="shared" si="4"/>
        <v>-17.809848446486768</v>
      </c>
      <c r="J14" s="69">
        <f t="shared" si="4"/>
        <v>-20.71493957671994</v>
      </c>
      <c r="K14" s="69">
        <f t="shared" si="4"/>
        <v>-23.98603389170563</v>
      </c>
      <c r="L14" s="69">
        <f t="shared" si="4"/>
        <v>-15.328415927302297</v>
      </c>
    </row>
    <row r="15" spans="2:12" ht="20.25" customHeight="1">
      <c r="B15" s="41" t="s">
        <v>15</v>
      </c>
      <c r="D15" s="52">
        <f>SUM(G15:L15)</f>
        <v>5880043</v>
      </c>
      <c r="E15" s="53">
        <v>3193103</v>
      </c>
      <c r="F15" s="53">
        <v>2686940</v>
      </c>
      <c r="G15" s="53">
        <v>130536</v>
      </c>
      <c r="H15" s="53">
        <v>924840</v>
      </c>
      <c r="I15" s="53">
        <v>1621688</v>
      </c>
      <c r="J15" s="53">
        <v>1183985</v>
      </c>
      <c r="K15" s="53">
        <v>1199737</v>
      </c>
      <c r="L15" s="53">
        <v>819257</v>
      </c>
    </row>
    <row r="16" spans="2:12" ht="20.25" customHeight="1">
      <c r="B16" s="41"/>
      <c r="D16" s="68">
        <v>-100</v>
      </c>
      <c r="E16" s="69">
        <f aca="true" t="shared" si="5" ref="E16:L16">-(E15/$D$15*100)</f>
        <v>-54.30407566747386</v>
      </c>
      <c r="F16" s="69">
        <f t="shared" si="5"/>
        <v>-45.69592433252614</v>
      </c>
      <c r="G16" s="69">
        <f t="shared" si="5"/>
        <v>-2.219983765424845</v>
      </c>
      <c r="H16" s="69">
        <f t="shared" si="5"/>
        <v>-15.728456407546679</v>
      </c>
      <c r="I16" s="69">
        <f t="shared" si="5"/>
        <v>-27.579526204145104</v>
      </c>
      <c r="J16" s="69">
        <f t="shared" si="5"/>
        <v>-20.13565206921106</v>
      </c>
      <c r="K16" s="69">
        <f t="shared" si="5"/>
        <v>-20.40354126661999</v>
      </c>
      <c r="L16" s="69">
        <f t="shared" si="5"/>
        <v>-13.932840287052322</v>
      </c>
    </row>
    <row r="17" spans="2:12" ht="20.25" customHeight="1">
      <c r="B17" s="56" t="s">
        <v>16</v>
      </c>
      <c r="D17" s="52">
        <f>SUM(G17:L17)</f>
        <v>6651162</v>
      </c>
      <c r="E17" s="53">
        <v>3977665</v>
      </c>
      <c r="F17" s="53">
        <v>2673497</v>
      </c>
      <c r="G17" s="53">
        <v>72648</v>
      </c>
      <c r="H17" s="53">
        <v>1307791</v>
      </c>
      <c r="I17" s="53">
        <v>1281665</v>
      </c>
      <c r="J17" s="53">
        <v>1514602</v>
      </c>
      <c r="K17" s="53">
        <v>1574804</v>
      </c>
      <c r="L17" s="53">
        <v>899652</v>
      </c>
    </row>
    <row r="18" spans="2:12" ht="20.25" customHeight="1">
      <c r="B18" s="57"/>
      <c r="D18" s="68">
        <v>-100</v>
      </c>
      <c r="E18" s="69">
        <f aca="true" t="shared" si="6" ref="E18:L18">-(E17/$D$17*100)</f>
        <v>-59.80406130537792</v>
      </c>
      <c r="F18" s="69">
        <f t="shared" si="6"/>
        <v>-40.19593869462208</v>
      </c>
      <c r="G18" s="69">
        <f t="shared" si="6"/>
        <v>-1.092260269709263</v>
      </c>
      <c r="H18" s="69">
        <f t="shared" si="6"/>
        <v>-19.662594295553166</v>
      </c>
      <c r="I18" s="69">
        <f t="shared" si="6"/>
        <v>-19.269790752352748</v>
      </c>
      <c r="J18" s="69">
        <f t="shared" si="6"/>
        <v>-22.77199081904786</v>
      </c>
      <c r="K18" s="69">
        <f t="shared" si="6"/>
        <v>-23.677125891686295</v>
      </c>
      <c r="L18" s="69">
        <f t="shared" si="6"/>
        <v>-13.526237971650668</v>
      </c>
    </row>
    <row r="19" spans="2:4" ht="6" customHeight="1" thickBot="1">
      <c r="B19" s="58"/>
      <c r="D19" s="34"/>
    </row>
    <row r="20" spans="1:12" ht="13.5">
      <c r="A20" s="22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</sheetData>
  <sheetProtection/>
  <mergeCells count="7">
    <mergeCell ref="B17:B18"/>
    <mergeCell ref="A5:C5"/>
    <mergeCell ref="B7:B8"/>
    <mergeCell ref="B9:B10"/>
    <mergeCell ref="B11:B12"/>
    <mergeCell ref="B13:B14"/>
    <mergeCell ref="B15:B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11" width="9.625" style="1" customWidth="1"/>
    <col min="12" max="16384" width="9.00390625" style="1" customWidth="1"/>
  </cols>
  <sheetData>
    <row r="1" ht="17.25">
      <c r="E1" s="4" t="s">
        <v>66</v>
      </c>
    </row>
    <row r="2" ht="12" customHeight="1">
      <c r="A2" s="3" t="s">
        <v>19</v>
      </c>
    </row>
    <row r="3" spans="1:10" ht="12" customHeight="1" thickBot="1">
      <c r="A3" s="3" t="s">
        <v>20</v>
      </c>
      <c r="J3" s="3" t="s">
        <v>67</v>
      </c>
    </row>
    <row r="4" spans="1:11" ht="12.75" customHeight="1" thickTop="1">
      <c r="A4" s="24" t="s">
        <v>4</v>
      </c>
      <c r="B4" s="24"/>
      <c r="C4" s="24"/>
      <c r="D4" s="59" t="s">
        <v>8</v>
      </c>
      <c r="E4" s="59" t="s">
        <v>68</v>
      </c>
      <c r="F4" s="87" t="s">
        <v>69</v>
      </c>
      <c r="G4" s="87" t="s">
        <v>70</v>
      </c>
      <c r="H4" s="87" t="s">
        <v>71</v>
      </c>
      <c r="I4" s="59" t="s">
        <v>72</v>
      </c>
      <c r="J4" s="59" t="s">
        <v>73</v>
      </c>
      <c r="K4" s="88" t="s">
        <v>74</v>
      </c>
    </row>
    <row r="5" spans="1:11" ht="12" customHeight="1">
      <c r="A5" s="89"/>
      <c r="B5" s="89"/>
      <c r="C5" s="89"/>
      <c r="D5" s="90"/>
      <c r="E5" s="90"/>
      <c r="F5" s="91" t="s">
        <v>75</v>
      </c>
      <c r="G5" s="91" t="s">
        <v>76</v>
      </c>
      <c r="H5" s="91" t="s">
        <v>77</v>
      </c>
      <c r="I5" s="90"/>
      <c r="J5" s="90"/>
      <c r="K5" s="92"/>
    </row>
    <row r="6" spans="1:11" ht="12" customHeight="1">
      <c r="A6" s="89"/>
      <c r="B6" s="89"/>
      <c r="C6" s="89"/>
      <c r="D6" s="90"/>
      <c r="E6" s="90"/>
      <c r="F6" s="91" t="s">
        <v>78</v>
      </c>
      <c r="G6" s="91" t="s">
        <v>79</v>
      </c>
      <c r="H6" s="91" t="s">
        <v>80</v>
      </c>
      <c r="I6" s="90"/>
      <c r="J6" s="90"/>
      <c r="K6" s="92"/>
    </row>
    <row r="7" spans="1:11" ht="12" customHeight="1">
      <c r="A7" s="25"/>
      <c r="B7" s="25"/>
      <c r="C7" s="25"/>
      <c r="D7" s="61"/>
      <c r="E7" s="61"/>
      <c r="F7" s="93" t="s">
        <v>81</v>
      </c>
      <c r="G7" s="93" t="s">
        <v>82</v>
      </c>
      <c r="H7" s="93" t="s">
        <v>83</v>
      </c>
      <c r="I7" s="61"/>
      <c r="J7" s="61"/>
      <c r="K7" s="94"/>
    </row>
    <row r="8" ht="5.25" customHeight="1">
      <c r="D8" s="10"/>
    </row>
    <row r="9" spans="2:11" s="11" customFormat="1" ht="23.25" customHeight="1">
      <c r="B9" s="35" t="s">
        <v>11</v>
      </c>
      <c r="D9" s="47">
        <f>SUM(E9:K9)</f>
        <v>43211137</v>
      </c>
      <c r="E9" s="48">
        <f aca="true" t="shared" si="0" ref="E9:K9">SUM(E11,E13,E15,E17,E19)</f>
        <v>19519850</v>
      </c>
      <c r="F9" s="48">
        <f t="shared" si="0"/>
        <v>17378601</v>
      </c>
      <c r="G9" s="48">
        <f t="shared" si="0"/>
        <v>686484</v>
      </c>
      <c r="H9" s="48">
        <f t="shared" si="0"/>
        <v>700414</v>
      </c>
      <c r="I9" s="48">
        <f t="shared" si="0"/>
        <v>1740188</v>
      </c>
      <c r="J9" s="48">
        <f t="shared" si="0"/>
        <v>2445560</v>
      </c>
      <c r="K9" s="48">
        <f t="shared" si="0"/>
        <v>740040</v>
      </c>
    </row>
    <row r="10" spans="2:13" s="11" customFormat="1" ht="23.25" customHeight="1">
      <c r="B10" s="35"/>
      <c r="D10" s="49">
        <v>-100</v>
      </c>
      <c r="E10" s="50">
        <f aca="true" t="shared" si="1" ref="E10:K10">-(E9/$D$9*100)</f>
        <v>-45.173192272168166</v>
      </c>
      <c r="F10" s="50">
        <f t="shared" si="1"/>
        <v>-40.21787485018041</v>
      </c>
      <c r="G10" s="50">
        <f t="shared" si="1"/>
        <v>-1.5886737717639783</v>
      </c>
      <c r="H10" s="50">
        <f t="shared" si="1"/>
        <v>-1.620910831390528</v>
      </c>
      <c r="I10" s="50">
        <f t="shared" si="1"/>
        <v>-4.027174753582624</v>
      </c>
      <c r="J10" s="50">
        <f t="shared" si="1"/>
        <v>-5.65955947884454</v>
      </c>
      <c r="K10" s="50">
        <f t="shared" si="1"/>
        <v>-1.7126140420697562</v>
      </c>
      <c r="M10" s="51"/>
    </row>
    <row r="11" spans="2:11" ht="23.25" customHeight="1">
      <c r="B11" s="41" t="s">
        <v>12</v>
      </c>
      <c r="D11" s="52">
        <f>SUM(E11:K11)</f>
        <v>11614145</v>
      </c>
      <c r="E11" s="53">
        <v>7049662</v>
      </c>
      <c r="F11" s="53">
        <v>3493774</v>
      </c>
      <c r="G11" s="53">
        <v>62676</v>
      </c>
      <c r="H11" s="53">
        <v>103276</v>
      </c>
      <c r="I11" s="53">
        <v>310805</v>
      </c>
      <c r="J11" s="53">
        <v>395976</v>
      </c>
      <c r="K11" s="53">
        <v>197976</v>
      </c>
    </row>
    <row r="12" spans="2:13" ht="23.25" customHeight="1">
      <c r="B12" s="41"/>
      <c r="D12" s="54">
        <v>-100</v>
      </c>
      <c r="E12" s="55">
        <f aca="true" t="shared" si="2" ref="E12:K12">-(E11/$D$11*100)</f>
        <v>-60.69893220723523</v>
      </c>
      <c r="F12" s="55">
        <f t="shared" si="2"/>
        <v>-30.0820594197851</v>
      </c>
      <c r="G12" s="55">
        <f t="shared" si="2"/>
        <v>-0.539652294680323</v>
      </c>
      <c r="H12" s="55">
        <f t="shared" si="2"/>
        <v>-0.889226025678171</v>
      </c>
      <c r="I12" s="55">
        <f t="shared" si="2"/>
        <v>-2.676090233073549</v>
      </c>
      <c r="J12" s="55">
        <f t="shared" si="2"/>
        <v>-3.409428761221769</v>
      </c>
      <c r="K12" s="55">
        <f t="shared" si="2"/>
        <v>-1.7046110583258605</v>
      </c>
      <c r="M12" s="51"/>
    </row>
    <row r="13" spans="2:11" ht="23.25" customHeight="1">
      <c r="B13" s="41" t="s">
        <v>13</v>
      </c>
      <c r="D13" s="52">
        <f>SUM(E13:K13)</f>
        <v>10929519</v>
      </c>
      <c r="E13" s="53">
        <v>5234014</v>
      </c>
      <c r="F13" s="53">
        <v>5136450</v>
      </c>
      <c r="G13" s="53">
        <v>44703</v>
      </c>
      <c r="H13" s="53">
        <v>21133</v>
      </c>
      <c r="I13" s="53">
        <v>107109</v>
      </c>
      <c r="J13" s="53">
        <v>307140</v>
      </c>
      <c r="K13" s="53">
        <v>78970</v>
      </c>
    </row>
    <row r="14" spans="2:13" ht="23.25" customHeight="1">
      <c r="B14" s="41"/>
      <c r="D14" s="54">
        <v>-100</v>
      </c>
      <c r="E14" s="55">
        <f aca="true" t="shared" si="3" ref="E14:K14">-(E13/$D$13*100)</f>
        <v>-47.888786322618586</v>
      </c>
      <c r="F14" s="55">
        <f t="shared" si="3"/>
        <v>-46.996121238272245</v>
      </c>
      <c r="G14" s="55">
        <f t="shared" si="3"/>
        <v>-0.40901159511228263</v>
      </c>
      <c r="H14" s="55">
        <f t="shared" si="3"/>
        <v>-0.19335709101196494</v>
      </c>
      <c r="I14" s="55">
        <f t="shared" si="3"/>
        <v>-0.9799973814035183</v>
      </c>
      <c r="J14" s="55">
        <f t="shared" si="3"/>
        <v>-2.810187712743809</v>
      </c>
      <c r="K14" s="55">
        <f t="shared" si="3"/>
        <v>-0.7225386588375938</v>
      </c>
      <c r="M14" s="51"/>
    </row>
    <row r="15" spans="2:12" ht="23.25" customHeight="1">
      <c r="B15" s="41" t="s">
        <v>14</v>
      </c>
      <c r="D15" s="52">
        <f>SUM(E15:K15)</f>
        <v>8136268</v>
      </c>
      <c r="E15" s="53">
        <v>3057274</v>
      </c>
      <c r="F15" s="53">
        <v>3738633</v>
      </c>
      <c r="G15" s="53">
        <v>185542</v>
      </c>
      <c r="H15" s="53">
        <v>22439</v>
      </c>
      <c r="I15" s="53">
        <v>199256</v>
      </c>
      <c r="J15" s="53">
        <v>806706</v>
      </c>
      <c r="K15" s="53">
        <v>126418</v>
      </c>
      <c r="L15" s="53"/>
    </row>
    <row r="16" spans="2:13" ht="23.25" customHeight="1">
      <c r="B16" s="41"/>
      <c r="D16" s="54">
        <v>-100</v>
      </c>
      <c r="E16" s="55">
        <f aca="true" t="shared" si="4" ref="E16:K16">-(E15/$D$15*100)</f>
        <v>-37.57587631085899</v>
      </c>
      <c r="F16" s="55">
        <f t="shared" si="4"/>
        <v>-45.95021943721618</v>
      </c>
      <c r="G16" s="55">
        <f t="shared" si="4"/>
        <v>-2.280431273896091</v>
      </c>
      <c r="H16" s="55">
        <f t="shared" si="4"/>
        <v>-0.2757898338648629</v>
      </c>
      <c r="I16" s="55">
        <f t="shared" si="4"/>
        <v>-2.448985210418339</v>
      </c>
      <c r="J16" s="55">
        <f t="shared" si="4"/>
        <v>-9.914938888443695</v>
      </c>
      <c r="K16" s="55">
        <f t="shared" si="4"/>
        <v>-1.5537590453018508</v>
      </c>
      <c r="M16" s="51"/>
    </row>
    <row r="17" spans="2:11" ht="23.25" customHeight="1">
      <c r="B17" s="41" t="s">
        <v>15</v>
      </c>
      <c r="D17" s="52">
        <f>SUM(E17:K17)</f>
        <v>5880043</v>
      </c>
      <c r="E17" s="53">
        <v>2659417</v>
      </c>
      <c r="F17" s="53">
        <v>2542378</v>
      </c>
      <c r="G17" s="53">
        <v>26280</v>
      </c>
      <c r="H17" s="53">
        <v>230495</v>
      </c>
      <c r="I17" s="53">
        <v>163308</v>
      </c>
      <c r="J17" s="53">
        <v>171978</v>
      </c>
      <c r="K17" s="53">
        <v>86187</v>
      </c>
    </row>
    <row r="18" spans="1:13" ht="23.25" customHeight="1">
      <c r="A18" s="1" t="s">
        <v>17</v>
      </c>
      <c r="B18" s="41"/>
      <c r="D18" s="54">
        <v>-100</v>
      </c>
      <c r="E18" s="55">
        <f aca="true" t="shared" si="5" ref="E18:K18">-(E17/$D$17*100)</f>
        <v>-45.22784952422967</v>
      </c>
      <c r="F18" s="55">
        <f t="shared" si="5"/>
        <v>-43.23740489652882</v>
      </c>
      <c r="G18" s="55">
        <f t="shared" si="5"/>
        <v>-0.4469355071042848</v>
      </c>
      <c r="H18" s="55">
        <f t="shared" si="5"/>
        <v>-3.9199543268646164</v>
      </c>
      <c r="I18" s="55">
        <f t="shared" si="5"/>
        <v>-2.7773266283937037</v>
      </c>
      <c r="J18" s="55">
        <f t="shared" si="5"/>
        <v>-2.9247745297100716</v>
      </c>
      <c r="K18" s="55">
        <f t="shared" si="5"/>
        <v>-1.4657545871688353</v>
      </c>
      <c r="M18" s="51"/>
    </row>
    <row r="19" spans="2:11" ht="23.25" customHeight="1">
      <c r="B19" s="56" t="s">
        <v>16</v>
      </c>
      <c r="D19" s="52">
        <f>SUM(E19:K19)</f>
        <v>6651162</v>
      </c>
      <c r="E19" s="53">
        <v>1519483</v>
      </c>
      <c r="F19" s="53">
        <v>2467366</v>
      </c>
      <c r="G19" s="53">
        <v>367283</v>
      </c>
      <c r="H19" s="53">
        <v>323071</v>
      </c>
      <c r="I19" s="53">
        <v>959710</v>
      </c>
      <c r="J19" s="53">
        <v>763760</v>
      </c>
      <c r="K19" s="53">
        <v>250489</v>
      </c>
    </row>
    <row r="20" spans="2:13" ht="23.25" customHeight="1">
      <c r="B20" s="57"/>
      <c r="D20" s="54">
        <v>-100</v>
      </c>
      <c r="E20" s="55">
        <f aca="true" t="shared" si="6" ref="E20:K20">-(E19/$D$19*100)</f>
        <v>-22.845376492107693</v>
      </c>
      <c r="F20" s="55">
        <f t="shared" si="6"/>
        <v>-37.09676594856658</v>
      </c>
      <c r="G20" s="55">
        <f t="shared" si="6"/>
        <v>-5.522087719409029</v>
      </c>
      <c r="H20" s="55">
        <f t="shared" si="6"/>
        <v>-4.857361766259791</v>
      </c>
      <c r="I20" s="55">
        <f t="shared" si="6"/>
        <v>-14.429208009066684</v>
      </c>
      <c r="J20" s="55">
        <f t="shared" si="6"/>
        <v>-11.483106260229416</v>
      </c>
      <c r="K20" s="55">
        <f t="shared" si="6"/>
        <v>-3.7660938043608017</v>
      </c>
      <c r="M20" s="51"/>
    </row>
    <row r="21" spans="2:4" ht="6" customHeight="1" thickBot="1">
      <c r="B21" s="58"/>
      <c r="D21" s="34"/>
    </row>
    <row r="22" spans="1:11" ht="12.75" customHeight="1">
      <c r="A22" s="22" t="s">
        <v>17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5.25" customHeight="1"/>
    <row r="24" ht="34.5" customHeight="1"/>
    <row r="25" ht="3.75" customHeight="1"/>
  </sheetData>
  <sheetProtection/>
  <mergeCells count="12">
    <mergeCell ref="B9:B10"/>
    <mergeCell ref="B11:B12"/>
    <mergeCell ref="B13:B14"/>
    <mergeCell ref="B15:B16"/>
    <mergeCell ref="B17:B18"/>
    <mergeCell ref="B19:B20"/>
    <mergeCell ref="A4:C7"/>
    <mergeCell ref="D4:D7"/>
    <mergeCell ref="E4:E7"/>
    <mergeCell ref="I4:I7"/>
    <mergeCell ref="J4:J7"/>
    <mergeCell ref="K4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1.00390625" style="1" customWidth="1"/>
    <col min="4" max="10" width="10.75390625" style="1" customWidth="1"/>
    <col min="11" max="11" width="9.50390625" style="1" bestFit="1" customWidth="1"/>
    <col min="12" max="16384" width="9.00390625" style="1" customWidth="1"/>
  </cols>
  <sheetData>
    <row r="1" spans="4:5" ht="17.25">
      <c r="D1" s="4" t="s">
        <v>84</v>
      </c>
      <c r="E1" s="4"/>
    </row>
    <row r="2" ht="13.5">
      <c r="A2" s="3" t="s">
        <v>19</v>
      </c>
    </row>
    <row r="3" spans="1:9" ht="14.25" thickBot="1">
      <c r="A3" s="3" t="s">
        <v>20</v>
      </c>
      <c r="I3" s="3" t="s">
        <v>85</v>
      </c>
    </row>
    <row r="4" spans="1:10" ht="33" customHeight="1" thickTop="1">
      <c r="A4" s="27" t="s">
        <v>4</v>
      </c>
      <c r="B4" s="27"/>
      <c r="C4" s="27"/>
      <c r="D4" s="6" t="s">
        <v>8</v>
      </c>
      <c r="E4" s="6" t="s">
        <v>86</v>
      </c>
      <c r="F4" s="6" t="s">
        <v>87</v>
      </c>
      <c r="G4" s="6" t="s">
        <v>88</v>
      </c>
      <c r="H4" s="6" t="s">
        <v>89</v>
      </c>
      <c r="I4" s="6" t="s">
        <v>90</v>
      </c>
      <c r="J4" s="6" t="s">
        <v>43</v>
      </c>
    </row>
    <row r="5" ht="5.25" customHeight="1">
      <c r="D5" s="10"/>
    </row>
    <row r="6" spans="2:10" s="11" customFormat="1" ht="23.25" customHeight="1">
      <c r="B6" s="35" t="s">
        <v>11</v>
      </c>
      <c r="D6" s="47">
        <f>SUM(E6:J6)</f>
        <v>43211137</v>
      </c>
      <c r="E6" s="48">
        <f aca="true" t="shared" si="0" ref="E6:J6">SUM(E8,E10,E12,E14,E16)</f>
        <v>1731929</v>
      </c>
      <c r="F6" s="48">
        <f t="shared" si="0"/>
        <v>547618</v>
      </c>
      <c r="G6" s="48">
        <f t="shared" si="0"/>
        <v>771183</v>
      </c>
      <c r="H6" s="48">
        <f t="shared" si="0"/>
        <v>1921518</v>
      </c>
      <c r="I6" s="48">
        <f t="shared" si="0"/>
        <v>36239396</v>
      </c>
      <c r="J6" s="48">
        <f t="shared" si="0"/>
        <v>1999493</v>
      </c>
    </row>
    <row r="7" spans="2:12" s="11" customFormat="1" ht="23.25" customHeight="1">
      <c r="B7" s="35"/>
      <c r="D7" s="49">
        <v>-100</v>
      </c>
      <c r="E7" s="50">
        <f aca="true" t="shared" si="1" ref="E7:J7">-(E6/$D$6*100)</f>
        <v>-4.0080616254092085</v>
      </c>
      <c r="F7" s="50">
        <f t="shared" si="1"/>
        <v>-1.267307546200416</v>
      </c>
      <c r="G7" s="50">
        <f t="shared" si="1"/>
        <v>-1.7846857396971525</v>
      </c>
      <c r="H7" s="50">
        <f t="shared" si="1"/>
        <v>-4.4468119410975</v>
      </c>
      <c r="I7" s="50">
        <f t="shared" si="1"/>
        <v>-83.86587004179037</v>
      </c>
      <c r="J7" s="50">
        <f t="shared" si="1"/>
        <v>-4.627263105805339</v>
      </c>
      <c r="L7" s="51"/>
    </row>
    <row r="8" spans="2:10" ht="23.25" customHeight="1">
      <c r="B8" s="41" t="s">
        <v>12</v>
      </c>
      <c r="D8" s="52">
        <f>SUM(E8:J8)</f>
        <v>11614145</v>
      </c>
      <c r="E8" s="53">
        <v>378412</v>
      </c>
      <c r="F8" s="53">
        <v>248143</v>
      </c>
      <c r="G8" s="53">
        <v>276221</v>
      </c>
      <c r="H8" s="53">
        <v>435224</v>
      </c>
      <c r="I8" s="53">
        <v>9306495</v>
      </c>
      <c r="J8" s="53">
        <v>969650</v>
      </c>
    </row>
    <row r="9" spans="2:12" ht="23.25" customHeight="1">
      <c r="B9" s="41"/>
      <c r="D9" s="54">
        <v>-100</v>
      </c>
      <c r="E9" s="55">
        <f aca="true" t="shared" si="2" ref="E9:J9">-(E8/$D$8*100)</f>
        <v>-3.258199376708316</v>
      </c>
      <c r="F9" s="55">
        <f t="shared" si="2"/>
        <v>-2.136558481059088</v>
      </c>
      <c r="G9" s="55">
        <f t="shared" si="2"/>
        <v>-2.3783154076343975</v>
      </c>
      <c r="H9" s="55">
        <f t="shared" si="2"/>
        <v>-3.74736151477358</v>
      </c>
      <c r="I9" s="55">
        <f t="shared" si="2"/>
        <v>-80.13069408036493</v>
      </c>
      <c r="J9" s="55">
        <f t="shared" si="2"/>
        <v>-8.348871139459686</v>
      </c>
      <c r="L9" s="51"/>
    </row>
    <row r="10" spans="2:11" ht="23.25" customHeight="1">
      <c r="B10" s="41" t="s">
        <v>13</v>
      </c>
      <c r="D10" s="52">
        <f>SUM(E10:J10)</f>
        <v>10929519</v>
      </c>
      <c r="E10" s="53">
        <v>185907</v>
      </c>
      <c r="F10" s="53">
        <v>211291</v>
      </c>
      <c r="G10" s="53">
        <v>287870</v>
      </c>
      <c r="H10" s="53">
        <v>169713</v>
      </c>
      <c r="I10" s="53">
        <v>9359834</v>
      </c>
      <c r="J10" s="53">
        <v>714904</v>
      </c>
      <c r="K10" s="53"/>
    </row>
    <row r="11" spans="2:12" ht="23.25" customHeight="1">
      <c r="B11" s="41"/>
      <c r="D11" s="54">
        <v>-100</v>
      </c>
      <c r="E11" s="55">
        <f aca="true" t="shared" si="3" ref="E11:J11">-(E10/$D$10*100)</f>
        <v>-1.700962320482722</v>
      </c>
      <c r="F11" s="55">
        <f t="shared" si="3"/>
        <v>-1.933214078313968</v>
      </c>
      <c r="G11" s="55">
        <f t="shared" si="3"/>
        <v>-2.6338762026032434</v>
      </c>
      <c r="H11" s="55">
        <f t="shared" si="3"/>
        <v>-1.5527947753235984</v>
      </c>
      <c r="I11" s="55">
        <f t="shared" si="3"/>
        <v>-85.63811454099672</v>
      </c>
      <c r="J11" s="55">
        <f t="shared" si="3"/>
        <v>-6.541038082279742</v>
      </c>
      <c r="L11" s="51"/>
    </row>
    <row r="12" spans="2:10" ht="23.25" customHeight="1">
      <c r="B12" s="41" t="s">
        <v>14</v>
      </c>
      <c r="D12" s="52">
        <f>SUM(E12:J12)</f>
        <v>8136268</v>
      </c>
      <c r="E12" s="53">
        <v>108459</v>
      </c>
      <c r="F12" s="53">
        <v>49539</v>
      </c>
      <c r="G12" s="53">
        <v>45134</v>
      </c>
      <c r="H12" s="53">
        <v>391224</v>
      </c>
      <c r="I12" s="53">
        <v>7501415</v>
      </c>
      <c r="J12" s="53">
        <v>40497</v>
      </c>
    </row>
    <row r="13" spans="2:12" ht="23.25" customHeight="1">
      <c r="B13" s="41"/>
      <c r="D13" s="54">
        <v>-100</v>
      </c>
      <c r="E13" s="55">
        <f aca="true" t="shared" si="4" ref="E13:J13">-(E12/$D$12*100)</f>
        <v>-1.3330313111613334</v>
      </c>
      <c r="F13" s="55">
        <f t="shared" si="4"/>
        <v>-0.6088663746081127</v>
      </c>
      <c r="G13" s="55">
        <f t="shared" si="4"/>
        <v>-0.5547260734282597</v>
      </c>
      <c r="H13" s="55">
        <f t="shared" si="4"/>
        <v>-4.808396183606538</v>
      </c>
      <c r="I13" s="55">
        <f t="shared" si="4"/>
        <v>-92.19724571511165</v>
      </c>
      <c r="J13" s="55">
        <f t="shared" si="4"/>
        <v>-0.49773434208411027</v>
      </c>
      <c r="L13" s="51"/>
    </row>
    <row r="14" spans="2:10" ht="23.25" customHeight="1">
      <c r="B14" s="41" t="s">
        <v>15</v>
      </c>
      <c r="D14" s="52">
        <f>SUM(E14:J14)</f>
        <v>5880043</v>
      </c>
      <c r="E14" s="53">
        <v>176361</v>
      </c>
      <c r="F14" s="53">
        <v>35662</v>
      </c>
      <c r="G14" s="53">
        <v>67869</v>
      </c>
      <c r="H14" s="53">
        <v>310946</v>
      </c>
      <c r="I14" s="53">
        <v>5129661</v>
      </c>
      <c r="J14" s="53">
        <v>159544</v>
      </c>
    </row>
    <row r="15" spans="2:12" ht="23.25" customHeight="1">
      <c r="B15" s="41"/>
      <c r="D15" s="54">
        <v>-100</v>
      </c>
      <c r="E15" s="55">
        <f aca="true" t="shared" si="5" ref="E15:J15">-(E14/$D$14*100)</f>
        <v>-2.999314800929177</v>
      </c>
      <c r="F15" s="55">
        <f t="shared" si="5"/>
        <v>-0.6064921634076486</v>
      </c>
      <c r="G15" s="55">
        <f t="shared" si="5"/>
        <v>-1.1542262531073326</v>
      </c>
      <c r="H15" s="55">
        <f t="shared" si="5"/>
        <v>-5.288158607003384</v>
      </c>
      <c r="I15" s="55">
        <f t="shared" si="5"/>
        <v>-87.23849468447766</v>
      </c>
      <c r="J15" s="55">
        <f t="shared" si="5"/>
        <v>-2.71331349107481</v>
      </c>
      <c r="L15" s="51"/>
    </row>
    <row r="16" spans="2:10" ht="23.25" customHeight="1">
      <c r="B16" s="56" t="s">
        <v>16</v>
      </c>
      <c r="D16" s="52">
        <f>SUM(E16:J16)</f>
        <v>6651162</v>
      </c>
      <c r="E16" s="53">
        <v>882790</v>
      </c>
      <c r="F16" s="53">
        <v>2983</v>
      </c>
      <c r="G16" s="53">
        <v>94089</v>
      </c>
      <c r="H16" s="53">
        <v>614411</v>
      </c>
      <c r="I16" s="53">
        <v>4941991</v>
      </c>
      <c r="J16" s="53">
        <v>114898</v>
      </c>
    </row>
    <row r="17" spans="2:12" ht="23.25" customHeight="1">
      <c r="B17" s="57"/>
      <c r="D17" s="54">
        <v>-100</v>
      </c>
      <c r="E17" s="55">
        <f aca="true" t="shared" si="6" ref="E17:J17">-(E16/$D$16*100)</f>
        <v>-13.272718361092393</v>
      </c>
      <c r="F17" s="55">
        <f t="shared" si="6"/>
        <v>-0.04484930603103638</v>
      </c>
      <c r="G17" s="55">
        <f t="shared" si="6"/>
        <v>-1.4146249933470272</v>
      </c>
      <c r="H17" s="55">
        <f t="shared" si="6"/>
        <v>-9.237649000279951</v>
      </c>
      <c r="I17" s="55">
        <f t="shared" si="6"/>
        <v>-74.30267072129652</v>
      </c>
      <c r="J17" s="55">
        <f t="shared" si="6"/>
        <v>-1.7274876179530736</v>
      </c>
      <c r="L17" s="51"/>
    </row>
    <row r="18" spans="2:4" ht="6" customHeight="1" thickBot="1">
      <c r="B18" s="58"/>
      <c r="D18" s="34"/>
    </row>
    <row r="19" spans="1:10" ht="13.5">
      <c r="A19" s="22" t="s">
        <v>17</v>
      </c>
      <c r="B19" s="23"/>
      <c r="C19" s="23"/>
      <c r="D19" s="23"/>
      <c r="E19" s="23"/>
      <c r="F19" s="23"/>
      <c r="G19" s="23"/>
      <c r="H19" s="23"/>
      <c r="I19" s="23"/>
      <c r="J19" s="23"/>
    </row>
  </sheetData>
  <sheetProtection/>
  <mergeCells count="7">
    <mergeCell ref="B16:B17"/>
    <mergeCell ref="A4:C4"/>
    <mergeCell ref="B6:B7"/>
    <mergeCell ref="B8:B9"/>
    <mergeCell ref="B10:B11"/>
    <mergeCell ref="B12:B13"/>
    <mergeCell ref="B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p24412</dc:creator>
  <cp:keywords/>
  <dc:description/>
  <cp:lastModifiedBy>Gifu</cp:lastModifiedBy>
  <dcterms:created xsi:type="dcterms:W3CDTF">2004-04-27T03:02:17Z</dcterms:created>
  <dcterms:modified xsi:type="dcterms:W3CDTF">2015-08-20T08:10:21Z</dcterms:modified>
  <cp:category/>
  <cp:version/>
  <cp:contentType/>
  <cp:contentStatus/>
</cp:coreProperties>
</file>