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p62641\Desktop\"/>
    </mc:Choice>
  </mc:AlternateContent>
  <xr:revisionPtr revIDLastSave="0" documentId="13_ncr:1_{9BCF9D95-78F0-44C7-8FD5-D08039EA1063}" xr6:coauthVersionLast="47" xr6:coauthVersionMax="47" xr10:uidLastSave="{00000000-0000-0000-0000-000000000000}"/>
  <bookViews>
    <workbookView xWindow="-108" yWindow="-108" windowWidth="23256" windowHeight="1272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39" l="1"/>
  <c r="BA48" i="40"/>
  <c r="BA48" i="41"/>
  <c r="BA48" i="42"/>
  <c r="BA48" i="43"/>
  <c r="BA48" i="44"/>
  <c r="BA48" i="45"/>
  <c r="BA48" i="46"/>
  <c r="BA48" i="38"/>
  <c r="AW48" i="38"/>
  <c r="AW48" i="46"/>
  <c r="AW48" i="45"/>
  <c r="AW48" i="44"/>
  <c r="AW48" i="43"/>
  <c r="AW48" i="42"/>
  <c r="AW48" i="41"/>
  <c r="AW48" i="40"/>
  <c r="AW48" i="39"/>
  <c r="L49" i="38"/>
  <c r="L49" i="46"/>
  <c r="L49" i="45"/>
  <c r="L49" i="44"/>
  <c r="L49" i="43"/>
  <c r="L49" i="42"/>
  <c r="L49" i="41"/>
  <c r="L49" i="40"/>
  <c r="L49" i="39"/>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BA48" i="12" s="1"/>
  <c r="AH57" i="12"/>
  <c r="Q49" i="12" s="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W48" i="12" s="1"/>
  <c r="AH61" i="12"/>
  <c r="L49" i="12" s="1"/>
  <c r="AH60" i="12"/>
  <c r="AP60" i="12"/>
  <c r="AP62" i="12"/>
  <c r="CI8" i="12" s="1"/>
  <c r="S144" i="18" s="1"/>
  <c r="AH62" i="12"/>
  <c r="AP63" i="12"/>
  <c r="AH63" i="12"/>
  <c r="BV51" i="12"/>
  <c r="T67" i="18" s="1"/>
  <c r="AW60" i="12" l="1"/>
  <c r="AH67" i="18"/>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T98" i="18" s="1"/>
  <c r="AK103" i="18" s="1"/>
  <c r="AI93" i="18"/>
  <c r="AM129" i="18"/>
  <c r="AK134" i="18" s="1"/>
  <c r="AK224" i="18" s="1"/>
  <c r="V50" i="12"/>
  <c r="G51" i="12"/>
  <c r="V51" i="12" s="1"/>
  <c r="L52" i="12"/>
  <c r="AC50" i="12"/>
  <c r="BE51" i="12" s="1"/>
  <c r="AK223" i="18" l="1"/>
  <c r="T106" i="18"/>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<sst xmlns="http://schemas.openxmlformats.org/spreadsheetml/2006/main" count="6841" uniqueCount="2428">
  <si>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</si>
  <si>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</si>
  <si>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</si>
  <si>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</si>
  <si>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</si>
  <si>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</si>
  <si>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</si>
  <si>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</si>
  <si>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</si>
  <si>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</si>
  <si>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</si>
  <si>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</si>
  <si>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</si>
  <si>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</si>
  <si>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</si>
  <si>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</si>
  <si>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</si>
  <si>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</si>
  <si>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</si>
  <si>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</si>
  <si>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</si>
  <si>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</si>
  <si>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</si>
  <si>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</si>
  <si>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</si>
  <si>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</si>
  <si>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</si>
  <si>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</si>
  <si>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</si>
  <si>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</si>
  <si>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</si>
  <si>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</si>
  <si>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</si>
  <si>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</si>
  <si>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</si>
  <si>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</si>
  <si>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</si>
  <si>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</si>
  <si>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</si>
  <si>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</si>
  <si>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</si>
  <si>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</si>
  <si>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</si>
  <si>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</si>
  <si>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</si>
  <si>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</si>
  <si>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</si>
  <si>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</si>
  <si>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</si>
  <si>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</si>
  <si>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</si>
  <si>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</si>
  <si>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</si>
  <si>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</si>
  <si>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</si>
  <si>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</si>
  <si>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</si>
  <si>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</si>
  <si>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</si>
  <si>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</si>
  <si>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</si>
  <si>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</si>
  <si>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</si>
  <si>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</si>
  <si>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</si>
  <si>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</si>
  <si>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</si>
  <si>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</si>
  <si>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</si>
  <si>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</si>
  <si>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</si>
  <si>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</si>
  <si>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</si>
  <si>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</si>
  <si>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</si>
  <si>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</si>
  <si>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</si>
  <si>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</si>
  <si>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</si>
  <si>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</si>
  <si>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</si>
  <si>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</si>
  <si>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</si>
  <si>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</si>
  <si>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</si>
  <si>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</si>
  <si>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</si>
  <si>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</si>
  <si>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</si>
  <si>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</si>
  <si>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</si>
  <si>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</si>
  <si>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</si>
  <si>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</si>
  <si>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</si>
  <si>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</si>
  <si>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</si>
  <si>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</si>
  <si>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</si>
  <si>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</si>
  <si>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</si>
  <si>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</si>
  <si>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</si>
  <si>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</si>
  <si>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</si>
  <si>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</si>
  <si>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</si>
  <si>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</si>
  <si>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</si>
  <si>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</si>
  <si>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</si>
  <si>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</si>
  <si>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</si>
  <si>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</si>
  <si>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</si>
  <si>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</si>
  <si>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</si>
  <si>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</si>
  <si>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</si>
  <si>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</si>
  <si>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</si>
  <si>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</si>
  <si>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</si>
  <si>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</si>
  <si>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</si>
  <si>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</si>
  <si>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</si>
  <si>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</si>
  <si>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</si>
  <si>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</si>
  <si>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</si>
  <si>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</si>
  <si>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</si>
  <si>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</si>
  <si>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</si>
  <si>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</si>
  <si>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</si>
  <si>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</si>
  <si>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</si>
  <si>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</si>
  <si>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</si>
  <si>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</si>
  <si>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</si>
  <si>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</si>
  <si>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</si>
  <si>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</si>
  <si>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</si>
  <si>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</si>
  <si>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</si>
  <si>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</si>
  <si>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</si>
  <si>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</si>
  <si>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</si>
  <si>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</si>
  <si>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</si>
  <si>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</si>
  <si>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</si>
  <si>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</si>
  <si>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</si>
  <si>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</si>
  <si>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</si>
  <si>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</si>
  <si>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</si>
  <si>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</si>
  <si>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</si>
  <si>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</si>
  <si>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</si>
  <si>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</si>
  <si>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</si>
  <si>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</si>
  <si>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</si>
  <si>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</si>
  <si>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</si>
  <si>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</si>
  <si>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</si>
  <si>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</si>
  <si>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</si>
  <si>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</si>
  <si>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</si>
  <si>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</si>
  <si>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</si>
  <si>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</si>
  <si>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</si>
  <si>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</si>
  <si>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</si>
  <si>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</si>
  <si>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</si>
  <si>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</si>
  <si>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</si>
  <si>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</si>
  <si>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</si>
  <si>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</si>
  <si>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</si>
  <si>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</si>
  <si>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</si>
  <si>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</si>
  <si>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</si>
  <si>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</si>
  <si>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</si>
  <si>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</si>
  <si>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</si>
  <si>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</si>
  <si>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</si>
  <si>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</si>
  <si>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</si>
  <si>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</si>
  <si>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</si>
  <si>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</si>
  <si>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</si>
  <si>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</si>
  <si>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</si>
  <si>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</si>
  <si>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</si>
  <si>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</si>
  <si>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</si>
  <si>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</si>
  <si>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</si>
  <si>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</si>
  <si>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</si>
  <si>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</si>
  <si>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</si>
  <si>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</si>
  <si>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</si>
  <si>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</si>
  <si>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</si>
  <si>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</si>
  <si>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</si>
  <si>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</si>
  <si>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</si>
  <si>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</si>
  <si>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</si>
  <si>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</si>
  <si>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</si>
  <si>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</si>
  <si>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</si>
  <si>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</si>
  <si>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</si>
  <si>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</si>
  <si>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</si>
  <si>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</si>
  <si>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</si>
  <si>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</si>
  <si>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</si>
  <si>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</si>
  <si>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</si>
  <si>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</si>
  <si>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</si>
  <si>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</si>
  <si>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</si>
  <si>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</si>
  <si>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</si>
  <si>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</si>
  <si>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</si>
  <si>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</si>
  <si>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</si>
  <si>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</si>
  <si>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</si>
  <si>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</si>
  <si>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</si>
  <si>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</si>
  <si>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</si>
  <si>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</si>
  <si>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</si>
  <si>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</si>
  <si>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</si>
  <si>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</si>
  <si>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</si>
  <si>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</si>
  <si>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</si>
  <si>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</si>
  <si>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</si>
  <si>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</si>
  <si>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</si>
  <si>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</si>
  <si>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</si>
  <si>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</si>
  <si>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</si>
  <si>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</si>
  <si>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</si>
  <si>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</si>
  <si>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</si>
  <si>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</si>
  <si>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</si>
  <si>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</si>
  <si>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</si>
  <si>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</si>
  <si>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</si>
  <si>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</si>
  <si>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</si>
  <si>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</si>
  <si>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</si>
  <si>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</si>
  <si>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</si>
  <si>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</si>
  <si>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</si>
  <si>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</si>
  <si>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</si>
  <si>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</si>
  <si>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</si>
  <si>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</si>
  <si>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</si>
  <si>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</si>
  <si>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</si>
  <si>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</si>
  <si>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</si>
  <si>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</si>
  <si>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</si>
  <si>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</si>
  <si>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</si>
  <si>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</si>
  <si>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</si>
  <si>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</si>
  <si>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</si>
  <si>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</si>
  <si>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</si>
  <si>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</si>
  <si>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</si>
  <si>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</si>
  <si>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</si>
  <si>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</si>
  <si>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</si>
  <si>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</si>
  <si>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</si>
  <si>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</si>
  <si>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</si>
  <si>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</si>
  <si>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</si>
  <si>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</si>
  <si>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</si>
  <si>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</si>
  <si>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</si>
  <si>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</si>
  <si>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</si>
  <si>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</si>
  <si>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</si>
  <si>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</si>
  <si>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</si>
  <si>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</si>
  <si>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</si>
  <si>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</si>
  <si>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</si>
  <si>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</si>
  <si>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</si>
  <si>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</si>
  <si>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</si>
  <si>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</si>
  <si>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</si>
  <si>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</si>
  <si>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</si>
  <si>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</si>
  <si>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</si>
  <si>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</si>
  <si>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</si>
  <si>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</si>
  <si>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</si>
  <si>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</si>
  <si>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</si>
  <si>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</si>
  <si>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</si>
  <si>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</si>
  <si>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</si>
  <si>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</si>
  <si>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</si>
  <si>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</si>
  <si>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</si>
  <si>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</si>
  <si>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</si>
  <si>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</si>
  <si>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</si>
  <si>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</si>
  <si>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</si>
  <si>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</si>
  <si>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</si>
  <si>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</si>
  <si>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</si>
  <si>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</si>
  <si>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</si>
  <si>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</si>
  <si>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</si>
  <si>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</si>
  <si>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</si>
  <si>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</si>
  <si>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</si>
  <si>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</si>
  <si>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</si>
  <si>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</si>
  <si>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</si>
  <si>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</si>
  <si>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</si>
  <si>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</si>
  <si>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</si>
  <si>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</si>
  <si>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</si>
  <si>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</si>
  <si>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</si>
  <si>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</si>
  <si>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</si>
  <si>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</si>
  <si>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</si>
  <si>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</si>
  <si>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</si>
  <si>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</si>
  <si>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</si>
  <si>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</si>
  <si>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</si>
  <si>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</si>
  <si>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</si>
  <si>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</si>
  <si>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</si>
  <si>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</si>
  <si>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</si>
  <si>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</si>
  <si>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</si>
  <si>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</si>
  <si>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</si>
  <si>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</si>
  <si>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</si>
  <si>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</si>
  <si>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</si>
  <si>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</si>
  <si>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</si>
  <si>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</si>
  <si>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</si>
  <si>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</si>
  <si>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</si>
  <si>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</si>
  <si>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</si>
  <si>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</si>
  <si>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</si>
  <si>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</si>
  <si>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</si>
  <si>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</si>
  <si>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</si>
  <si>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</si>
  <si>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</si>
  <si>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</si>
  <si>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</si>
  <si>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</si>
  <si>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</si>
  <si>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</si>
  <si>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</si>
  <si>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</si>
  <si>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</si>
  <si>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</si>
  <si>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</si>
  <si>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</si>
  <si>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</si>
  <si>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</si>
  <si>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</si>
  <si>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</si>
  <si>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</si>
  <si>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</si>
  <si>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</si>
  <si>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</si>
  <si>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</si>
  <si>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</si>
  <si>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</si>
  <si>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</si>
  <si>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</si>
  <si>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</si>
  <si>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</si>
  <si>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</si>
  <si>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</si>
  <si>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</si>
  <si>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</si>
  <si>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</si>
  <si>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</si>
  <si>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</si>
  <si>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</si>
  <si>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</si>
  <si>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</si>
  <si>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</si>
  <si>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</si>
  <si>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</si>
  <si>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</si>
  <si>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</si>
  <si>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</si>
  <si>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</si>
  <si>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</si>
  <si>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</si>
  <si>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</si>
  <si>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</si>
  <si>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</si>
  <si>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</si>
  <si>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</si>
  <si>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</si>
  <si>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</si>
  <si>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</si>
  <si>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</si>
  <si>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</si>
  <si>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</si>
  <si>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</si>
  <si>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</si>
  <si>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</si>
  <si>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</si>
  <si>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</si>
  <si>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</si>
  <si>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</si>
  <si>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</si>
  <si>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</si>
  <si>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</si>
  <si>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</si>
  <si>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</si>
  <si>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</si>
  <si>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</si>
  <si>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</si>
  <si>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</si>
  <si>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</si>
  <si>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</si>
  <si>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</si>
  <si>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</si>
  <si>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</si>
  <si>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</si>
  <si>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</si>
  <si>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</si>
  <si>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</si>
  <si>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</si>
  <si>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</si>
  <si>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</si>
  <si>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</si>
  <si>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</si>
  <si>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</si>
  <si>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</si>
  <si>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</si>
  <si>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</si>
  <si>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</si>
  <si>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</si>
  <si>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</si>
  <si>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</si>
  <si>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</si>
  <si>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</si>
  <si>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</si>
  <si>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</si>
  <si>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</si>
  <si>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</si>
  <si>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</si>
  <si>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</si>
  <si>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</si>
  <si>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</si>
  <si>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</si>
  <si>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</si>
  <si>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</si>
  <si>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</si>
  <si>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</si>
  <si>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</si>
  <si>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</si>
  <si>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</si>
  <si>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</si>
  <si>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</si>
  <si>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</si>
  <si>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</si>
  <si>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</si>
  <si>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</si>
  <si>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</si>
  <si>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</si>
  <si>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</si>
  <si>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</si>
  <si>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</si>
  <si>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</si>
  <si>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</si>
  <si>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</si>
  <si>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</si>
  <si>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</si>
  <si>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</si>
  <si>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</si>
  <si>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</si>
  <si>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</si>
  <si>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</si>
  <si>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</si>
  <si>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</si>
  <si>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</si>
  <si>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</si>
  <si>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</si>
  <si>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</si>
  <si>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</si>
  <si>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</si>
  <si>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</si>
  <si>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</si>
  <si>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</si>
  <si>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</si>
  <si>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</si>
  <si>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</si>
  <si>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</si>
  <si>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</si>
  <si>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</si>
  <si>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</si>
  <si>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</si>
  <si>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</si>
  <si>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</si>
  <si>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</si>
  <si>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</si>
  <si>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</si>
  <si>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</si>
  <si>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</si>
  <si>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</si>
  <si>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</si>
  <si>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</si>
  <si>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</si>
  <si>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</si>
  <si>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</si>
  <si>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</si>
  <si>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</si>
  <si>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</si>
  <si>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</si>
  <si>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</si>
  <si>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</si>
  <si>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</si>
  <si>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</si>
  <si>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</si>
  <si>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</si>
  <si>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</si>
  <si>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</si>
  <si>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</si>
  <si>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</si>
  <si>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</si>
  <si>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</si>
  <si>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</si>
  <si>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</si>
  <si>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</si>
  <si>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</si>
  <si>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</si>
  <si>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</si>
  <si>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</si>
  <si>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</si>
  <si>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</si>
  <si>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</si>
  <si>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</si>
  <si>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</si>
  <si>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</si>
  <si>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</si>
  <si>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</si>
  <si>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</si>
  <si>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</si>
  <si>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</si>
  <si>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</si>
  <si>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</si>
  <si>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</si>
  <si>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</si>
  <si>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</si>
  <si>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</si>
  <si>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</si>
  <si>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</si>
  <si>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</si>
  <si>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</si>
  <si>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</si>
  <si>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</si>
  <si>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</si>
  <si>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</si>
  <si>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</si>
  <si>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</si>
  <si>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</si>
  <si>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</si>
  <si>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</si>
  <si>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</si>
  <si>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</si>
  <si>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</si>
  <si>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</si>
  <si>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</si>
  <si>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</si>
  <si>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</si>
  <si>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</si>
  <si>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</si>
  <si>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</si>
  <si>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</si>
  <si>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</si>
  <si>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</si>
  <si>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</si>
  <si>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</si>
  <si>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</si>
  <si>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</si>
  <si>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</si>
  <si>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</si>
  <si>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</si>
  <si>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</si>
  <si>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</si>
  <si>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</si>
  <si>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</si>
  <si>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</si>
  <si>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</si>
  <si>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</si>
  <si>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</si>
  <si>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</si>
  <si>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</si>
  <si>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</si>
  <si>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</si>
  <si>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</si>
  <si>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</si>
  <si>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</si>
  <si>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</si>
  <si>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</si>
  <si>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</si>
  <si>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</si>
  <si>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</si>
  <si>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</si>
  <si>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</si>
  <si>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</si>
  <si>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</si>
  <si>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</si>
  <si>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</si>
  <si>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</si>
  <si>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</si>
  <si>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</si>
  <si>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</si>
  <si>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</si>
  <si>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</si>
  <si>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</si>
  <si>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</si>
  <si>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</si>
  <si>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</si>
  <si>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</si>
  <si>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</si>
  <si>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</si>
  <si>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</si>
  <si>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</si>
  <si>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</si>
  <si>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</si>
  <si>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</si>
  <si>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</si>
  <si>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</si>
  <si>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</si>
  <si>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</si>
  <si>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</si>
  <si>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</si>
  <si>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</si>
  <si>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</si>
  <si>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</si>
  <si>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</si>
  <si>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</si>
  <si>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</si>
  <si>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</si>
  <si>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</si>
  <si>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</si>
  <si>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</si>
  <si>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</si>
  <si>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</si>
  <si>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</si>
  <si>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</si>
  <si>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</si>
  <si>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</si>
  <si>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</si>
  <si>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</si>
  <si>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</si>
  <si>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</si>
  <si>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</si>
  <si>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</si>
  <si>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</si>
  <si>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</si>
  <si>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</si>
  <si>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</si>
  <si>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</si>
  <si>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</si>
  <si>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</si>
  <si>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</si>
  <si>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</si>
  <si>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</si>
  <si>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</si>
  <si>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</si>
  <si>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</si>
  <si>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</si>
  <si>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</si>
  <si>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</si>
  <si>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</si>
  <si>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</si>
  <si>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</si>
  <si>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</si>
  <si>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</si>
  <si>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</si>
  <si>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</si>
  <si>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</si>
  <si>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</si>
  <si>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</si>
  <si>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</si>
  <si>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</si>
  <si>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</si>
  <si>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</si>
  <si>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</si>
  <si>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</si>
  <si>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</si>
  <si>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</si>
  <si>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</si>
  <si>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</si>
  <si>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</si>
  <si>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</si>
  <si>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</si>
  <si>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</si>
  <si>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</si>
  <si>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</si>
  <si>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</si>
  <si>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</si>
  <si>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</si>
  <si>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</si>
  <si>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</si>
  <si>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</si>
  <si>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</si>
  <si>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</si>
  <si>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</si>
  <si>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</si>
  <si>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</si>
  <si>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</si>
  <si>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</si>
  <si>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</si>
  <si>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</si>
  <si>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</si>
  <si>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</si>
  <si>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</si>
  <si>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</si>
  <si>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</si>
  <si>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</si>
  <si>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</si>
  <si>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</si>
  <si>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</si>
  <si>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</si>
  <si>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</si>
  <si>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</si>
  <si>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</si>
  <si>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</si>
  <si>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</si>
  <si>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</si>
  <si>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</si>
  <si>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</si>
  <si>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</si>
  <si>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</si>
  <si>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</si>
  <si>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</si>
  <si>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</si>
  <si>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</si>
  <si>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</si>
  <si>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</si>
  <si>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</si>
  <si>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</si>
  <si>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</si>
  <si>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</si>
  <si>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</si>
  <si>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</si>
  <si>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</si>
  <si>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</si>
  <si>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</si>
  <si>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</si>
  <si>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</si>
  <si>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</si>
  <si>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</si>
  <si>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</si>
  <si>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</si>
  <si>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</si>
  <si>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</si>
  <si>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</si>
  <si>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</si>
  <si>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</si>
  <si>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</si>
  <si>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</si>
  <si>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</si>
  <si>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</si>
  <si>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</si>
  <si>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</si>
  <si>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</si>
  <si>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</si>
  <si>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</si>
  <si>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</si>
  <si>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</si>
  <si>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</si>
  <si>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</si>
  <si>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</si>
  <si>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</si>
  <si>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</si>
  <si>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</si>
  <si>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</si>
  <si>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</si>
  <si>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</si>
  <si>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</si>
  <si>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</si>
  <si>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</si>
  <si>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</si>
  <si>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</si>
  <si>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</si>
  <si>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</si>
  <si>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</si>
  <si>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</si>
  <si>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</si>
  <si>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</si>
  <si>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</si>
  <si>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</si>
  <si>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</si>
  <si>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</si>
  <si>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</si>
  <si>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</si>
  <si>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</si>
  <si>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</si>
  <si>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</si>
  <si>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</si>
  <si>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</si>
  <si>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</si>
  <si>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</si>
  <si>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</si>
  <si>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</si>
  <si>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</si>
  <si>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</si>
  <si>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</si>
  <si>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</si>
  <si>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</si>
  <si>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</si>
  <si>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</si>
  <si>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</si>
  <si>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</si>
  <si>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</si>
  <si>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</si>
  <si>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</si>
  <si>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</si>
  <si>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</si>
  <si>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</si>
  <si>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</si>
  <si>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</si>
  <si>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</si>
  <si>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</si>
  <si>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</si>
  <si>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</si>
  <si>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</si>
  <si>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</si>
  <si>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</si>
  <si>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</si>
  <si>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</si>
  <si>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</si>
  <si>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</si>
  <si>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</si>
  <si>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</si>
  <si>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</si>
  <si>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</si>
  <si>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</si>
  <si>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</si>
  <si>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</si>
  <si>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</si>
  <si>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</si>
  <si>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</si>
  <si>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</si>
  <si>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</si>
  <si>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</si>
  <si>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</si>
  <si>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</si>
  <si>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</si>
  <si>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</si>
  <si>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</si>
  <si>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</si>
  <si>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</si>
  <si>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</si>
  <si>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</si>
  <si>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</si>
  <si>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</si>
  <si>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</si>
  <si>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</si>
  <si>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</si>
  <si>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</si>
  <si>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</si>
  <si>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</si>
  <si>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</si>
  <si>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</si>
  <si>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</si>
  <si>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</si>
  <si>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</si>
  <si>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</si>
  <si>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</si>
  <si>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</si>
  <si>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</si>
  <si>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</si>
  <si>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</si>
  <si>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</si>
  <si>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</si>
  <si>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</si>
  <si>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</si>
  <si>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</si>
  <si>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</si>
  <si>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</si>
  <si>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</si>
  <si>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</si>
  <si>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</si>
  <si>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</si>
  <si>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</si>
  <si>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</si>
  <si>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</si>
  <si>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</si>
  <si>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</si>
  <si>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</si>
  <si>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</si>
  <si>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</si>
  <si>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</si>
  <si>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</si>
  <si>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</si>
  <si>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</si>
  <si>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</si>
  <si>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</si>
  <si>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</si>
  <si>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</si>
  <si>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</si>
  <si>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</si>
  <si>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</si>
  <si>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</si>
  <si>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</si>
  <si>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</si>
  <si>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</si>
  <si>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</si>
  <si>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</si>
  <si>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</si>
  <si>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</si>
  <si>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</si>
  <si>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</si>
  <si>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</si>
  <si>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</si>
  <si>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</si>
  <si>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</si>
  <si>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</si>
  <si>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</si>
  <si>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</si>
  <si>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</si>
  <si>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</si>
  <si>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</si>
  <si>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</si>
  <si>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</si>
  <si>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</si>
  <si>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</si>
  <si>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</si>
  <si>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</si>
  <si>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</si>
  <si>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</si>
  <si>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</si>
  <si>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</si>
  <si>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</si>
  <si>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</si>
  <si>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</si>
  <si>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</si>
  <si>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</si>
  <si>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</si>
  <si>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</si>
  <si>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</si>
  <si>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</si>
  <si>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</si>
  <si>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</si>
  <si>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</si>
  <si>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</si>
  <si>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</si>
  <si>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</si>
  <si>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</si>
  <si>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</si>
  <si>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</si>
  <si>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</si>
  <si>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</si>
  <si>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</si>
  <si>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</si>
  <si>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</si>
  <si>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</si>
  <si>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</si>
  <si>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</si>
  <si>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</si>
  <si>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</si>
  <si>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</si>
  <si>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</si>
  <si>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</si>
  <si>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</si>
  <si>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</si>
  <si>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</si>
  <si>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</si>
  <si>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</si>
  <si>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</si>
  <si>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</si>
  <si>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</si>
  <si>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</si>
  <si>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</si>
  <si>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</si>
  <si>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</si>
  <si>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</si>
  <si>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</si>
  <si>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</si>
  <si>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</si>
  <si>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</si>
  <si>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</si>
  <si>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</si>
  <si>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</si>
  <si>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</si>
  <si>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</si>
  <si>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</si>
  <si>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</si>
  <si>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</si>
  <si>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</si>
  <si>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</si>
  <si>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</si>
  <si>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</si>
  <si>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</si>
  <si>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</si>
  <si>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</si>
  <si>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</si>
  <si>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</si>
  <si>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</si>
  <si>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</si>
  <si>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</si>
  <si>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</si>
  <si>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</si>
  <si>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</si>
  <si>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</si>
  <si>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</si>
  <si>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</si>
  <si>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</si>
  <si>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</si>
  <si>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</si>
  <si>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</si>
  <si>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</si>
  <si>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</si>
  <si>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</si>
  <si>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</si>
  <si>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</si>
  <si>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</si>
  <si>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</si>
  <si>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</si>
  <si>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</si>
  <si>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</si>
  <si>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</si>
  <si>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</si>
  <si>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</si>
  <si>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</si>
  <si>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</si>
  <si>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</si>
  <si>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</si>
  <si>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</si>
  <si>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</si>
  <si>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</si>
  <si>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</si>
  <si>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</si>
  <si>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</si>
  <si>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</si>
  <si>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</si>
  <si>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</si>
  <si>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</si>
  <si>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</si>
  <si>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</si>
  <si>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</si>
  <si>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</si>
  <si>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</si>
  <si>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</si>
  <si>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</si>
  <si>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</si>
  <si>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</si>
  <si>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</si>
  <si>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</si>
  <si>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</si>
  <si>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</si>
  <si>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</si>
  <si>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</si>
  <si>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</si>
  <si>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</si>
  <si>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</si>
  <si>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</si>
  <si>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</si>
  <si>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</si>
  <si>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</si>
  <si>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</si>
  <si>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</si>
  <si>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</si>
  <si>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</si>
  <si>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</si>
  <si>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</si>
  <si>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</si>
  <si>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</si>
  <si>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</si>
  <si>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</si>
  <si>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</si>
  <si>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</si>
  <si>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</si>
  <si>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</si>
  <si>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</si>
  <si>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</si>
  <si>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</si>
  <si>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</si>
  <si>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</si>
  <si>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</si>
  <si>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</si>
  <si>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</si>
  <si>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</si>
  <si>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</si>
  <si>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</si>
  <si>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</si>
  <si>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</si>
  <si>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</si>
  <si>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</si>
  <si>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</si>
  <si>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</si>
  <si>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</si>
  <si>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</si>
  <si>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</si>
  <si>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</si>
  <si>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</si>
  <si>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</si>
  <si>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</si>
  <si>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</si>
  <si>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</si>
  <si>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</si>
  <si>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</si>
  <si>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</si>
  <si>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</si>
  <si>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</si>
  <si>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</si>
  <si>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</si>
  <si>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</si>
  <si>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</si>
  <si>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</si>
  <si>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</si>
  <si>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</si>
  <si>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</si>
  <si>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</si>
  <si>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</si>
  <si>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</si>
  <si>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</si>
  <si>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</si>
  <si>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</si>
  <si>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</si>
  <si>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</si>
  <si>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</si>
  <si>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</si>
  <si>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</si>
  <si>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</si>
  <si>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</si>
  <si>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</si>
  <si>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</si>
  <si>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</si>
  <si>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</si>
  <si>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</si>
  <si>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</si>
  <si>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</si>
  <si>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</si>
  <si>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</si>
  <si>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</si>
  <si>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</si>
  <si>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</si>
  <si>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</si>
  <si>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</si>
  <si>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</si>
  <si>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</si>
  <si>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</si>
  <si>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</si>
  <si>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</si>
  <si>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</si>
  <si>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</si>
  <si>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</si>
  <si>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</si>
  <si>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</si>
  <si>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</si>
  <si>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</si>
  <si>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</si>
  <si>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</si>
  <si>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</si>
  <si>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</si>
  <si>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</si>
  <si>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</si>
  <si>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</si>
  <si>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</si>
  <si>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</si>
  <si>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</si>
  <si>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</si>
  <si>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</si>
  <si>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</si>
  <si>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</si>
  <si>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</si>
  <si>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</si>
  <si>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</si>
  <si>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</si>
  <si>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</si>
  <si>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</si>
  <si>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</si>
  <si>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</si>
  <si>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</si>
  <si>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</si>
  <si>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</si>
  <si>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</si>
  <si>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</si>
  <si>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</si>
  <si>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</si>
  <si>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</si>
  <si>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</si>
  <si>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</si>
  <si>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</si>
  <si>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</si>
  <si>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</si>
  <si>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</si>
  <si>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</si>
  <si>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</si>
  <si>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</si>
  <si>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</si>
  <si>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</si>
  <si>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</si>
  <si>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</si>
  <si>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</si>
  <si>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</si>
  <si>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</si>
  <si>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</si>
  <si>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</si>
  <si>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</si>
  <si>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</si>
  <si>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</si>
  <si>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</si>
  <si>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</si>
  <si>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</si>
  <si>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</si>
  <si>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</si>
  <si>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</si>
  <si>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</si>
  <si>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</si>
  <si>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</si>
  <si>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</si>
  <si>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</si>
  <si>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</si>
  <si>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</si>
  <si>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</si>
  <si>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</si>
  <si>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</si>
  <si>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</si>
  <si>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</si>
  <si>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</si>
  <si>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</si>
  <si>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</si>
  <si>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</si>
  <si>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</si>
  <si>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</si>
  <si>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</si>
  <si>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</si>
  <si>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</si>
  <si>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</si>
  <si>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</si>
  <si>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</si>
  <si>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</si>
  <si>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</si>
  <si>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</si>
  <si>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</si>
  <si>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</si>
  <si>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</si>
  <si>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</si>
  <si>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</si>
  <si>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</si>
  <si>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</si>
  <si>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</si>
  <si>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</si>
  <si>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</si>
  <si>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</si>
  <si>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</si>
  <si>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</si>
  <si>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</si>
  <si>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</si>
  <si>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</si>
  <si>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</si>
  <si>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</si>
  <si>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</si>
  <si>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</si>
  <si>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</si>
  <si>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</si>
  <si>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</si>
  <si>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</si>
  <si>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</si>
  <si>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</si>
  <si>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</si>
  <si>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</si>
  <si>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</si>
  <si>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</si>
  <si>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</si>
  <si>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</si>
  <si>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</si>
  <si>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</si>
  <si>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</si>
  <si>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</si>
  <si>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</si>
  <si>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</si>
  <si>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</si>
  <si>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</si>
  <si>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</si>
  <si>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</si>
  <si>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</si>
  <si>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</si>
  <si>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</si>
  <si>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</si>
  <si>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</si>
  <si>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</si>
  <si>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</si>
  <si>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</si>
  <si>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</si>
  <si>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</si>
  <si>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</si>
  <si>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</si>
  <si>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</si>
  <si>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</si>
  <si>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</si>
  <si>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</si>
  <si>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</si>
  <si>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</si>
  <si>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</si>
  <si>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</si>
  <si>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</si>
  <si>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</si>
  <si>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</si>
  <si>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</si>
  <si>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</si>
  <si>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</si>
  <si>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</si>
  <si>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</si>
  <si>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</si>
  <si>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</si>
  <si>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</si>
  <si>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</si>
  <si>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</si>
  <si>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</si>
  <si>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</si>
  <si>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</si>
  <si>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</si>
  <si>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</si>
  <si>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</si>
  <si>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</si>
  <si>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</si>
  <si>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</si>
  <si>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</si>
  <si>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</si>
  <si>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</si>
  <si>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</si>
  <si>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</si>
  <si>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</si>
  <si>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</si>
  <si>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</si>
  <si>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</si>
  <si>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</si>
  <si>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</si>
  <si>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</si>
  <si>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</si>
  <si>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</si>
  <si>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</si>
  <si>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</si>
  <si>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</si>
  <si>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</si>
  <si>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</si>
  <si>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</si>
  <si>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</si>
  <si>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</si>
  <si>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</si>
  <si>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</si>
  <si>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</si>
  <si>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</si>
  <si>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</si>
  <si>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</si>
  <si>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</si>
  <si>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</si>
  <si>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</si>
  <si>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</si>
  <si>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</si>
  <si>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</si>
  <si>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</si>
  <si>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</si>
  <si>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</si>
  <si>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</si>
  <si>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</si>
  <si>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</si>
  <si>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</si>
  <si>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</si>
  <si>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</si>
  <si>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</si>
  <si>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</si>
  <si>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</si>
  <si>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</si>
  <si>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</si>
  <si>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</si>
  <si>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</si>
  <si>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</si>
  <si>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</si>
  <si>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</si>
  <si>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</si>
  <si>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</si>
  <si>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</si>
  <si>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</si>
  <si>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</si>
  <si>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</si>
  <si>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</si>
  <si>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</si>
  <si>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</si>
  <si>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</si>
  <si>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</si>
  <si>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</si>
  <si>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</si>
  <si>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</si>
  <si>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</si>
  <si>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</si>
  <si>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</si>
  <si>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</si>
  <si>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</si>
  <si>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</si>
  <si>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</si>
  <si>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</si>
  <si>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</si>
  <si>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</si>
  <si>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</si>
  <si>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</si>
  <si>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</si>
  <si>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</si>
  <si>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</si>
  <si>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</si>
  <si>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</si>
  <si>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</si>
  <si>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</si>
  <si>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</si>
  <si>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</si>
  <si>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</si>
  <si>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</si>
  <si>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</si>
  <si>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</si>
  <si>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</si>
  <si>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</si>
  <si>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</si>
  <si>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</si>
  <si>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</si>
  <si>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</si>
  <si>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</si>
  <si>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</si>
  <si>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</si>
  <si>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</si>
  <si>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</si>
  <si>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</si>
  <si>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</si>
  <si>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</si>
  <si>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</si>
  <si>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</si>
  <si>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</si>
  <si>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</si>
  <si>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</si>
  <si>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</si>
  <si>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</si>
  <si>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</si>
  <si>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</si>
  <si>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</si>
  <si>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</si>
  <si>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</si>
  <si>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</si>
  <si>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</si>
  <si>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</si>
  <si>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</si>
  <si>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</si>
  <si>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</si>
  <si>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</si>
  <si>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</si>
  <si>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</si>
  <si>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</si>
  <si>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</si>
  <si>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</si>
  <si>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</si>
  <si>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</si>
  <si>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</si>
  <si>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</si>
  <si>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</si>
  <si>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</si>
  <si>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</si>
  <si>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</si>
  <si>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</si>
  <si>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</si>
  <si>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</si>
  <si>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</si>
  <si>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</si>
  <si>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</si>
  <si>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</si>
  <si>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</si>
  <si>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</si>
  <si>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</si>
  <si>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</si>
  <si>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</si>
  <si>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</si>
  <si>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</si>
  <si>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</si>
  <si>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</si>
  <si>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</si>
  <si>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</si>
  <si>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</si>
  <si>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</si>
  <si>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</si>
  <si>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</si>
  <si>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</si>
  <si>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</si>
  <si>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</si>
  <si>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</si>
  <si>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</si>
  <si>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</si>
  <si>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</si>
  <si>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</si>
  <si>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</si>
  <si>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</si>
  <si>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</si>
  <si>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</si>
  <si>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</si>
  <si>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</si>
  <si>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</si>
  <si>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</si>
  <si>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</si>
  <si>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</si>
  <si>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</si>
  <si>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</si>
  <si>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</si>
  <si>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</si>
  <si>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</si>
  <si>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</si>
  <si>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</si>
  <si>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</si>
  <si>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</si>
  <si>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</si>
  <si>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</si>
  <si>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</si>
  <si>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</si>
  <si>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</si>
  <si>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</si>
  <si>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</si>
  <si>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</si>
  <si>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</si>
  <si>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</si>
  <si>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</si>
  <si>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</si>
  <si>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</si>
  <si>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</si>
  <si>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</si>
  <si>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</si>
  <si>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</si>
  <si>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</si>
  <si>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</si>
  <si>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</si>
  <si>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</si>
  <si>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</si>
  <si>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</si>
  <si>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</si>
  <si>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</si>
  <si>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</si>
  <si>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</si>
  <si>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</si>
  <si>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</si>
  <si>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</si>
  <si>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</si>
  <si>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</si>
  <si>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</si>
  <si>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</si>
  <si>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</si>
  <si>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</si>
  <si>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</si>
  <si>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</si>
  <si>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</si>
  <si>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</si>
  <si>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</si>
  <si>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</si>
  <si>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</si>
  <si>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</si>
  <si>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</si>
  <si>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</si>
  <si>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</si>
  <si>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</si>
  <si>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</si>
  <si>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</si>
  <si>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</si>
  <si>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</si>
  <si>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</si>
  <si>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</si>
  <si>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</si>
  <si>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</si>
  <si>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</si>
  <si>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</si>
  <si>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</si>
  <si>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</si>
  <si>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</si>
  <si>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</si>
  <si>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</si>
  <si>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</si>
  <si>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</si>
  <si>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</si>
  <si>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</si>
  <si>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</si>
  <si>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</si>
  <si>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</si>
  <si>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</si>
  <si>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</si>
  <si>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</si>
  <si>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</si>
  <si>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</si>
  <si>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</si>
  <si>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</si>
  <si>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</si>
  <si>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</si>
  <si>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</si>
  <si>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</si>
  <si>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</si>
  <si>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</si>
  <si>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</si>
  <si>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</si>
  <si>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</si>
  <si>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</si>
  <si>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</si>
  <si>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</si>
  <si>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</si>
  <si>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</si>
  <si>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</si>
  <si>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</si>
  <si>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</si>
  <si>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</si>
  <si>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</si>
  <si>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</si>
  <si>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</si>
  <si>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</si>
  <si>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</si>
  <si>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</si>
  <si>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</si>
  <si>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</si>
  <si>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</si>
  <si>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</si>
  <si>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</si>
  <si>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</si>
  <si>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</si>
  <si>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</si>
  <si>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</si>
  <si>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</si>
  <si>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</si>
  <si>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</si>
  <si>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</si>
  <si>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</si>
  <si>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</si>
  <si>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</si>
  <si>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</si>
  <si>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</si>
  <si>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</si>
  <si>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</si>
  <si>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</si>
  <si>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</si>
  <si>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</si>
  <si>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</si>
  <si>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</si>
  <si>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</si>
  <si>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</si>
  <si>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</si>
  <si>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</si>
  <si>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</si>
  <si>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</si>
  <si>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</si>
  <si>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</si>
  <si>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</si>
  <si>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</si>
  <si>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</si>
  <si>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</si>
  <si>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</si>
  <si>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</si>
  <si>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</si>
  <si>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</si>
  <si>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</si>
  <si>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</si>
  <si>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</si>
  <si>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</si>
  <si>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</si>
  <si>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</si>
  <si>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</si>
  <si>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</si>
  <si>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</si>
  <si>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</si>
  <si>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</si>
  <si>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</si>
  <si>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</si>
  <si>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</si>
  <si>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</si>
  <si>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</si>
  <si>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</si>
  <si>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</si>
  <si>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</si>
  <si>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</si>
  <si>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</si>
  <si>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</si>
  <si>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</si>
  <si>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</si>
  <si>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</si>
  <si>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</si>
  <si>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</si>
  <si>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</si>
  <si>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</si>
  <si>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</si>
  <si>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</si>
  <si>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</si>
  <si>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</si>
  <si>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</si>
  <si>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</si>
  <si>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</si>
  <si>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</si>
  <si>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</si>
  <si>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</si>
  <si>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</si>
  <si>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</si>
  <si>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</si>
  <si>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</si>
  <si>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</si>
  <si>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</si>
  <si>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</si>
  <si>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</si>
  <si>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</si>
  <si>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</si>
  <si>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</si>
  <si>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</si>
  <si>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</si>
  <si>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</si>
  <si>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</si>
  <si>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</si>
  <si>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</si>
  <si>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</si>
  <si>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</si>
  <si>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</si>
  <si>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</si>
  <si>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</si>
  <si>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</si>
  <si>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</si>
  <si>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</si>
  <si>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</si>
  <si>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</si>
  <si>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</si>
  <si>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</si>
  <si>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</si>
  <si>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</si>
  <si>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</si>
  <si>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</si>
  <si>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</si>
  <si>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</si>
  <si>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</si>
  <si>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</si>
  <si>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</si>
  <si>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</si>
  <si>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</si>
  <si>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</si>
  <si>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</si>
  <si>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</si>
  <si>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</si>
  <si>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</si>
  <si>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</si>
  <si>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</si>
  <si>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</si>
  <si>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</si>
  <si>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</si>
  <si>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</si>
  <si>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</si>
  <si>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</si>
  <si>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</si>
  <si>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</si>
  <si>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</si>
  <si>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</si>
  <si>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</si>
  <si>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</si>
  <si>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</si>
  <si>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</si>
  <si>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</si>
  <si>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</si>
  <si>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</si>
  <si>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</si>
  <si>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</si>
  <si>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</si>
  <si>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</si>
  <si>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</si>
  <si>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</si>
  <si>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</si>
  <si>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</si>
  <si>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</si>
  <si>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</si>
  <si>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</si>
  <si>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</si>
  <si>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</si>
  <si>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</si>
  <si>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</si>
  <si>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</si>
  <si>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</si>
  <si>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</si>
  <si>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</si>
  <si>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</si>
  <si>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</si>
  <si>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</si>
  <si>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</si>
  <si>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</si>
  <si>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</si>
  <si>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</si>
  <si>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</si>
  <si>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</si>
  <si>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</si>
  <si>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</si>
  <si>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</si>
  <si>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</si>
  <si>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</si>
  <si>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</si>
  <si>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</si>
  <si>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</si>
  <si>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</si>
  <si>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</si>
  <si>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</si>
  <si>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</si>
  <si>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</si>
  <si>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</si>
  <si>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</si>
  <si>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</si>
  <si>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</si>
  <si>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</si>
  <si>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</si>
  <si>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</si>
  <si>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</si>
  <si>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</si>
  <si>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</si>
  <si>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</si>
  <si>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</si>
  <si>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</si>
  <si>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</si>
  <si>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</si>
  <si>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</si>
  <si>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</si>
  <si>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</si>
  <si>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</si>
  <si>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</si>
  <si>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</si>
  <si>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</si>
  <si>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</si>
  <si>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</si>
  <si>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</si>
  <si>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</si>
  <si>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</si>
  <si>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</si>
  <si>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</si>
  <si>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</si>
  <si>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</si>
  <si>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</si>
  <si>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</si>
  <si>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</si>
  <si>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</si>
  <si>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</si>
  <si>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</si>
  <si>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</si>
  <si>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</si>
  <si>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</si>
  <si>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</si>
  <si>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</si>
  <si>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</si>
  <si>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</si>
  <si>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</si>
  <si>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</si>
  <si>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</si>
  <si>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</si>
  <si>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</si>
  <si>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</si>
  <si>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</si>
  <si>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</si>
  <si>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</si>
  <si>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</si>
  <si>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</si>
  <si>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</si>
  <si>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</si>
  <si>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</si>
  <si>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</si>
  <si>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</si>
  <si>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</si>
  <si>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</si>
  <si>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</si>
  <si>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</si>
  <si>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</si>
  <si>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</si>
  <si>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</si>
  <si>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</si>
  <si>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</si>
  <si>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</si>
  <si>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</si>
  <si>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</si>
  <si>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</si>
  <si>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</si>
  <si>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</si>
  <si>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</si>
  <si>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</si>
  <si>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</si>
  <si>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</si>
  <si>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</si>
  <si>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</si>
  <si>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</si>
  <si>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</si>
  <si>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</si>
  <si>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</si>
  <si>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</si>
  <si>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</si>
  <si>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</si>
  <si>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</si>
  <si>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</si>
  <si>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</si>
  <si>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</si>
  <si>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</si>
  <si>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</si>
  <si>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</si>
  <si>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</si>
  <si>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</si>
  <si>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</si>
  <si>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</si>
  <si>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</si>
  <si>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</si>
  <si>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</si>
  <si>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</si>
  <si>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</si>
  <si>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</si>
  <si>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</si>
  <si>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</si>
  <si>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</si>
  <si>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</si>
  <si>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</si>
  <si>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</si>
  <si>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</si>
  <si>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</si>
  <si>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</si>
  <si>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</si>
  <si>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</si>
  <si>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</si>
  <si>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</si>
  <si>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</si>
  <si>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</si>
  <si>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</si>
  <si>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</si>
  <si>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</si>
  <si>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</si>
  <si>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</si>
  <si>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</si>
  <si>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</si>
  <si>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</si>
  <si>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</si>
  <si>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</si>
  <si>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</si>
  <si>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</si>
  <si>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</si>
  <si>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</si>
  <si>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</si>
  <si>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</si>
  <si>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</si>
  <si>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</si>
  <si>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</si>
  <si>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</si>
  <si>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</si>
  <si>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</si>
  <si>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</si>
  <si>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</si>
  <si>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</si>
  <si>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</si>
  <si>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</si>
  <si>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</si>
  <si>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</si>
  <si>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</si>
  <si>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</si>
  <si>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</si>
  <si>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</si>
  <si>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</si>
  <si>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</si>
  <si>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</si>
  <si>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</si>
  <si>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</si>
  <si>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</si>
  <si>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</si>
  <si>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</si>
  <si>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</si>
  <si>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</si>
  <si>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</si>
  <si>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</si>
  <si>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</si>
  <si>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</si>
  <si>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</si>
  <si>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</si>
  <si>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</si>
  <si>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</si>
  <si>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</si>
  <si>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</si>
  <si>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</si>
  <si>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</si>
  <si>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</si>
  <si>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</si>
  <si>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</si>
  <si>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</si>
  <si>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</si>
  <si>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</si>
  <si>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</si>
  <si>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</si>
  <si>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</si>
  <si>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</si>
  <si>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</si>
  <si>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</si>
  <si>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</si>
  <si>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</si>
  <si>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</si>
  <si>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</si>
  <si>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</si>
  <si>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</si>
  <si>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</si>
  <si>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</si>
  <si>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</si>
  <si>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</si>
  <si>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</si>
  <si>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</si>
  <si>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</si>
  <si>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</si>
  <si>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</si>
  <si>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</si>
  <si>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</si>
  <si>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</si>
  <si>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</si>
  <si>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</si>
  <si>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</si>
  <si>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</si>
  <si>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</si>
  <si>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</si>
  <si>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</si>
  <si>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</si>
  <si>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</si>
  <si>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</si>
  <si>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</si>
  <si>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</si>
  <si>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</si>
  <si>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</si>
  <si>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</si>
  <si>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</si>
  <si>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</si>
  <si>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</si>
  <si>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</si>
  <si>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</si>
  <si>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</si>
  <si>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</si>
  <si>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</si>
  <si>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</si>
  <si>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</si>
  <si>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</si>
  <si>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</si>
  <si>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</si>
  <si>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</si>
  <si>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</si>
  <si>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</si>
  <si>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</si>
  <si>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</si>
  <si>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</si>
  <si>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</si>
  <si>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</si>
  <si>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</si>
  <si>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</si>
  <si>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</si>
  <si>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</si>
  <si>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</si>
  <si>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</si>
  <si>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</si>
  <si>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</si>
  <si>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</si>
  <si>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</si>
  <si>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</si>
  <si>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</si>
  <si>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</si>
  <si>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</si>
  <si>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</si>
  <si>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</si>
  <si>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</si>
  <si>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</si>
  <si>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</si>
  <si>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</si>
  <si>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</si>
  <si>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</si>
  <si>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</si>
  <si>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</si>
  <si>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</si>
  <si>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</si>
  <si>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</si>
  <si>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</si>
  <si>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</si>
  <si>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</si>
  <si>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</si>
  <si>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</si>
  <si>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</si>
  <si>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</si>
  <si>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</si>
  <si>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</si>
  <si>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</si>
  <si>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</si>
  <si>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</si>
  <si>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</si>
  <si>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</si>
  <si>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</si>
  <si>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</si>
  <si>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</si>
  <si>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</si>
  <si>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</si>
  <si>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</si>
  <si>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</si>
  <si>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</si>
  <si>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</si>
  <si>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</si>
  <si>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</si>
  <si>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</si>
  <si>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</si>
  <si>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</si>
  <si>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</si>
  <si>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</si>
  <si>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</si>
  <si>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</si>
  <si>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</si>
  <si>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</si>
  <si>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</si>
  <si>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</si>
  <si>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</si>
  <si>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</si>
  <si>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</si>
  <si>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</si>
  <si>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</si>
  <si>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</si>
  <si>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</si>
  <si>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</si>
  <si>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</si>
  <si>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</si>
  <si>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</si>
  <si>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</si>
  <si>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</si>
  <si>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</si>
  <si>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</si>
  <si>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</si>
  <si>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</si>
  <si>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</si>
  <si>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</si>
  <si>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</si>
  <si>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</si>
  <si>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</si>
  <si>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</si>
  <si>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</si>
  <si>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</si>
  <si>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</si>
  <si>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</si>
  <si>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</si>
  <si>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</si>
  <si>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</si>
  <si>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</si>
  <si>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</si>
  <si>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</si>
  <si>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</si>
  <si>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</si>
  <si>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</si>
  <si>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</si>
  <si>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</si>
  <si>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</si>
  <si>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</si>
  <si>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</si>
  <si>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</si>
  <si>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</si>
  <si>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</si>
  <si>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</si>
  <si>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</si>
  <si>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</si>
  <si>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</si>
  <si>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</si>
  <si>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</si>
  <si>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</si>
  <si>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</si>
  <si>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</si>
  <si>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</si>
  <si>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</si>
  <si>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</si>
  <si>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</si>
  <si>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</si>
  <si>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</si>
  <si>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</si>
  <si>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</si>
  <si>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</si>
  <si>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</si>
  <si>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</si>
  <si>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</si>
  <si>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</si>
  <si>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</si>
  <si>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</si>
  <si>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</si>
  <si>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</si>
  <si>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</si>
  <si>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</si>
  <si>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</si>
  <si>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</si>
  <si>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</si>
  <si>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</si>
  <si>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</si>
  <si>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</si>
  <si>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</si>
  <si>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</si>
  <si>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</si>
  <si>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</si>
  <si>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</si>
  <si>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</si>
  <si>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</si>
  <si>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</si>
  <si>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</si>
  <si>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</si>
  <si>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</si>
  <si>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</si>
  <si>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</si>
  <si>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</si>
  <si>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</si>
  <si>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</si>
  <si>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</si>
  <si>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</si>
  <si>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</si>
  <si>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</si>
  <si>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</si>
  <si>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</si>
  <si>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</si>
  <si>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</si>
  <si>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</si>
  <si>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</si>
  <si>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</si>
  <si>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</si>
  <si>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</si>
  <si>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</si>
  <si>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</si>
  <si>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</si>
  <si>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</si>
  <si>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</si>
  <si>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</si>
  <si>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</si>
  <si>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</si>
  <si>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</si>
  <si>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</si>
  <si>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</si>
  <si>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</si>
  <si>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</si>
  <si>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</si>
  <si>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</si>
  <si>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</si>
  <si>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</si>
  <si>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</si>
  <si>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</si>
  <si>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</si>
  <si>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</si>
  <si>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</si>
  <si>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</si>
  <si>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</si>
  <si>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</si>
  <si>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</si>
  <si>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</si>
  <si>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</si>
  <si>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</si>
  <si>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</si>
  <si>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</si>
  <si>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</si>
  <si>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</si>
  <si>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</si>
  <si>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</si>
  <si>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</si>
  <si>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</si>
  <si>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</si>
  <si>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</si>
  <si>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</si>
  <si>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</si>
  <si>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</si>
  <si>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</si>
  <si>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</si>
  <si>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</si>
  <si>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</si>
  <si>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</si>
  <si>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</si>
  <si>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</si>
  <si>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</si>
  <si>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</si>
  <si>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</si>
  <si>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68"/>
  </si>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</sst>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59" fillId="0" borderId="0" xfId="2" applyFont="1">
      <alignment vertical="center"/>
    </xf>
    <xf numFmtId="0" fontId="26" fillId="0" borderId="0" xfId="2" applyFont="1">
      <alignment vertical="center"/>
    </xf>
    <xf numFmtId="0" fontId="60" fillId="0" borderId="0" xfId="2" applyFont="1" applyAlignment="1">
      <alignment horizontal="center" vertical="center" wrapText="1"/>
    </xf>
    <xf numFmtId="0" fontId="59" fillId="0" borderId="0" xfId="2" applyFont="1" applyAlignment="1">
      <alignment vertical="center" wrapText="1"/>
    </xf>
    <xf numFmtId="0" fontId="59" fillId="0" borderId="58" xfId="2" applyFont="1" applyBorder="1" applyAlignment="1">
      <alignment horizontal="left" vertical="center" wrapText="1"/>
    </xf>
    <xf numFmtId="0" fontId="59" fillId="0" borderId="132" xfId="2" applyFont="1" applyBorder="1" applyAlignment="1">
      <alignment horizontal="left" vertical="center" wrapText="1"/>
    </xf>
    <xf numFmtId="0" fontId="26" fillId="0" borderId="132" xfId="2" applyFont="1" applyBorder="1" applyAlignment="1">
      <alignment horizontal="center" vertical="center"/>
    </xf>
    <xf numFmtId="0" fontId="59" fillId="0" borderId="132" xfId="2" applyFont="1" applyBorder="1">
      <alignment vertical="center"/>
    </xf>
    <xf numFmtId="0" fontId="59" fillId="0" borderId="61" xfId="2" applyFont="1" applyBorder="1" applyAlignment="1">
      <alignment horizontal="left" vertical="center" wrapText="1"/>
    </xf>
    <xf numFmtId="0" fontId="59" fillId="0" borderId="133" xfId="2" applyFont="1" applyBorder="1" applyAlignment="1">
      <alignment horizontal="left" vertical="center" wrapText="1"/>
    </xf>
    <xf numFmtId="0" fontId="26" fillId="0" borderId="134" xfId="2" applyFont="1" applyBorder="1" applyAlignment="1">
      <alignment horizontal="center" vertical="center"/>
    </xf>
    <xf numFmtId="0" fontId="59" fillId="0" borderId="133" xfId="2" applyFont="1" applyBorder="1">
      <alignment vertical="center"/>
    </xf>
    <xf numFmtId="0" fontId="59" fillId="0" borderId="62" xfId="2" applyFont="1" applyBorder="1" applyAlignment="1">
      <alignment horizontal="left" vertical="center" wrapText="1"/>
    </xf>
    <xf numFmtId="176" fontId="59" fillId="0" borderId="33" xfId="4" applyNumberFormat="1" applyFont="1" applyBorder="1" applyAlignment="1">
      <alignment vertical="center" wrapText="1"/>
    </xf>
    <xf numFmtId="176" fontId="59" fillId="0" borderId="11" xfId="4" applyNumberFormat="1" applyFont="1" applyBorder="1" applyAlignment="1">
      <alignment vertical="center" wrapText="1"/>
    </xf>
    <xf numFmtId="176" fontId="59" fillId="0" borderId="20" xfId="4" applyNumberFormat="1" applyFont="1" applyBorder="1" applyAlignment="1">
      <alignment vertical="center" wrapText="1"/>
    </xf>
    <xf numFmtId="176" fontId="59" fillId="0" borderId="29" xfId="4" applyNumberFormat="1" applyFont="1" applyBorder="1" applyAlignment="1">
      <alignment vertical="center" wrapText="1"/>
    </xf>
    <xf numFmtId="176" fontId="59" fillId="0" borderId="19" xfId="4" applyNumberFormat="1" applyFont="1" applyBorder="1" applyAlignment="1">
      <alignment vertical="center" wrapText="1"/>
    </xf>
    <xf numFmtId="176" fontId="59" fillId="0" borderId="62" xfId="4" applyNumberFormat="1" applyFont="1" applyBorder="1" applyAlignment="1">
      <alignment vertical="center" wrapText="1"/>
    </xf>
    <xf numFmtId="176" fontId="60" fillId="0" borderId="22" xfId="4" applyNumberFormat="1" applyFont="1" applyBorder="1" applyAlignment="1">
      <alignment horizontal="right" vertical="center" wrapText="1"/>
    </xf>
    <xf numFmtId="176" fontId="60" fillId="0" borderId="9" xfId="4" applyNumberFormat="1" applyFont="1" applyBorder="1" applyAlignment="1">
      <alignment horizontal="right" vertical="center" wrapText="1"/>
    </xf>
    <xf numFmtId="176" fontId="60" fillId="0" borderId="24" xfId="4" applyNumberFormat="1" applyFont="1" applyBorder="1" applyAlignment="1">
      <alignment horizontal="right" vertical="center" wrapText="1"/>
    </xf>
    <xf numFmtId="176" fontId="59" fillId="0" borderId="22" xfId="4" applyNumberFormat="1" applyFont="1" applyBorder="1" applyAlignment="1">
      <alignment vertical="center" wrapText="1"/>
    </xf>
    <xf numFmtId="176" fontId="59" fillId="0" borderId="9" xfId="4" applyNumberFormat="1" applyFont="1" applyBorder="1" applyAlignment="1">
      <alignment vertical="center" wrapText="1"/>
    </xf>
    <xf numFmtId="176" fontId="59" fillId="0" borderId="10" xfId="4" applyNumberFormat="1" applyFont="1" applyBorder="1" applyAlignment="1">
      <alignment vertical="center" wrapText="1"/>
    </xf>
    <xf numFmtId="176" fontId="59" fillId="0" borderId="1" xfId="4" applyNumberFormat="1" applyFont="1" applyBorder="1" applyAlignment="1">
      <alignment vertical="center" wrapText="1"/>
    </xf>
    <xf numFmtId="176" fontId="59" fillId="0" borderId="4" xfId="4" applyNumberFormat="1" applyFont="1" applyBorder="1" applyAlignment="1">
      <alignment vertical="center" wrapText="1"/>
    </xf>
    <xf numFmtId="176" fontId="59" fillId="0" borderId="30" xfId="4" applyNumberFormat="1" applyFont="1" applyBorder="1" applyAlignment="1">
      <alignment vertical="center" wrapText="1"/>
    </xf>
    <xf numFmtId="176" fontId="59" fillId="0" borderId="2" xfId="4" applyNumberFormat="1" applyFont="1" applyBorder="1" applyAlignment="1">
      <alignment vertical="center" wrapText="1"/>
    </xf>
    <xf numFmtId="176" fontId="59" fillId="0" borderId="61" xfId="4" applyNumberFormat="1" applyFont="1" applyBorder="1" applyAlignment="1">
      <alignment vertical="center" wrapText="1"/>
    </xf>
    <xf numFmtId="176" fontId="60" fillId="0" borderId="10" xfId="4" applyNumberFormat="1" applyFont="1" applyBorder="1" applyAlignment="1">
      <alignment horizontal="right" vertical="center" wrapText="1"/>
    </xf>
    <xf numFmtId="176" fontId="60" fillId="0" borderId="1" xfId="4" applyNumberFormat="1" applyFont="1" applyBorder="1" applyAlignment="1">
      <alignment horizontal="right" vertical="center" wrapText="1"/>
    </xf>
    <xf numFmtId="176" fontId="60" fillId="0" borderId="30" xfId="4" applyNumberFormat="1" applyFont="1" applyBorder="1" applyAlignment="1">
      <alignment horizontal="right" vertical="center" wrapText="1"/>
    </xf>
    <xf numFmtId="0" fontId="61" fillId="0" borderId="57" xfId="2" applyFont="1" applyBorder="1" applyAlignment="1">
      <alignment vertical="center" wrapText="1"/>
    </xf>
    <xf numFmtId="0" fontId="26" fillId="0" borderId="134" xfId="2" applyFont="1" applyBorder="1">
      <alignment vertical="center"/>
    </xf>
    <xf numFmtId="0" fontId="59" fillId="0" borderId="68" xfId="2" applyFont="1" applyBorder="1" applyAlignment="1">
      <alignment horizontal="left" vertical="center" wrapText="1"/>
    </xf>
    <xf numFmtId="0" fontId="59" fillId="0" borderId="134" xfId="2" applyFont="1" applyBorder="1" applyAlignment="1">
      <alignment horizontal="left" vertical="center" wrapText="1"/>
    </xf>
    <xf numFmtId="176" fontId="59" fillId="0" borderId="34" xfId="4" applyNumberFormat="1" applyFont="1" applyBorder="1" applyAlignment="1">
      <alignment vertical="center" wrapText="1"/>
    </xf>
    <xf numFmtId="176" fontId="59" fillId="0" borderId="35" xfId="4" applyNumberFormat="1" applyFont="1" applyBorder="1" applyAlignment="1">
      <alignment vertical="center" wrapText="1"/>
    </xf>
    <xf numFmtId="176" fontId="59" fillId="0" borderId="13" xfId="4" applyNumberFormat="1" applyFont="1" applyBorder="1" applyAlignment="1">
      <alignment vertical="center" wrapText="1"/>
    </xf>
    <xf numFmtId="176" fontId="59" fillId="0" borderId="32" xfId="4" applyNumberFormat="1" applyFont="1" applyBorder="1" applyAlignment="1">
      <alignment vertical="center" wrapText="1"/>
    </xf>
    <xf numFmtId="176" fontId="59" fillId="0" borderId="31" xfId="4" applyNumberFormat="1" applyFont="1" applyBorder="1" applyAlignment="1">
      <alignment vertical="center" wrapText="1"/>
    </xf>
    <xf numFmtId="176" fontId="59" fillId="0" borderId="16" xfId="4" applyNumberFormat="1" applyFont="1" applyBorder="1" applyAlignment="1">
      <alignment vertical="center" wrapText="1"/>
    </xf>
    <xf numFmtId="176" fontId="59" fillId="0" borderId="25" xfId="4" applyNumberFormat="1" applyFont="1" applyBorder="1" applyAlignment="1">
      <alignment vertical="center" wrapText="1"/>
    </xf>
    <xf numFmtId="176" fontId="59" fillId="0" borderId="67" xfId="4" applyNumberFormat="1" applyFont="1" applyBorder="1" applyAlignment="1">
      <alignment vertical="center" wrapText="1"/>
    </xf>
    <xf numFmtId="176" fontId="60" fillId="0" borderId="34" xfId="4" applyNumberFormat="1" applyFont="1" applyBorder="1" applyAlignment="1">
      <alignment horizontal="right" vertical="center" wrapText="1"/>
    </xf>
    <xf numFmtId="176" fontId="60" fillId="0" borderId="35" xfId="4" applyNumberFormat="1" applyFont="1" applyBorder="1" applyAlignment="1">
      <alignment horizontal="right" vertical="center" wrapText="1"/>
    </xf>
    <xf numFmtId="176" fontId="60" fillId="0" borderId="37" xfId="4" applyNumberFormat="1" applyFont="1" applyBorder="1" applyAlignment="1">
      <alignment horizontal="right" vertical="center" wrapText="1"/>
    </xf>
    <xf numFmtId="176" fontId="59" fillId="0" borderId="8" xfId="4" applyNumberFormat="1" applyFont="1" applyBorder="1" applyAlignment="1">
      <alignment vertical="center" wrapText="1"/>
    </xf>
    <xf numFmtId="176" fontId="59" fillId="0" borderId="24" xfId="4" applyNumberFormat="1" applyFont="1" applyBorder="1" applyAlignment="1">
      <alignment vertical="center" wrapText="1"/>
    </xf>
    <xf numFmtId="176" fontId="59" fillId="0" borderId="23" xfId="4" applyNumberFormat="1" applyFont="1" applyBorder="1" applyAlignment="1">
      <alignment vertical="center" wrapText="1"/>
    </xf>
    <xf numFmtId="176" fontId="59" fillId="0" borderId="58" xfId="4" applyNumberFormat="1" applyFont="1" applyBorder="1" applyAlignment="1">
      <alignment vertical="center" wrapText="1"/>
    </xf>
    <xf numFmtId="176" fontId="60" fillId="0" borderId="33" xfId="4" applyNumberFormat="1" applyFont="1" applyBorder="1" applyAlignment="1">
      <alignment horizontal="right" vertical="center" wrapText="1"/>
    </xf>
    <xf numFmtId="176" fontId="60" fillId="0" borderId="11" xfId="4" applyNumberFormat="1" applyFont="1" applyBorder="1" applyAlignment="1">
      <alignment horizontal="right" vertical="center" wrapText="1"/>
    </xf>
    <xf numFmtId="176" fontId="60" fillId="0" borderId="29" xfId="4" applyNumberFormat="1" applyFont="1" applyBorder="1" applyAlignment="1">
      <alignment horizontal="right" vertical="center" wrapText="1"/>
    </xf>
    <xf numFmtId="176" fontId="59" fillId="0" borderId="37" xfId="4" applyNumberFormat="1" applyFont="1" applyBorder="1" applyAlignment="1">
      <alignment vertical="center" wrapText="1"/>
    </xf>
    <xf numFmtId="176" fontId="59" fillId="0" borderId="36" xfId="4" applyNumberFormat="1" applyFont="1" applyBorder="1" applyAlignment="1">
      <alignment vertical="center" wrapText="1"/>
    </xf>
    <xf numFmtId="176" fontId="59" fillId="0" borderId="68" xfId="4" applyNumberFormat="1" applyFont="1" applyBorder="1" applyAlignment="1">
      <alignment vertical="center" wrapText="1"/>
    </xf>
    <xf numFmtId="176" fontId="59" fillId="0" borderId="34" xfId="4" applyNumberFormat="1" applyFont="1" applyFill="1" applyBorder="1" applyAlignment="1">
      <alignment vertical="center" wrapText="1"/>
    </xf>
    <xf numFmtId="176" fontId="59" fillId="0" borderId="35" xfId="4" applyNumberFormat="1" applyFont="1" applyFill="1" applyBorder="1" applyAlignment="1">
      <alignment vertical="center" wrapText="1"/>
    </xf>
    <xf numFmtId="0" fontId="69" fillId="0" borderId="0" xfId="0" applyFont="1"/>
    <xf numFmtId="0" fontId="71" fillId="0" borderId="0" xfId="2" applyFont="1" applyAlignment="1">
      <alignment horizontal="left" vertical="center"/>
    </xf>
    <xf numFmtId="0" fontId="72" fillId="0" borderId="0" xfId="0" applyFont="1"/>
    <xf numFmtId="0" fontId="73" fillId="0" borderId="0" xfId="0" applyFont="1"/>
    <xf numFmtId="0" fontId="71" fillId="0" borderId="1" xfId="2" applyFont="1" applyBorder="1" applyAlignment="1">
      <alignment horizontal="center" vertical="center" wrapText="1"/>
    </xf>
    <xf numFmtId="0" fontId="72" fillId="0" borderId="0" xfId="0" applyFont="1" applyAlignment="1">
      <alignment horizontal="left"/>
    </xf>
    <xf numFmtId="0" fontId="62" fillId="0" borderId="0" xfId="0" applyFont="1" applyAlignment="1">
      <alignment horizontal="left"/>
    </xf>
    <xf numFmtId="0" fontId="72" fillId="0" borderId="0" xfId="0" applyFont="1" applyAlignment="1"/>
    <xf numFmtId="0" fontId="62"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2" fillId="0" borderId="1" xfId="0" applyFont="1" applyBorder="1" applyAlignment="1">
      <alignment vertical="center" wrapText="1"/>
    </xf>
    <xf numFmtId="0" fontId="73" fillId="0" borderId="0" xfId="2" applyFont="1">
      <alignment vertical="center"/>
    </xf>
    <xf numFmtId="0" fontId="72" fillId="0" borderId="0" xfId="2" applyFont="1" applyAlignment="1">
      <alignment horizontal="left" vertical="center"/>
    </xf>
    <xf numFmtId="0" fontId="72" fillId="0" borderId="0" xfId="2" applyFont="1" applyAlignment="1">
      <alignment vertical="center"/>
    </xf>
    <xf numFmtId="0" fontId="74" fillId="0" borderId="1" xfId="2" applyFont="1" applyBorder="1" applyAlignment="1">
      <alignment horizontal="center" vertical="center" wrapText="1"/>
    </xf>
    <xf numFmtId="0" fontId="74" fillId="0" borderId="1" xfId="2" applyFont="1" applyBorder="1" applyAlignment="1">
      <alignment horizontal="center" vertical="center"/>
    </xf>
    <xf numFmtId="0" fontId="74" fillId="2" borderId="1" xfId="4" applyNumberFormat="1" applyFont="1" applyFill="1" applyBorder="1" applyAlignment="1">
      <alignment horizontal="center" vertical="center" wrapText="1"/>
    </xf>
    <xf numFmtId="0" fontId="72" fillId="0" borderId="1" xfId="0" applyFont="1" applyBorder="1" applyAlignment="1">
      <alignment vertical="top" wrapText="1"/>
    </xf>
    <xf numFmtId="0" fontId="72" fillId="2" borderId="1" xfId="4" applyNumberFormat="1" applyFont="1" applyFill="1" applyBorder="1" applyAlignment="1">
      <alignment horizontal="left" vertical="top" wrapText="1"/>
    </xf>
    <xf numFmtId="0" fontId="72" fillId="2" borderId="1" xfId="4" applyNumberFormat="1" applyFont="1" applyFill="1" applyBorder="1" applyAlignment="1">
      <alignment vertical="top" wrapText="1"/>
    </xf>
    <xf numFmtId="0" fontId="74" fillId="2" borderId="5" xfId="4" applyNumberFormat="1" applyFont="1" applyFill="1" applyBorder="1" applyAlignment="1">
      <alignment horizontal="center" vertical="center" wrapText="1"/>
    </xf>
    <xf numFmtId="0" fontId="72" fillId="2" borderId="5" xfId="4" applyNumberFormat="1" applyFont="1" applyFill="1" applyBorder="1" applyAlignment="1">
      <alignment vertical="top" wrapText="1"/>
    </xf>
    <xf numFmtId="0" fontId="72" fillId="2" borderId="2" xfId="4" applyNumberFormat="1" applyFont="1" applyFill="1" applyBorder="1" applyAlignment="1">
      <alignment vertical="top" wrapText="1"/>
    </xf>
    <xf numFmtId="0" fontId="72" fillId="2" borderId="2" xfId="4" applyNumberFormat="1" applyFont="1" applyFill="1" applyBorder="1" applyAlignment="1">
      <alignment horizontal="left" vertical="top" wrapText="1"/>
    </xf>
    <xf numFmtId="0" fontId="74" fillId="2" borderId="160" xfId="4" applyNumberFormat="1" applyFont="1" applyFill="1" applyBorder="1" applyAlignment="1">
      <alignment horizontal="center" vertical="center" wrapText="1"/>
    </xf>
    <xf numFmtId="0" fontId="72" fillId="2" borderId="160" xfId="4" applyNumberFormat="1" applyFont="1" applyFill="1" applyBorder="1" applyAlignment="1">
      <alignment vertical="top" wrapText="1"/>
    </xf>
    <xf numFmtId="0" fontId="74" fillId="2" borderId="11" xfId="4" applyNumberFormat="1" applyFont="1" applyFill="1" applyBorder="1" applyAlignment="1">
      <alignment horizontal="center" vertical="center" wrapText="1"/>
    </xf>
    <xf numFmtId="0" fontId="72" fillId="2" borderId="11" xfId="4" applyNumberFormat="1" applyFont="1" applyFill="1" applyBorder="1" applyAlignment="1">
      <alignment horizontal="left" vertical="top" wrapText="1"/>
    </xf>
    <xf numFmtId="0" fontId="74" fillId="0" borderId="2" xfId="2" applyFont="1" applyBorder="1" applyAlignment="1">
      <alignment horizontal="center" vertical="center"/>
    </xf>
    <xf numFmtId="0" fontId="72" fillId="2" borderId="5" xfId="4" applyNumberFormat="1" applyFont="1" applyFill="1" applyBorder="1" applyAlignment="1">
      <alignment horizontal="left" vertical="top" wrapText="1"/>
    </xf>
    <xf numFmtId="0" fontId="74" fillId="2" borderId="4" xfId="4" applyNumberFormat="1" applyFont="1" applyFill="1" applyBorder="1" applyAlignment="1">
      <alignment horizontal="center" vertical="center" wrapText="1"/>
    </xf>
    <xf numFmtId="0" fontId="72"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59" fillId="0" borderId="137" xfId="4" applyNumberFormat="1" applyFont="1" applyBorder="1" applyAlignment="1">
      <alignment horizontal="center" vertical="center" wrapText="1"/>
    </xf>
    <xf numFmtId="0" fontId="59" fillId="0" borderId="136" xfId="4" applyNumberFormat="1" applyFont="1" applyBorder="1" applyAlignment="1">
      <alignment horizontal="center" vertical="center" wrapText="1"/>
    </xf>
    <xf numFmtId="0" fontId="59" fillId="0" borderId="138" xfId="4" applyNumberFormat="1" applyFont="1" applyBorder="1" applyAlignment="1">
      <alignment horizontal="center" vertical="center" wrapText="1"/>
    </xf>
    <xf numFmtId="0" fontId="59" fillId="0" borderId="135" xfId="2" applyNumberFormat="1" applyFont="1" applyBorder="1" applyAlignment="1">
      <alignment horizontal="center" vertical="center" wrapText="1"/>
    </xf>
    <xf numFmtId="0" fontId="59" fillId="0" borderId="136" xfId="2" applyNumberFormat="1" applyFont="1" applyBorder="1" applyAlignment="1">
      <alignment horizontal="center" vertical="center" wrapText="1"/>
    </xf>
    <xf numFmtId="0" fontId="59" fillId="0" borderId="137" xfId="2" applyNumberFormat="1" applyFont="1" applyBorder="1" applyAlignment="1">
      <alignment horizontal="center" vertical="center" wrapText="1"/>
    </xf>
    <xf numFmtId="0" fontId="59" fillId="0" borderId="75" xfId="2" applyNumberFormat="1" applyFont="1" applyBorder="1" applyAlignment="1">
      <alignment horizontal="center" vertical="center" wrapText="1"/>
    </xf>
    <xf numFmtId="0" fontId="59" fillId="0" borderId="138" xfId="2" applyNumberFormat="1" applyFont="1" applyBorder="1" applyAlignment="1">
      <alignment horizontal="center" vertical="center" wrapText="1"/>
    </xf>
    <xf numFmtId="0" fontId="59" fillId="0" borderId="27" xfId="2" applyNumberFormat="1" applyFont="1" applyBorder="1" applyAlignment="1">
      <alignment horizontal="center" vertical="center"/>
    </xf>
    <xf numFmtId="176" fontId="59" fillId="0" borderId="5" xfId="4" applyNumberFormat="1" applyFont="1" applyBorder="1" applyAlignment="1">
      <alignment vertical="center" wrapText="1"/>
    </xf>
    <xf numFmtId="176" fontId="59" fillId="0" borderId="9" xfId="4" applyNumberFormat="1" applyFont="1" applyFill="1" applyBorder="1" applyAlignment="1">
      <alignment vertical="center" wrapText="1"/>
    </xf>
    <xf numFmtId="0" fontId="60" fillId="0" borderId="0" xfId="0" applyFont="1" applyAlignment="1">
      <alignment horizontal="left" vertical="center" wrapText="1"/>
    </xf>
    <xf numFmtId="0" fontId="26" fillId="0" borderId="0" xfId="0" applyFont="1" applyAlignment="1">
      <alignment vertical="center"/>
    </xf>
    <xf numFmtId="0" fontId="59" fillId="0" borderId="24" xfId="2" applyFont="1" applyBorder="1">
      <alignment vertical="center"/>
    </xf>
    <xf numFmtId="0" fontId="59" fillId="0" borderId="30" xfId="2" applyFont="1" applyBorder="1">
      <alignment vertical="center"/>
    </xf>
    <xf numFmtId="0" fontId="59" fillId="0" borderId="52" xfId="2" applyFont="1" applyBorder="1" applyAlignment="1">
      <alignment vertical="center" wrapText="1"/>
    </xf>
    <xf numFmtId="176" fontId="59"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5" fillId="2" borderId="0" xfId="1" applyFont="1" applyFill="1" applyBorder="1" applyAlignment="1" applyProtection="1">
      <alignment horizontal="center"/>
    </xf>
    <xf numFmtId="38" fontId="65" fillId="2" borderId="7" xfId="1" applyFont="1" applyFill="1" applyBorder="1" applyAlignment="1" applyProtection="1">
      <alignment horizontal="center"/>
    </xf>
    <xf numFmtId="38" fontId="65" fillId="2" borderId="18" xfId="1" applyFont="1" applyFill="1" applyBorder="1" applyAlignment="1" applyProtection="1">
      <alignment horizontal="center"/>
    </xf>
    <xf numFmtId="38" fontId="64" fillId="2" borderId="0" xfId="1" applyFont="1" applyFill="1" applyBorder="1" applyAlignment="1" applyProtection="1">
      <alignment shrinkToFit="1"/>
    </xf>
    <xf numFmtId="0" fontId="72" fillId="0" borderId="5" xfId="0" applyFont="1" applyFill="1" applyBorder="1" applyAlignment="1">
      <alignment vertical="top" wrapText="1"/>
    </xf>
    <xf numFmtId="0" fontId="72" fillId="0" borderId="160" xfId="4" applyNumberFormat="1" applyFont="1" applyFill="1" applyBorder="1" applyAlignment="1">
      <alignment vertical="top" wrapText="1"/>
    </xf>
    <xf numFmtId="0" fontId="72" fillId="0" borderId="2" xfId="4" applyNumberFormat="1" applyFont="1" applyFill="1" applyBorder="1" applyAlignment="1">
      <alignment horizontal="left" vertical="top" wrapText="1"/>
    </xf>
    <xf numFmtId="0" fontId="72" fillId="0" borderId="11" xfId="4" applyNumberFormat="1" applyFont="1" applyFill="1" applyBorder="1" applyAlignment="1">
      <alignment horizontal="left" vertical="top" wrapText="1"/>
    </xf>
    <xf numFmtId="0" fontId="72" fillId="0" borderId="1" xfId="4" applyNumberFormat="1" applyFont="1" applyFill="1" applyBorder="1" applyAlignment="1">
      <alignment horizontal="left" vertical="top" wrapText="1"/>
    </xf>
    <xf numFmtId="0" fontId="72" fillId="0" borderId="1" xfId="4" applyNumberFormat="1" applyFont="1" applyFill="1" applyBorder="1" applyAlignment="1">
      <alignment vertical="top" wrapText="1"/>
    </xf>
    <xf numFmtId="0" fontId="72" fillId="0" borderId="160" xfId="0" applyFont="1" applyBorder="1" applyAlignment="1"/>
    <xf numFmtId="0" fontId="72" fillId="0" borderId="1" xfId="0" applyFont="1" applyBorder="1" applyAlignment="1">
      <alignment vertical="center" wrapText="1"/>
    </xf>
    <xf numFmtId="0" fontId="72" fillId="0" borderId="4" xfId="0" applyFont="1" applyBorder="1" applyAlignment="1">
      <alignment vertical="center" wrapText="1"/>
    </xf>
    <xf numFmtId="0" fontId="74" fillId="0" borderId="160" xfId="0" applyFont="1" applyBorder="1"/>
    <xf numFmtId="0" fontId="79" fillId="0" borderId="142" xfId="2" applyFont="1" applyBorder="1" applyAlignment="1" applyProtection="1">
      <alignment horizontal="center" vertical="center"/>
      <protection locked="0"/>
    </xf>
    <xf numFmtId="0" fontId="79"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5"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1"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5"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6"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5"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8"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4"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5" fillId="2" borderId="0" xfId="0" applyFont="1" applyFill="1" applyProtection="1"/>
    <xf numFmtId="0" fontId="8" fillId="2" borderId="0" xfId="0" applyFont="1" applyFill="1" applyAlignment="1" applyProtection="1">
      <alignment horizontal="left" vertical="top"/>
    </xf>
    <xf numFmtId="0" fontId="64"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3"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5" fillId="2" borderId="0" xfId="0" applyFont="1" applyFill="1" applyProtection="1"/>
    <xf numFmtId="0" fontId="80" fillId="2" borderId="0" xfId="0" applyFont="1" applyFill="1" applyProtection="1"/>
    <xf numFmtId="0" fontId="68" fillId="2" borderId="0" xfId="0" applyFont="1" applyFill="1" applyProtection="1"/>
    <xf numFmtId="0" fontId="75" fillId="2" borderId="0" xfId="0" applyFont="1" applyFill="1" applyAlignment="1" applyProtection="1">
      <alignment horizontal="left"/>
    </xf>
    <xf numFmtId="38" fontId="81"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3" fillId="2" borderId="0" xfId="0" applyFont="1" applyFill="1" applyAlignment="1" applyProtection="1">
      <alignment horizontal="right" vertical="center"/>
    </xf>
    <xf numFmtId="0" fontId="63" fillId="2" borderId="0" xfId="0" applyFont="1" applyFill="1" applyAlignment="1" applyProtection="1">
      <alignment vertical="center"/>
    </xf>
    <xf numFmtId="0" fontId="67" fillId="2" borderId="0" xfId="0" applyFont="1" applyFill="1" applyAlignment="1" applyProtection="1">
      <alignment vertical="center"/>
    </xf>
    <xf numFmtId="0" fontId="75" fillId="2" borderId="0" xfId="0" applyFont="1" applyFill="1" applyAlignment="1" applyProtection="1">
      <alignment horizontal="center" vertical="center"/>
    </xf>
    <xf numFmtId="0" fontId="75" fillId="3" borderId="0" xfId="0" applyFont="1" applyFill="1" applyBorder="1" applyAlignment="1" applyProtection="1">
      <alignment horizontal="center" vertical="center"/>
    </xf>
    <xf numFmtId="0" fontId="93" fillId="2" borderId="0" xfId="0" applyFont="1" applyFill="1" applyProtection="1"/>
    <xf numFmtId="0" fontId="75" fillId="2" borderId="142" xfId="0" applyFont="1" applyFill="1" applyBorder="1" applyAlignment="1" applyProtection="1">
      <alignment horizontal="center" vertical="center"/>
    </xf>
    <xf numFmtId="0" fontId="75" fillId="2" borderId="0" xfId="0" applyFont="1" applyFill="1" applyBorder="1" applyAlignment="1" applyProtection="1">
      <alignment horizontal="center" vertical="center"/>
    </xf>
    <xf numFmtId="0" fontId="92"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4"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7" fillId="8" borderId="22" xfId="2" applyFont="1" applyFill="1" applyBorder="1" applyProtection="1">
      <alignment vertical="center"/>
    </xf>
    <xf numFmtId="0" fontId="77" fillId="8" borderId="9" xfId="2" applyFont="1" applyFill="1" applyBorder="1" applyProtection="1">
      <alignment vertical="center"/>
    </xf>
    <xf numFmtId="0" fontId="77"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7" fillId="8" borderId="10" xfId="2" applyFont="1" applyFill="1" applyBorder="1" applyProtection="1">
      <alignment vertical="center"/>
    </xf>
    <xf numFmtId="0" fontId="19" fillId="2" borderId="0" xfId="2" applyFont="1" applyFill="1" applyProtection="1">
      <alignment vertical="center"/>
    </xf>
    <xf numFmtId="0" fontId="77"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8"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7"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5"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79"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78"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79"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5"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5" fillId="2" borderId="142" xfId="0" applyFont="1" applyFill="1" applyBorder="1" applyAlignment="1" applyProtection="1">
      <alignment horizontal="center" vertical="center"/>
      <protection locked="0"/>
    </xf>
    <xf numFmtId="0" fontId="65"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4"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6" fillId="8" borderId="27" xfId="2" applyFont="1" applyFill="1" applyBorder="1" applyAlignment="1" applyProtection="1">
      <alignment horizontal="center" vertical="center" wrapText="1"/>
    </xf>
    <xf numFmtId="0" fontId="76"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9"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7" fillId="8" borderId="31" xfId="2" applyFont="1" applyFill="1" applyBorder="1" applyAlignment="1" applyProtection="1">
      <alignment horizontal="center" vertical="center"/>
    </xf>
    <xf numFmtId="0" fontId="77"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89" fillId="2" borderId="153" xfId="0" applyFont="1" applyFill="1" applyBorder="1" applyAlignment="1" applyProtection="1">
      <alignment horizontal="center" vertical="center"/>
    </xf>
    <xf numFmtId="0" fontId="89" fillId="2" borderId="155" xfId="0" applyFont="1" applyFill="1" applyBorder="1" applyAlignment="1" applyProtection="1">
      <alignment horizontal="center" vertical="center"/>
    </xf>
    <xf numFmtId="0" fontId="63" fillId="2" borderId="2" xfId="0" applyFont="1" applyFill="1" applyBorder="1" applyAlignment="1" applyProtection="1">
      <alignment horizontal="left" vertical="center" wrapText="1"/>
    </xf>
    <xf numFmtId="0" fontId="63"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xf>
    <xf numFmtId="0" fontId="89"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5" fillId="2" borderId="142" xfId="0" applyFont="1" applyFill="1" applyBorder="1" applyAlignment="1" applyProtection="1">
      <alignment horizontal="center" vertical="center" wrapText="1"/>
    </xf>
    <xf numFmtId="0" fontId="75" fillId="3" borderId="153" xfId="0" applyFont="1" applyFill="1" applyBorder="1" applyAlignment="1" applyProtection="1">
      <alignment horizontal="center" vertical="center"/>
    </xf>
    <xf numFmtId="0" fontId="75" fillId="3" borderId="154" xfId="0" applyFont="1" applyFill="1" applyBorder="1" applyAlignment="1" applyProtection="1">
      <alignment horizontal="center" vertical="center"/>
    </xf>
    <xf numFmtId="0" fontId="75" fillId="3" borderId="155" xfId="0" applyFont="1" applyFill="1" applyBorder="1" applyAlignment="1" applyProtection="1">
      <alignment horizontal="center" vertical="center"/>
    </xf>
    <xf numFmtId="0" fontId="81"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xf>
    <xf numFmtId="0" fontId="75" fillId="2" borderId="169" xfId="0" applyFont="1" applyFill="1" applyBorder="1" applyAlignment="1" applyProtection="1">
      <alignment horizontal="center" vertical="center"/>
    </xf>
    <xf numFmtId="0" fontId="75" fillId="0" borderId="142" xfId="0" applyFont="1" applyFill="1" applyBorder="1" applyAlignment="1" applyProtection="1">
      <alignment horizontal="center" vertical="center" shrinkToFit="1"/>
    </xf>
    <xf numFmtId="0" fontId="75" fillId="3" borderId="142" xfId="0" applyFont="1" applyFill="1" applyBorder="1" applyAlignment="1" applyProtection="1">
      <alignment horizontal="center" vertical="center"/>
    </xf>
    <xf numFmtId="0" fontId="65" fillId="2" borderId="1" xfId="0" applyFont="1" applyFill="1" applyBorder="1" applyAlignment="1" applyProtection="1">
      <alignment horizontal="center" vertical="center" textRotation="255"/>
    </xf>
    <xf numFmtId="38" fontId="81" fillId="2" borderId="142" xfId="1" applyFont="1" applyFill="1" applyBorder="1" applyAlignment="1" applyProtection="1">
      <alignment horizontal="right" vertical="center"/>
    </xf>
    <xf numFmtId="0" fontId="90" fillId="2" borderId="142" xfId="0" applyFont="1" applyFill="1" applyBorder="1" applyAlignment="1" applyProtection="1">
      <alignment horizontal="center" vertical="center" wrapText="1"/>
    </xf>
    <xf numFmtId="0" fontId="81" fillId="2" borderId="168" xfId="0" applyFont="1" applyFill="1" applyBorder="1" applyAlignment="1" applyProtection="1">
      <alignment horizontal="center" vertical="center"/>
    </xf>
    <xf numFmtId="0" fontId="75" fillId="2" borderId="167" xfId="0" applyFont="1" applyFill="1" applyBorder="1" applyAlignment="1" applyProtection="1">
      <alignment horizontal="center" vertical="center"/>
    </xf>
    <xf numFmtId="0" fontId="75"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63" fillId="2" borderId="1" xfId="0" applyFont="1" applyFill="1" applyBorder="1" applyAlignment="1" applyProtection="1">
      <alignment horizontal="left" vertical="center" wrapText="1"/>
    </xf>
    <xf numFmtId="38" fontId="87" fillId="2" borderId="11" xfId="1" applyFont="1" applyFill="1" applyBorder="1" applyAlignment="1" applyProtection="1">
      <alignment horizontal="center" vertical="center" shrinkToFit="1"/>
    </xf>
    <xf numFmtId="38" fontId="64" fillId="2" borderId="6" xfId="1" applyFont="1" applyFill="1" applyBorder="1" applyAlignment="1" applyProtection="1">
      <alignment horizontal="right" shrinkToFit="1"/>
    </xf>
    <xf numFmtId="38" fontId="64" fillId="2" borderId="0" xfId="1" applyFont="1" applyFill="1" applyBorder="1" applyAlignment="1" applyProtection="1">
      <alignment horizontal="right" shrinkToFit="1"/>
    </xf>
    <xf numFmtId="38" fontId="87" fillId="2" borderId="19" xfId="1" applyFont="1" applyFill="1" applyBorder="1" applyAlignment="1" applyProtection="1">
      <alignment horizontal="center" vertical="center" shrinkToFit="1"/>
    </xf>
    <xf numFmtId="38" fontId="87" fillId="2" borderId="15" xfId="1" applyFont="1" applyFill="1" applyBorder="1" applyAlignment="1" applyProtection="1">
      <alignment horizontal="center" vertical="center" shrinkToFit="1"/>
    </xf>
    <xf numFmtId="38" fontId="87" fillId="2" borderId="20" xfId="1" applyFont="1" applyFill="1" applyBorder="1" applyAlignment="1" applyProtection="1">
      <alignment horizontal="center" vertical="center" shrinkToFit="1"/>
    </xf>
    <xf numFmtId="0" fontId="63" fillId="7" borderId="2" xfId="0" applyFont="1" applyFill="1" applyBorder="1" applyAlignment="1" applyProtection="1">
      <alignment horizontal="left" vertical="top" wrapText="1"/>
      <protection locked="0"/>
    </xf>
    <xf numFmtId="0" fontId="63" fillId="7" borderId="3" xfId="0" applyFont="1" applyFill="1" applyBorder="1" applyAlignment="1" applyProtection="1">
      <alignment horizontal="left" vertical="top" wrapText="1"/>
      <protection locked="0"/>
    </xf>
    <xf numFmtId="0" fontId="63" fillId="7" borderId="4" xfId="0" applyFont="1" applyFill="1" applyBorder="1" applyAlignment="1" applyProtection="1">
      <alignment horizontal="left" vertical="top" wrapText="1"/>
      <protection locked="0"/>
    </xf>
    <xf numFmtId="0" fontId="83" fillId="2" borderId="58" xfId="0" applyFont="1" applyFill="1" applyBorder="1" applyAlignment="1" applyProtection="1">
      <alignment horizontal="center" vertical="center" shrinkToFit="1"/>
    </xf>
    <xf numFmtId="0" fontId="83" fillId="2" borderId="59" xfId="0" applyFont="1" applyFill="1" applyBorder="1" applyAlignment="1" applyProtection="1">
      <alignment horizontal="center" vertical="center" shrinkToFit="1"/>
    </xf>
    <xf numFmtId="0" fontId="83"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4" fillId="2" borderId="147" xfId="0" applyFont="1" applyFill="1" applyBorder="1" applyAlignment="1" applyProtection="1">
      <alignment horizontal="center" vertical="center" shrinkToFit="1"/>
    </xf>
    <xf numFmtId="0" fontId="84" fillId="2" borderId="148" xfId="0" applyFont="1" applyFill="1" applyBorder="1" applyAlignment="1" applyProtection="1">
      <alignment horizontal="center" vertical="center" shrinkToFit="1"/>
    </xf>
    <xf numFmtId="0" fontId="84" fillId="2" borderId="149" xfId="0" applyFont="1" applyFill="1" applyBorder="1" applyAlignment="1" applyProtection="1">
      <alignment horizontal="center" vertical="center" shrinkToFit="1"/>
    </xf>
    <xf numFmtId="176" fontId="84" fillId="2" borderId="150" xfId="0" applyNumberFormat="1" applyFont="1" applyFill="1" applyBorder="1" applyAlignment="1" applyProtection="1">
      <alignment horizontal="center" vertical="center" shrinkToFit="1"/>
    </xf>
    <xf numFmtId="176" fontId="84" fillId="2" borderId="151" xfId="0" applyNumberFormat="1" applyFont="1" applyFill="1" applyBorder="1" applyAlignment="1" applyProtection="1">
      <alignment horizontal="center" vertical="center" shrinkToFit="1"/>
    </xf>
    <xf numFmtId="176" fontId="84"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4" fillId="2" borderId="11" xfId="0" applyNumberFormat="1" applyFont="1" applyFill="1" applyBorder="1" applyAlignment="1" applyProtection="1">
      <alignment horizontal="center" vertical="center" shrinkToFit="1"/>
    </xf>
    <xf numFmtId="0" fontId="84"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3" fillId="3" borderId="2" xfId="0" applyFont="1" applyFill="1" applyBorder="1" applyAlignment="1" applyProtection="1">
      <alignment horizontal="center" vertical="center" wrapText="1"/>
    </xf>
    <xf numFmtId="0" fontId="63"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8"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5" fillId="3" borderId="16" xfId="0" applyFont="1" applyFill="1" applyBorder="1" applyAlignment="1" applyProtection="1">
      <alignment horizontal="center" vertical="center"/>
    </xf>
    <xf numFmtId="0" fontId="85" fillId="3" borderId="17" xfId="0" applyFont="1" applyFill="1" applyBorder="1" applyAlignment="1" applyProtection="1">
      <alignment horizontal="center" vertical="center"/>
    </xf>
    <xf numFmtId="0" fontId="85" fillId="3" borderId="18" xfId="0" applyFont="1" applyFill="1" applyBorder="1" applyAlignment="1" applyProtection="1">
      <alignment horizontal="center" vertical="center"/>
    </xf>
    <xf numFmtId="0" fontId="84" fillId="4" borderId="52" xfId="0" applyFont="1" applyFill="1" applyBorder="1" applyAlignment="1" applyProtection="1">
      <alignment horizontal="center" vertical="center" shrinkToFit="1"/>
      <protection locked="0"/>
    </xf>
    <xf numFmtId="0" fontId="84" fillId="4" borderId="77" xfId="0" applyFont="1" applyFill="1" applyBorder="1" applyAlignment="1" applyProtection="1">
      <alignment horizontal="center" vertical="center" shrinkToFit="1"/>
      <protection locked="0"/>
    </xf>
    <xf numFmtId="0" fontId="84" fillId="4" borderId="53" xfId="0" applyFont="1" applyFill="1" applyBorder="1" applyAlignment="1" applyProtection="1">
      <alignment horizontal="center" vertical="center" shrinkToFit="1"/>
      <protection locked="0"/>
    </xf>
    <xf numFmtId="0" fontId="84" fillId="5" borderId="52" xfId="0" applyFont="1" applyFill="1" applyBorder="1" applyAlignment="1" applyProtection="1">
      <alignment horizontal="center" vertical="center" shrinkToFit="1"/>
      <protection locked="0"/>
    </xf>
    <xf numFmtId="0" fontId="84" fillId="5" borderId="77" xfId="0" applyFont="1" applyFill="1" applyBorder="1" applyAlignment="1" applyProtection="1">
      <alignment horizontal="center" vertical="center" shrinkToFit="1"/>
      <protection locked="0"/>
    </xf>
    <xf numFmtId="0" fontId="84" fillId="5" borderId="53" xfId="0" applyFont="1" applyFill="1" applyBorder="1" applyAlignment="1" applyProtection="1">
      <alignment horizontal="center" vertical="center" shrinkToFit="1"/>
      <protection locked="0"/>
    </xf>
    <xf numFmtId="0" fontId="84" fillId="6" borderId="52" xfId="0" applyFont="1" applyFill="1" applyBorder="1" applyAlignment="1" applyProtection="1">
      <alignment horizontal="center" vertical="center" shrinkToFit="1"/>
      <protection locked="0"/>
    </xf>
    <xf numFmtId="0" fontId="84" fillId="6" borderId="77" xfId="0" applyFont="1" applyFill="1" applyBorder="1" applyAlignment="1" applyProtection="1">
      <alignment horizontal="center" vertical="center" shrinkToFit="1"/>
      <protection locked="0"/>
    </xf>
    <xf numFmtId="0" fontId="84" fillId="6" borderId="53" xfId="0" applyFont="1" applyFill="1" applyBorder="1" applyAlignment="1" applyProtection="1">
      <alignment horizontal="center" vertical="center" shrinkToFit="1"/>
      <protection locked="0"/>
    </xf>
    <xf numFmtId="176" fontId="84" fillId="2" borderId="10" xfId="0" applyNumberFormat="1" applyFont="1" applyFill="1" applyBorder="1" applyAlignment="1" applyProtection="1">
      <alignment horizontal="center" vertical="center"/>
    </xf>
    <xf numFmtId="176" fontId="84" fillId="2" borderId="1" xfId="0" applyNumberFormat="1" applyFont="1" applyFill="1" applyBorder="1" applyAlignment="1" applyProtection="1">
      <alignment horizontal="center" vertical="center"/>
    </xf>
    <xf numFmtId="176" fontId="84" fillId="2" borderId="30" xfId="0" applyNumberFormat="1" applyFont="1" applyFill="1" applyBorder="1" applyAlignment="1" applyProtection="1">
      <alignment horizontal="center" vertical="center"/>
    </xf>
    <xf numFmtId="176" fontId="84" fillId="2" borderId="34" xfId="0" applyNumberFormat="1" applyFont="1" applyFill="1" applyBorder="1" applyAlignment="1" applyProtection="1">
      <alignment horizontal="center" vertical="center"/>
    </xf>
    <xf numFmtId="176" fontId="84" fillId="2" borderId="35" xfId="0" applyNumberFormat="1" applyFont="1" applyFill="1" applyBorder="1" applyAlignment="1" applyProtection="1">
      <alignment horizontal="center" vertical="center"/>
    </xf>
    <xf numFmtId="176" fontId="84"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4" fillId="2" borderId="162" xfId="0" applyNumberFormat="1" applyFont="1" applyFill="1" applyBorder="1" applyAlignment="1" applyProtection="1">
      <alignment horizontal="center" vertical="center" shrinkToFit="1"/>
    </xf>
    <xf numFmtId="176" fontId="84" fillId="2" borderId="145" xfId="0" applyNumberFormat="1" applyFont="1" applyFill="1" applyBorder="1" applyAlignment="1" applyProtection="1">
      <alignment horizontal="center" vertical="center" shrinkToFit="1"/>
    </xf>
    <xf numFmtId="176" fontId="84" fillId="2" borderId="163" xfId="0" applyNumberFormat="1" applyFont="1" applyFill="1" applyBorder="1" applyAlignment="1" applyProtection="1">
      <alignment horizontal="center" vertical="center" shrinkToFit="1"/>
    </xf>
    <xf numFmtId="176" fontId="84" fillId="2" borderId="19" xfId="0" applyNumberFormat="1" applyFont="1" applyFill="1" applyBorder="1" applyAlignment="1" applyProtection="1">
      <alignment horizontal="center" vertical="center" shrinkToFit="1"/>
    </xf>
    <xf numFmtId="176" fontId="84" fillId="2" borderId="15" xfId="0" applyNumberFormat="1" applyFont="1" applyFill="1" applyBorder="1" applyAlignment="1" applyProtection="1">
      <alignment horizontal="center" vertical="center" shrinkToFit="1"/>
    </xf>
    <xf numFmtId="176" fontId="84" fillId="2" borderId="20" xfId="0" applyNumberFormat="1" applyFont="1" applyFill="1" applyBorder="1" applyAlignment="1" applyProtection="1">
      <alignment horizontal="center" vertical="center" shrinkToFit="1"/>
    </xf>
    <xf numFmtId="0" fontId="86" fillId="2" borderId="52" xfId="0" applyFont="1" applyFill="1" applyBorder="1" applyAlignment="1" applyProtection="1">
      <alignment horizontal="left" vertical="center" wrapText="1"/>
    </xf>
    <xf numFmtId="0" fontId="86" fillId="2" borderId="77" xfId="0" applyFont="1" applyFill="1" applyBorder="1" applyAlignment="1" applyProtection="1">
      <alignment horizontal="left" vertical="center" wrapText="1"/>
    </xf>
    <xf numFmtId="0" fontId="86" fillId="2" borderId="53" xfId="0" applyFont="1" applyFill="1" applyBorder="1" applyAlignment="1" applyProtection="1">
      <alignment horizontal="left" vertical="center" wrapText="1"/>
    </xf>
    <xf numFmtId="0" fontId="86" fillId="2" borderId="14" xfId="0" applyFont="1" applyFill="1" applyBorder="1" applyAlignment="1" applyProtection="1">
      <alignment horizontal="left" vertical="center" wrapText="1"/>
    </xf>
    <xf numFmtId="0" fontId="86" fillId="2" borderId="0" xfId="0" applyFont="1" applyFill="1" applyBorder="1" applyAlignment="1" applyProtection="1">
      <alignment horizontal="left" vertical="center" wrapText="1"/>
    </xf>
    <xf numFmtId="0" fontId="86"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4" fillId="2" borderId="16" xfId="1" applyFont="1" applyFill="1" applyBorder="1" applyAlignment="1" applyProtection="1">
      <alignment horizontal="right" shrinkToFit="1"/>
    </xf>
    <xf numFmtId="38" fontId="64" fillId="2" borderId="17" xfId="1" applyFont="1" applyFill="1" applyBorder="1" applyAlignment="1" applyProtection="1">
      <alignment horizontal="right" shrinkToFit="1"/>
    </xf>
    <xf numFmtId="0" fontId="91" fillId="0" borderId="22" xfId="0" applyFont="1" applyFill="1" applyBorder="1" applyAlignment="1" applyProtection="1">
      <alignment horizontal="center" vertical="center" shrinkToFit="1"/>
    </xf>
    <xf numFmtId="0" fontId="91" fillId="0" borderId="9" xfId="0" applyFont="1" applyFill="1" applyBorder="1" applyAlignment="1" applyProtection="1">
      <alignment horizontal="center" vertical="center" shrinkToFit="1"/>
    </xf>
    <xf numFmtId="0" fontId="91" fillId="0" borderId="24" xfId="0" applyFont="1" applyFill="1" applyBorder="1" applyAlignment="1" applyProtection="1">
      <alignment horizontal="center" vertical="center" shrinkToFit="1"/>
    </xf>
    <xf numFmtId="0" fontId="91"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5" fillId="2" borderId="0" xfId="0" applyFont="1" applyFill="1" applyAlignment="1" applyProtection="1">
      <alignment horizontal="left" vertical="center"/>
    </xf>
    <xf numFmtId="0" fontId="85"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6"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13" xfId="0" applyNumberFormat="1" applyFont="1" applyFill="1" applyBorder="1" applyAlignment="1" applyProtection="1">
      <alignment horizontal="center" vertical="center"/>
    </xf>
    <xf numFmtId="0" fontId="91" fillId="0" borderId="23" xfId="0" applyFont="1" applyFill="1" applyBorder="1" applyAlignment="1" applyProtection="1">
      <alignment horizontal="center" vertical="center" shrinkToFit="1"/>
    </xf>
    <xf numFmtId="0" fontId="85"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4" fillId="2" borderId="5" xfId="0" applyFont="1" applyFill="1" applyBorder="1" applyAlignment="1" applyProtection="1">
      <alignment horizontal="center" vertical="center"/>
    </xf>
    <xf numFmtId="0" fontId="64" fillId="2" borderId="11" xfId="0" applyFont="1" applyFill="1" applyBorder="1" applyAlignment="1" applyProtection="1">
      <alignment horizontal="center" vertical="center"/>
    </xf>
    <xf numFmtId="0" fontId="64" fillId="2" borderId="21" xfId="0" applyFont="1" applyFill="1" applyBorder="1" applyAlignment="1" applyProtection="1">
      <alignment horizontal="center" vertical="center"/>
    </xf>
    <xf numFmtId="176" fontId="84" fillId="2" borderId="68" xfId="0" applyNumberFormat="1" applyFont="1" applyFill="1" applyBorder="1" applyAlignment="1" applyProtection="1">
      <alignment horizontal="center" vertical="center"/>
    </xf>
    <xf numFmtId="176" fontId="84" fillId="2" borderId="69" xfId="0" applyNumberFormat="1" applyFont="1" applyFill="1" applyBorder="1" applyAlignment="1" applyProtection="1">
      <alignment horizontal="center" vertical="center"/>
    </xf>
    <xf numFmtId="176" fontId="84" fillId="2" borderId="70" xfId="0" applyNumberFormat="1" applyFont="1" applyFill="1" applyBorder="1" applyAlignment="1" applyProtection="1">
      <alignment horizontal="center" vertical="center"/>
    </xf>
    <xf numFmtId="0" fontId="89" fillId="2" borderId="142" xfId="0" applyFont="1" applyFill="1" applyBorder="1" applyAlignment="1" applyProtection="1">
      <alignment horizontal="center" vertical="center" wrapText="1"/>
    </xf>
    <xf numFmtId="0" fontId="75" fillId="2" borderId="153" xfId="0" applyFont="1" applyFill="1" applyBorder="1" applyAlignment="1" applyProtection="1">
      <alignment horizontal="center" vertical="center"/>
    </xf>
    <xf numFmtId="0" fontId="75" fillId="2" borderId="154" xfId="0" applyFont="1" applyFill="1" applyBorder="1" applyAlignment="1" applyProtection="1">
      <alignment horizontal="center" vertical="center"/>
    </xf>
    <xf numFmtId="0" fontId="75" fillId="2" borderId="155" xfId="0" applyFont="1" applyFill="1" applyBorder="1" applyAlignment="1" applyProtection="1">
      <alignment horizontal="center" vertical="center"/>
    </xf>
    <xf numFmtId="38" fontId="81" fillId="2" borderId="153" xfId="1" applyFont="1" applyFill="1" applyBorder="1" applyAlignment="1" applyProtection="1">
      <alignment horizontal="right" vertical="center"/>
    </xf>
    <xf numFmtId="38" fontId="81" fillId="2" borderId="154" xfId="1" applyFont="1" applyFill="1" applyBorder="1" applyAlignment="1" applyProtection="1">
      <alignment horizontal="right" vertical="center"/>
    </xf>
    <xf numFmtId="38" fontId="81"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89" fillId="2" borderId="179" xfId="0" applyFont="1" applyFill="1" applyBorder="1" applyAlignment="1" applyProtection="1">
      <alignment horizontal="center" vertical="center"/>
    </xf>
    <xf numFmtId="0" fontId="89" fillId="2" borderId="180" xfId="0" applyFont="1" applyFill="1" applyBorder="1" applyAlignment="1" applyProtection="1">
      <alignment horizontal="center" vertical="center"/>
    </xf>
    <xf numFmtId="0" fontId="60" fillId="0" borderId="55" xfId="2" applyFont="1" applyBorder="1" applyAlignment="1">
      <alignment horizontal="center" vertical="center" wrapText="1"/>
    </xf>
    <xf numFmtId="0" fontId="60" fillId="0" borderId="57" xfId="2" applyFont="1" applyBorder="1" applyAlignment="1">
      <alignment horizontal="center" vertical="center" wrapText="1"/>
    </xf>
    <xf numFmtId="0" fontId="60" fillId="0" borderId="56" xfId="2" applyFont="1" applyBorder="1" applyAlignment="1">
      <alignment horizontal="center" vertical="center" wrapText="1"/>
    </xf>
    <xf numFmtId="0" fontId="60" fillId="0" borderId="52" xfId="2" applyFont="1" applyBorder="1" applyAlignment="1">
      <alignment horizontal="center" vertical="center" wrapText="1"/>
    </xf>
    <xf numFmtId="0" fontId="60" fillId="0" borderId="14" xfId="2" applyFont="1" applyBorder="1" applyAlignment="1">
      <alignment horizontal="center" vertical="center" wrapText="1"/>
    </xf>
    <xf numFmtId="0" fontId="60" fillId="0" borderId="94" xfId="2" applyFont="1" applyBorder="1" applyAlignment="1">
      <alignment horizontal="center" vertical="center" wrapText="1"/>
    </xf>
    <xf numFmtId="0" fontId="60" fillId="0" borderId="58" xfId="2" applyFont="1" applyBorder="1" applyAlignment="1">
      <alignment horizontal="center" vertical="center"/>
    </xf>
    <xf numFmtId="0" fontId="60" fillId="0" borderId="59" xfId="2" applyFont="1" applyBorder="1" applyAlignment="1">
      <alignment horizontal="center" vertical="center"/>
    </xf>
    <xf numFmtId="0" fontId="60" fillId="0" borderId="60" xfId="2" applyFont="1" applyBorder="1" applyAlignment="1">
      <alignment horizontal="center" vertical="center"/>
    </xf>
    <xf numFmtId="0" fontId="60" fillId="0" borderId="58" xfId="2" applyFont="1" applyBorder="1" applyAlignment="1">
      <alignment horizontal="center" vertical="center" wrapText="1"/>
    </xf>
    <xf numFmtId="0" fontId="60" fillId="0" borderId="59" xfId="2" applyFont="1" applyBorder="1" applyAlignment="1">
      <alignment horizontal="center" vertical="center" wrapText="1"/>
    </xf>
    <xf numFmtId="0" fontId="60" fillId="0" borderId="60" xfId="2" applyFont="1" applyBorder="1" applyAlignment="1">
      <alignment horizontal="center" vertical="center" wrapText="1"/>
    </xf>
    <xf numFmtId="0" fontId="60" fillId="0" borderId="53" xfId="2" applyFont="1" applyBorder="1" applyAlignment="1">
      <alignment horizontal="center" vertical="center" wrapText="1"/>
    </xf>
    <xf numFmtId="0" fontId="60" fillId="0" borderId="108" xfId="2" applyFont="1" applyBorder="1" applyAlignment="1">
      <alignment horizontal="center" vertical="center" wrapText="1"/>
    </xf>
    <xf numFmtId="0" fontId="60" fillId="0" borderId="8" xfId="2" applyFont="1" applyBorder="1" applyAlignment="1">
      <alignment horizontal="center" vertical="center" wrapText="1"/>
    </xf>
    <xf numFmtId="0" fontId="60" fillId="0" borderId="9" xfId="2" applyFont="1" applyBorder="1" applyAlignment="1">
      <alignment horizontal="center" vertical="center" wrapText="1"/>
    </xf>
    <xf numFmtId="0" fontId="60" fillId="0" borderId="24" xfId="2" applyFont="1" applyBorder="1" applyAlignment="1">
      <alignment horizontal="center" vertical="center" wrapText="1"/>
    </xf>
    <xf numFmtId="0" fontId="60" fillId="0" borderId="68" xfId="2" applyFont="1" applyBorder="1" applyAlignment="1">
      <alignment horizontal="center" vertical="center" wrapText="1"/>
    </xf>
    <xf numFmtId="0" fontId="60" fillId="0" borderId="69" xfId="2" applyFont="1" applyBorder="1" applyAlignment="1">
      <alignment horizontal="center" vertical="center" wrapText="1"/>
    </xf>
    <xf numFmtId="0" fontId="60" fillId="0" borderId="70" xfId="2" applyFont="1" applyBorder="1" applyAlignment="1">
      <alignment horizontal="center" vertical="center" wrapText="1"/>
    </xf>
    <xf numFmtId="0" fontId="60" fillId="0" borderId="18" xfId="2" applyFont="1" applyBorder="1" applyAlignment="1">
      <alignment horizontal="center" vertical="center" wrapText="1"/>
    </xf>
    <xf numFmtId="0" fontId="60" fillId="0" borderId="5" xfId="2" applyFont="1" applyBorder="1" applyAlignment="1">
      <alignment horizontal="center" vertical="center" wrapText="1"/>
    </xf>
    <xf numFmtId="0" fontId="60" fillId="0" borderId="32" xfId="2" applyFont="1" applyBorder="1" applyAlignment="1">
      <alignment horizontal="center" vertical="center" wrapText="1"/>
    </xf>
    <xf numFmtId="0" fontId="60" fillId="0" borderId="77" xfId="2" applyFont="1" applyBorder="1" applyAlignment="1">
      <alignment horizontal="center" vertical="center" wrapText="1"/>
    </xf>
    <xf numFmtId="0" fontId="60" fillId="0" borderId="0" xfId="2" applyFont="1" applyBorder="1" applyAlignment="1">
      <alignment horizontal="center" vertical="center" wrapText="1"/>
    </xf>
    <xf numFmtId="0" fontId="60" fillId="0" borderId="43" xfId="2" applyFont="1" applyBorder="1" applyAlignment="1">
      <alignment horizontal="center" vertical="center" wrapText="1"/>
    </xf>
    <xf numFmtId="0" fontId="60" fillId="0" borderId="0" xfId="0" applyFont="1" applyAlignment="1">
      <alignment horizontal="left" vertical="center" wrapText="1"/>
    </xf>
    <xf numFmtId="0" fontId="60"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4" fillId="0" borderId="1" xfId="2" applyFont="1" applyBorder="1" applyAlignment="1">
      <alignment horizontal="center" vertical="center" wrapText="1"/>
    </xf>
    <xf numFmtId="0" fontId="71" fillId="0" borderId="1"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1" xfId="2" applyFont="1" applyBorder="1" applyAlignment="1">
      <alignment horizontal="center" vertical="center" wrapText="1"/>
    </xf>
    <xf numFmtId="0" fontId="74" fillId="0" borderId="11" xfId="2" applyFont="1" applyBorder="1" applyAlignment="1">
      <alignment horizontal="center" vertical="center" wrapText="1"/>
    </xf>
    <xf numFmtId="0" fontId="74"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checked="Checked" firstButton="1" fmlaLink="$AP$62"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firstButton="1" fmlaLink="$AH$62"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91440</xdr:colOff>
          <xdr:row>36</xdr:row>
          <xdr:rowOff>15240</xdr:rowOff>
        </xdr:from>
        <xdr:to>
          <xdr:col>2</xdr:col>
          <xdr:colOff>76200</xdr:colOff>
          <xdr:row>36</xdr:row>
          <xdr:rowOff>175260</xdr:rowOff>
        </xdr:to>
        <xdr:sp macro="" textlink="">
          <xdr:nvSpPr>
            <xdr:cNvPr id="35840" name="Check Box 1" hidden="1">
              <a:extLst>
                <a:ext uri="{63B3BB69-23CF-44E3-9099-C40C66FF867C}">
                  <a14:compatExt spid="_x0000_s35841"/>
                </a:ext>
                <a:ext uri="{FF2B5EF4-FFF2-40B4-BE49-F238E27FC236}">
                  <a16:creationId xmlns:a16="http://schemas.microsoft.com/office/drawing/2014/main" id="{20569DBC-2818-7049-B7F7-0001BFDC83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43</xdr:row>
          <xdr:rowOff>53340</xdr:rowOff>
        </xdr:from>
        <xdr:to>
          <xdr:col>6</xdr:col>
          <xdr:colOff>15240</xdr:colOff>
          <xdr:row>43</xdr:row>
          <xdr:rowOff>220980</xdr:rowOff>
        </xdr:to>
        <xdr:sp macro="" textlink="">
          <xdr:nvSpPr>
            <xdr:cNvPr id="35902" name="Check Box 2" hidden="1">
              <a:extLst>
                <a:ext uri="{63B3BB69-23CF-44E3-9099-C40C66FF867C}">
                  <a14:compatExt spid="_x0000_s35842"/>
                </a:ext>
                <a:ext uri="{FF2B5EF4-FFF2-40B4-BE49-F238E27FC236}">
                  <a16:creationId xmlns:a16="http://schemas.microsoft.com/office/drawing/2014/main" id="{2C4DA3B6-41FA-F68B-3DF7-729969BE94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43</xdr:row>
          <xdr:rowOff>53340</xdr:rowOff>
        </xdr:from>
        <xdr:to>
          <xdr:col>10</xdr:col>
          <xdr:colOff>22860</xdr:colOff>
          <xdr:row>43</xdr:row>
          <xdr:rowOff>220980</xdr:rowOff>
        </xdr:to>
        <xdr:sp macro="" textlink="">
          <xdr:nvSpPr>
            <xdr:cNvPr id="35903" name="Check Box 3" hidden="1">
              <a:extLst>
                <a:ext uri="{63B3BB69-23CF-44E3-9099-C40C66FF867C}">
                  <a14:compatExt spid="_x0000_s35843"/>
                </a:ext>
                <a:ext uri="{FF2B5EF4-FFF2-40B4-BE49-F238E27FC236}">
                  <a16:creationId xmlns:a16="http://schemas.microsoft.com/office/drawing/2014/main" id="{3C4D120E-3EA5-7EAE-9CF2-439BF06587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43</xdr:row>
          <xdr:rowOff>53340</xdr:rowOff>
        </xdr:from>
        <xdr:to>
          <xdr:col>16</xdr:col>
          <xdr:colOff>22860</xdr:colOff>
          <xdr:row>43</xdr:row>
          <xdr:rowOff>220980</xdr:rowOff>
        </xdr:to>
        <xdr:sp macro="" textlink="">
          <xdr:nvSpPr>
            <xdr:cNvPr id="48" name="Check Box 4" hidden="1">
              <a:extLst>
                <a:ext uri="{63B3BB69-23CF-44E3-9099-C40C66FF867C}">
                  <a14:compatExt spid="_x0000_s35844"/>
                </a:ext>
                <a:ext uri="{FF2B5EF4-FFF2-40B4-BE49-F238E27FC236}">
                  <a16:creationId xmlns:a16="http://schemas.microsoft.com/office/drawing/2014/main" id="{F9664CCE-E33A-8235-3ADF-B173709D9CB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43</xdr:row>
          <xdr:rowOff>53340</xdr:rowOff>
        </xdr:from>
        <xdr:to>
          <xdr:col>23</xdr:col>
          <xdr:colOff>22860</xdr:colOff>
          <xdr:row>43</xdr:row>
          <xdr:rowOff>220980</xdr:rowOff>
        </xdr:to>
        <xdr:sp macro="" textlink="">
          <xdr:nvSpPr>
            <xdr:cNvPr id="49" name="Check Box 5" hidden="1">
              <a:extLst>
                <a:ext uri="{63B3BB69-23CF-44E3-9099-C40C66FF867C}">
                  <a14:compatExt spid="_x0000_s35845"/>
                </a:ext>
                <a:ext uri="{FF2B5EF4-FFF2-40B4-BE49-F238E27FC236}">
                  <a16:creationId xmlns:a16="http://schemas.microsoft.com/office/drawing/2014/main" id="{D29F7F56-5022-B5FF-B7A5-3714C640D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43</xdr:row>
          <xdr:rowOff>53340</xdr:rowOff>
        </xdr:from>
        <xdr:to>
          <xdr:col>27</xdr:col>
          <xdr:colOff>15240</xdr:colOff>
          <xdr:row>43</xdr:row>
          <xdr:rowOff>220980</xdr:rowOff>
        </xdr:to>
        <xdr:sp macro="" textlink="">
          <xdr:nvSpPr>
            <xdr:cNvPr id="50" name="Check Box 6" hidden="1">
              <a:extLst>
                <a:ext uri="{63B3BB69-23CF-44E3-9099-C40C66FF867C}">
                  <a14:compatExt spid="_x0000_s35846"/>
                </a:ext>
                <a:ext uri="{FF2B5EF4-FFF2-40B4-BE49-F238E27FC236}">
                  <a16:creationId xmlns:a16="http://schemas.microsoft.com/office/drawing/2014/main" id="{71EA2ED2-3B13-2C95-7C4A-CBDB38D78C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44</xdr:row>
          <xdr:rowOff>175260</xdr:rowOff>
        </xdr:from>
        <xdr:to>
          <xdr:col>6</xdr:col>
          <xdr:colOff>15240</xdr:colOff>
          <xdr:row>46</xdr:row>
          <xdr:rowOff>15240</xdr:rowOff>
        </xdr:to>
        <xdr:sp macro="" textlink="">
          <xdr:nvSpPr>
            <xdr:cNvPr id="51" name="Check Box 7" hidden="1">
              <a:extLst>
                <a:ext uri="{63B3BB69-23CF-44E3-9099-C40C66FF867C}">
                  <a14:compatExt spid="_x0000_s35847"/>
                </a:ext>
                <a:ext uri="{FF2B5EF4-FFF2-40B4-BE49-F238E27FC236}">
                  <a16:creationId xmlns:a16="http://schemas.microsoft.com/office/drawing/2014/main" id="{AD971562-88E6-17D7-693C-9BB01B4D82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44</xdr:row>
          <xdr:rowOff>182880</xdr:rowOff>
        </xdr:from>
        <xdr:to>
          <xdr:col>13</xdr:col>
          <xdr:colOff>22860</xdr:colOff>
          <xdr:row>46</xdr:row>
          <xdr:rowOff>15240</xdr:rowOff>
        </xdr:to>
        <xdr:sp macro="" textlink="">
          <xdr:nvSpPr>
            <xdr:cNvPr id="52" name="Check Box 8" hidden="1">
              <a:extLst>
                <a:ext uri="{63B3BB69-23CF-44E3-9099-C40C66FF867C}">
                  <a14:compatExt spid="_x0000_s35848"/>
                </a:ext>
                <a:ext uri="{FF2B5EF4-FFF2-40B4-BE49-F238E27FC236}">
                  <a16:creationId xmlns:a16="http://schemas.microsoft.com/office/drawing/2014/main" id="{4AEDC68E-C639-299E-25F5-1EFBD094C9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44</xdr:row>
          <xdr:rowOff>182880</xdr:rowOff>
        </xdr:from>
        <xdr:to>
          <xdr:col>20</xdr:col>
          <xdr:colOff>22860</xdr:colOff>
          <xdr:row>46</xdr:row>
          <xdr:rowOff>15240</xdr:rowOff>
        </xdr:to>
        <xdr:sp macro="" textlink="">
          <xdr:nvSpPr>
            <xdr:cNvPr id="53" name="Check Box 9" hidden="1">
              <a:extLst>
                <a:ext uri="{63B3BB69-23CF-44E3-9099-C40C66FF867C}">
                  <a14:compatExt spid="_x0000_s35849"/>
                </a:ext>
                <a:ext uri="{FF2B5EF4-FFF2-40B4-BE49-F238E27FC236}">
                  <a16:creationId xmlns:a16="http://schemas.microsoft.com/office/drawing/2014/main" id="{C8905FA6-AA57-3855-F25F-BF7922D056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53</xdr:row>
          <xdr:rowOff>22860</xdr:rowOff>
        </xdr:from>
        <xdr:to>
          <xdr:col>23</xdr:col>
          <xdr:colOff>22860</xdr:colOff>
          <xdr:row>54</xdr:row>
          <xdr:rowOff>0</xdr:rowOff>
        </xdr:to>
        <xdr:sp macro="" textlink="">
          <xdr:nvSpPr>
            <xdr:cNvPr id="54" name="Check Box 10" hidden="1">
              <a:extLst>
                <a:ext uri="{63B3BB69-23CF-44E3-9099-C40C66FF867C}">
                  <a14:compatExt spid="_x0000_s35850"/>
                </a:ext>
                <a:ext uri="{FF2B5EF4-FFF2-40B4-BE49-F238E27FC236}">
                  <a16:creationId xmlns:a16="http://schemas.microsoft.com/office/drawing/2014/main" id="{11CFE97A-AFB7-9BD7-9D9D-FFBACE2F14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22860</xdr:rowOff>
        </xdr:from>
        <xdr:to>
          <xdr:col>27</xdr:col>
          <xdr:colOff>22860</xdr:colOff>
          <xdr:row>54</xdr:row>
          <xdr:rowOff>0</xdr:rowOff>
        </xdr:to>
        <xdr:sp macro="" textlink="">
          <xdr:nvSpPr>
            <xdr:cNvPr id="55" name="Check Box 11" hidden="1">
              <a:extLst>
                <a:ext uri="{63B3BB69-23CF-44E3-9099-C40C66FF867C}">
                  <a14:compatExt spid="_x0000_s35851"/>
                </a:ext>
                <a:ext uri="{FF2B5EF4-FFF2-40B4-BE49-F238E27FC236}">
                  <a16:creationId xmlns:a16="http://schemas.microsoft.com/office/drawing/2014/main" id="{C5AF41E8-2530-4860-C9E3-83A1FF8A4E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121920</xdr:rowOff>
        </xdr:from>
        <xdr:to>
          <xdr:col>6</xdr:col>
          <xdr:colOff>7620</xdr:colOff>
          <xdr:row>55</xdr:row>
          <xdr:rowOff>60960</xdr:rowOff>
        </xdr:to>
        <xdr:sp macro="" textlink="">
          <xdr:nvSpPr>
            <xdr:cNvPr id="56" name="Check Box 12" hidden="1">
              <a:extLst>
                <a:ext uri="{63B3BB69-23CF-44E3-9099-C40C66FF867C}">
                  <a14:compatExt spid="_x0000_s35852"/>
                </a:ext>
                <a:ext uri="{FF2B5EF4-FFF2-40B4-BE49-F238E27FC236}">
                  <a16:creationId xmlns:a16="http://schemas.microsoft.com/office/drawing/2014/main" id="{FF04A76D-25DB-4EEF-9221-50C4B4BEBB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97</xdr:row>
          <xdr:rowOff>7620</xdr:rowOff>
        </xdr:from>
        <xdr:to>
          <xdr:col>3</xdr:col>
          <xdr:colOff>83820</xdr:colOff>
          <xdr:row>97</xdr:row>
          <xdr:rowOff>175260</xdr:rowOff>
        </xdr:to>
        <xdr:sp macro="" textlink="">
          <xdr:nvSpPr>
            <xdr:cNvPr id="57" name="Check Box 13" hidden="1">
              <a:extLst>
                <a:ext uri="{63B3BB69-23CF-44E3-9099-C40C66FF867C}">
                  <a14:compatExt spid="_x0000_s35853"/>
                </a:ext>
                <a:ext uri="{FF2B5EF4-FFF2-40B4-BE49-F238E27FC236}">
                  <a16:creationId xmlns:a16="http://schemas.microsoft.com/office/drawing/2014/main" id="{ECB997C0-DC24-F526-0B55-86AD823AB6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102</xdr:row>
          <xdr:rowOff>38100</xdr:rowOff>
        </xdr:from>
        <xdr:to>
          <xdr:col>13</xdr:col>
          <xdr:colOff>83820</xdr:colOff>
          <xdr:row>102</xdr:row>
          <xdr:rowOff>220980</xdr:rowOff>
        </xdr:to>
        <xdr:sp macro="" textlink="">
          <xdr:nvSpPr>
            <xdr:cNvPr id="58" name="Check Box 14" hidden="1">
              <a:extLst>
                <a:ext uri="{63B3BB69-23CF-44E3-9099-C40C66FF867C}">
                  <a14:compatExt spid="_x0000_s35854"/>
                </a:ext>
                <a:ext uri="{FF2B5EF4-FFF2-40B4-BE49-F238E27FC236}">
                  <a16:creationId xmlns:a16="http://schemas.microsoft.com/office/drawing/2014/main" id="{16DAAA01-296B-DB0C-A913-8489924667A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104</xdr:row>
          <xdr:rowOff>160020</xdr:rowOff>
        </xdr:from>
        <xdr:to>
          <xdr:col>3</xdr:col>
          <xdr:colOff>83820</xdr:colOff>
          <xdr:row>106</xdr:row>
          <xdr:rowOff>0</xdr:rowOff>
        </xdr:to>
        <xdr:sp macro="" textlink="">
          <xdr:nvSpPr>
            <xdr:cNvPr id="59" name="Check Box 15" hidden="1">
              <a:extLst>
                <a:ext uri="{63B3BB69-23CF-44E3-9099-C40C66FF867C}">
                  <a14:compatExt spid="_x0000_s35855"/>
                </a:ext>
                <a:ext uri="{FF2B5EF4-FFF2-40B4-BE49-F238E27FC236}">
                  <a16:creationId xmlns:a16="http://schemas.microsoft.com/office/drawing/2014/main" id="{E8B11197-05FD-E8B9-8FB9-360F67FBCB4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113</xdr:row>
          <xdr:rowOff>38100</xdr:rowOff>
        </xdr:from>
        <xdr:to>
          <xdr:col>13</xdr:col>
          <xdr:colOff>83820</xdr:colOff>
          <xdr:row>113</xdr:row>
          <xdr:rowOff>205740</xdr:rowOff>
        </xdr:to>
        <xdr:sp macro="" textlink="">
          <xdr:nvSpPr>
            <xdr:cNvPr id="60" name="Check Box 16" hidden="1">
              <a:extLst>
                <a:ext uri="{63B3BB69-23CF-44E3-9099-C40C66FF867C}">
                  <a14:compatExt spid="_x0000_s35856"/>
                </a:ext>
                <a:ext uri="{FF2B5EF4-FFF2-40B4-BE49-F238E27FC236}">
                  <a16:creationId xmlns:a16="http://schemas.microsoft.com/office/drawing/2014/main" id="{23E9CA41-6510-BBF8-C0A4-6E5E48CBD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117</xdr:row>
          <xdr:rowOff>22860</xdr:rowOff>
        </xdr:from>
        <xdr:to>
          <xdr:col>2</xdr:col>
          <xdr:colOff>60960</xdr:colOff>
          <xdr:row>117</xdr:row>
          <xdr:rowOff>198120</xdr:rowOff>
        </xdr:to>
        <xdr:sp macro="" textlink="">
          <xdr:nvSpPr>
            <xdr:cNvPr id="61" name="Check Box 17" hidden="1">
              <a:extLst>
                <a:ext uri="{63B3BB69-23CF-44E3-9099-C40C66FF867C}">
                  <a14:compatExt spid="_x0000_s35857"/>
                </a:ext>
                <a:ext uri="{FF2B5EF4-FFF2-40B4-BE49-F238E27FC236}">
                  <a16:creationId xmlns:a16="http://schemas.microsoft.com/office/drawing/2014/main" id="{1BBC4B78-44C9-DCDD-3835-8355FD2CF7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124</xdr:row>
          <xdr:rowOff>45720</xdr:rowOff>
        </xdr:from>
        <xdr:to>
          <xdr:col>13</xdr:col>
          <xdr:colOff>83820</xdr:colOff>
          <xdr:row>124</xdr:row>
          <xdr:rowOff>236220</xdr:rowOff>
        </xdr:to>
        <xdr:sp macro="" textlink="">
          <xdr:nvSpPr>
            <xdr:cNvPr id="62" name="Check Box 18" hidden="1">
              <a:extLst>
                <a:ext uri="{63B3BB69-23CF-44E3-9099-C40C66FF867C}">
                  <a14:compatExt spid="_x0000_s35858"/>
                </a:ext>
                <a:ext uri="{FF2B5EF4-FFF2-40B4-BE49-F238E27FC236}">
                  <a16:creationId xmlns:a16="http://schemas.microsoft.com/office/drawing/2014/main" id="{AABB439C-54B0-137B-7D42-D9DD979AE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175260</xdr:rowOff>
        </xdr:from>
        <xdr:to>
          <xdr:col>8</xdr:col>
          <xdr:colOff>22860</xdr:colOff>
          <xdr:row>108</xdr:row>
          <xdr:rowOff>152400</xdr:rowOff>
        </xdr:to>
        <xdr:sp macro="" textlink="">
          <xdr:nvSpPr>
            <xdr:cNvPr id="63" name="Check Box 19" hidden="1">
              <a:extLst>
                <a:ext uri="{63B3BB69-23CF-44E3-9099-C40C66FF867C}">
                  <a14:compatExt spid="_x0000_s35859"/>
                </a:ext>
                <a:ext uri="{FF2B5EF4-FFF2-40B4-BE49-F238E27FC236}">
                  <a16:creationId xmlns:a16="http://schemas.microsoft.com/office/drawing/2014/main" id="{B906B297-1D56-46FD-7689-58FEE02669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190500</xdr:rowOff>
        </xdr:from>
        <xdr:to>
          <xdr:col>8</xdr:col>
          <xdr:colOff>22860</xdr:colOff>
          <xdr:row>110</xdr:row>
          <xdr:rowOff>167640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AE93099D-5A1A-1D41-4B39-2CF78D5365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119</xdr:row>
          <xdr:rowOff>7620</xdr:rowOff>
        </xdr:from>
        <xdr:to>
          <xdr:col>7</xdr:col>
          <xdr:colOff>0</xdr:colOff>
          <xdr:row>119</xdr:row>
          <xdr:rowOff>243840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B056BCAD-8F14-6EE9-8189-5A5B5EB915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120</xdr:row>
          <xdr:rowOff>91440</xdr:rowOff>
        </xdr:from>
        <xdr:to>
          <xdr:col>7</xdr:col>
          <xdr:colOff>0</xdr:colOff>
          <xdr:row>120</xdr:row>
          <xdr:rowOff>266700</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F2B839A6-97B2-DDD5-1648-8610D9DF45F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121</xdr:row>
          <xdr:rowOff>114300</xdr:rowOff>
        </xdr:from>
        <xdr:to>
          <xdr:col>7</xdr:col>
          <xdr:colOff>0</xdr:colOff>
          <xdr:row>121</xdr:row>
          <xdr:rowOff>266700</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A5D9C133-DE34-7D8E-1347-600F630147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152</xdr:row>
          <xdr:rowOff>121920</xdr:rowOff>
        </xdr:from>
        <xdr:to>
          <xdr:col>6</xdr:col>
          <xdr:colOff>0</xdr:colOff>
          <xdr:row>154</xdr:row>
          <xdr:rowOff>15240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F12A14C8-F597-EC0B-6C30-6EC8843249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153</xdr:row>
          <xdr:rowOff>129540</xdr:rowOff>
        </xdr:from>
        <xdr:to>
          <xdr:col>6</xdr:col>
          <xdr:colOff>0</xdr:colOff>
          <xdr:row>155</xdr:row>
          <xdr:rowOff>22860</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054600EC-31F8-5E71-6294-F3F4AA57DE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154</xdr:row>
          <xdr:rowOff>121920</xdr:rowOff>
        </xdr:from>
        <xdr:to>
          <xdr:col>6</xdr:col>
          <xdr:colOff>0</xdr:colOff>
          <xdr:row>156</xdr:row>
          <xdr:rowOff>22860</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3BAE97BB-F7E5-6B95-599D-0A16F58B0A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155</xdr:row>
          <xdr:rowOff>121920</xdr:rowOff>
        </xdr:from>
        <xdr:to>
          <xdr:col>6</xdr:col>
          <xdr:colOff>0</xdr:colOff>
          <xdr:row>157</xdr:row>
          <xdr:rowOff>22860</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9CDA1598-87D8-060A-AD8C-117A6E7C5F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30480</xdr:rowOff>
        </xdr:from>
        <xdr:to>
          <xdr:col>6</xdr:col>
          <xdr:colOff>0</xdr:colOff>
          <xdr:row>157</xdr:row>
          <xdr:rowOff>205740</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520AC5B9-B62C-97A7-E74F-76C2C1CF45D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236220</xdr:rowOff>
        </xdr:from>
        <xdr:to>
          <xdr:col>6</xdr:col>
          <xdr:colOff>0</xdr:colOff>
          <xdr:row>159</xdr:row>
          <xdr:rowOff>22860</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50DC7F41-1613-87C1-B8AA-6A56D6A4FA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158</xdr:row>
          <xdr:rowOff>114300</xdr:rowOff>
        </xdr:from>
        <xdr:to>
          <xdr:col>6</xdr:col>
          <xdr:colOff>0</xdr:colOff>
          <xdr:row>160</xdr:row>
          <xdr:rowOff>22860</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A98F0226-A73E-A0C8-63E9-F927FF3DC9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159</xdr:row>
          <xdr:rowOff>114300</xdr:rowOff>
        </xdr:from>
        <xdr:to>
          <xdr:col>6</xdr:col>
          <xdr:colOff>0</xdr:colOff>
          <xdr:row>161</xdr:row>
          <xdr:rowOff>22860</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36A0EFE3-A4F3-2D65-5111-78701113A6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160</xdr:row>
          <xdr:rowOff>114300</xdr:rowOff>
        </xdr:from>
        <xdr:to>
          <xdr:col>6</xdr:col>
          <xdr:colOff>0</xdr:colOff>
          <xdr:row>162</xdr:row>
          <xdr:rowOff>22860</xdr:rowOff>
        </xdr:to>
        <xdr:sp macro="" textlink="">
          <xdr:nvSpPr>
            <xdr:cNvPr id="35916" name="Check Box 32" hidden="1">
              <a:extLst>
                <a:ext uri="{63B3BB69-23CF-44E3-9099-C40C66FF867C}">
                  <a14:compatExt spid="_x0000_s35872"/>
                </a:ext>
                <a:ext uri="{FF2B5EF4-FFF2-40B4-BE49-F238E27FC236}">
                  <a16:creationId xmlns:a16="http://schemas.microsoft.com/office/drawing/2014/main" id="{487A72CA-3F32-93E4-B948-1DCF7B4462E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162</xdr:row>
          <xdr:rowOff>22860</xdr:rowOff>
        </xdr:from>
        <xdr:to>
          <xdr:col>6</xdr:col>
          <xdr:colOff>0</xdr:colOff>
          <xdr:row>162</xdr:row>
          <xdr:rowOff>198120</xdr:rowOff>
        </xdr:to>
        <xdr:sp macro="" textlink="">
          <xdr:nvSpPr>
            <xdr:cNvPr id="35917" name="Check Box 33" hidden="1">
              <a:extLst>
                <a:ext uri="{63B3BB69-23CF-44E3-9099-C40C66FF867C}">
                  <a14:compatExt spid="_x0000_s35873"/>
                </a:ext>
                <a:ext uri="{FF2B5EF4-FFF2-40B4-BE49-F238E27FC236}">
                  <a16:creationId xmlns:a16="http://schemas.microsoft.com/office/drawing/2014/main" id="{57E37042-5941-A413-3CA5-B529639CFC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162</xdr:row>
          <xdr:rowOff>213360</xdr:rowOff>
        </xdr:from>
        <xdr:to>
          <xdr:col>6</xdr:col>
          <xdr:colOff>0</xdr:colOff>
          <xdr:row>164</xdr:row>
          <xdr:rowOff>22860</xdr:rowOff>
        </xdr:to>
        <xdr:sp macro="" textlink="">
          <xdr:nvSpPr>
            <xdr:cNvPr id="35918" name="Check Box 34" hidden="1">
              <a:extLst>
                <a:ext uri="{63B3BB69-23CF-44E3-9099-C40C66FF867C}">
                  <a14:compatExt spid="_x0000_s35874"/>
                </a:ext>
                <a:ext uri="{FF2B5EF4-FFF2-40B4-BE49-F238E27FC236}">
                  <a16:creationId xmlns:a16="http://schemas.microsoft.com/office/drawing/2014/main" id="{5E725247-C4F6-9455-9F91-D01872BC9C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163</xdr:row>
          <xdr:rowOff>114300</xdr:rowOff>
        </xdr:from>
        <xdr:to>
          <xdr:col>6</xdr:col>
          <xdr:colOff>0</xdr:colOff>
          <xdr:row>165</xdr:row>
          <xdr:rowOff>22860</xdr:rowOff>
        </xdr:to>
        <xdr:sp macro="" textlink="">
          <xdr:nvSpPr>
            <xdr:cNvPr id="35919" name="Check Box 35" hidden="1">
              <a:extLst>
                <a:ext uri="{63B3BB69-23CF-44E3-9099-C40C66FF867C}">
                  <a14:compatExt spid="_x0000_s35875"/>
                </a:ext>
                <a:ext uri="{FF2B5EF4-FFF2-40B4-BE49-F238E27FC236}">
                  <a16:creationId xmlns:a16="http://schemas.microsoft.com/office/drawing/2014/main" id="{EEAEFB45-854A-CA13-5703-DC0C495A90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165</xdr:row>
          <xdr:rowOff>22860</xdr:rowOff>
        </xdr:from>
        <xdr:to>
          <xdr:col>6</xdr:col>
          <xdr:colOff>0</xdr:colOff>
          <xdr:row>165</xdr:row>
          <xdr:rowOff>198120</xdr:rowOff>
        </xdr:to>
        <xdr:sp macro="" textlink="">
          <xdr:nvSpPr>
            <xdr:cNvPr id="35920" name="Check Box 36" hidden="1">
              <a:extLst>
                <a:ext uri="{63B3BB69-23CF-44E3-9099-C40C66FF867C}">
                  <a14:compatExt spid="_x0000_s35876"/>
                </a:ext>
                <a:ext uri="{FF2B5EF4-FFF2-40B4-BE49-F238E27FC236}">
                  <a16:creationId xmlns:a16="http://schemas.microsoft.com/office/drawing/2014/main" id="{F7FD8DEE-16A1-ABC8-5239-6E7903314A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165</xdr:row>
          <xdr:rowOff>205740</xdr:rowOff>
        </xdr:from>
        <xdr:to>
          <xdr:col>6</xdr:col>
          <xdr:colOff>0</xdr:colOff>
          <xdr:row>167</xdr:row>
          <xdr:rowOff>22860</xdr:rowOff>
        </xdr:to>
        <xdr:sp macro="" textlink="">
          <xdr:nvSpPr>
            <xdr:cNvPr id="35921" name="Check Box 37" hidden="1">
              <a:extLst>
                <a:ext uri="{63B3BB69-23CF-44E3-9099-C40C66FF867C}">
                  <a14:compatExt spid="_x0000_s35877"/>
                </a:ext>
                <a:ext uri="{FF2B5EF4-FFF2-40B4-BE49-F238E27FC236}">
                  <a16:creationId xmlns:a16="http://schemas.microsoft.com/office/drawing/2014/main" id="{E582148F-1186-3B48-7CA3-5151B39D7C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166</xdr:row>
          <xdr:rowOff>114300</xdr:rowOff>
        </xdr:from>
        <xdr:to>
          <xdr:col>6</xdr:col>
          <xdr:colOff>0</xdr:colOff>
          <xdr:row>168</xdr:row>
          <xdr:rowOff>22860</xdr:rowOff>
        </xdr:to>
        <xdr:sp macro="" textlink="">
          <xdr:nvSpPr>
            <xdr:cNvPr id="35922" name="Check Box 38" hidden="1">
              <a:extLst>
                <a:ext uri="{63B3BB69-23CF-44E3-9099-C40C66FF867C}">
                  <a14:compatExt spid="_x0000_s35878"/>
                </a:ext>
                <a:ext uri="{FF2B5EF4-FFF2-40B4-BE49-F238E27FC236}">
                  <a16:creationId xmlns:a16="http://schemas.microsoft.com/office/drawing/2014/main" id="{AEE087A1-5D4B-6B79-13CF-7C246F882D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167</xdr:row>
          <xdr:rowOff>114300</xdr:rowOff>
        </xdr:from>
        <xdr:to>
          <xdr:col>6</xdr:col>
          <xdr:colOff>0</xdr:colOff>
          <xdr:row>169</xdr:row>
          <xdr:rowOff>22860</xdr:rowOff>
        </xdr:to>
        <xdr:sp macro="" textlink="">
          <xdr:nvSpPr>
            <xdr:cNvPr id="35923" name="Check Box 39" hidden="1">
              <a:extLst>
                <a:ext uri="{63B3BB69-23CF-44E3-9099-C40C66FF867C}">
                  <a14:compatExt spid="_x0000_s35879"/>
                </a:ext>
                <a:ext uri="{FF2B5EF4-FFF2-40B4-BE49-F238E27FC236}">
                  <a16:creationId xmlns:a16="http://schemas.microsoft.com/office/drawing/2014/main" id="{2162C70A-C17C-1CFB-FD26-B9222FD8BD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168</xdr:row>
          <xdr:rowOff>114300</xdr:rowOff>
        </xdr:from>
        <xdr:to>
          <xdr:col>6</xdr:col>
          <xdr:colOff>0</xdr:colOff>
          <xdr:row>170</xdr:row>
          <xdr:rowOff>22860</xdr:rowOff>
        </xdr:to>
        <xdr:sp macro="" textlink="">
          <xdr:nvSpPr>
            <xdr:cNvPr id="35924" name="Check Box 40" hidden="1">
              <a:extLst>
                <a:ext uri="{63B3BB69-23CF-44E3-9099-C40C66FF867C}">
                  <a14:compatExt spid="_x0000_s35880"/>
                </a:ext>
                <a:ext uri="{FF2B5EF4-FFF2-40B4-BE49-F238E27FC236}">
                  <a16:creationId xmlns:a16="http://schemas.microsoft.com/office/drawing/2014/main" id="{56760AF2-C932-6F2E-50F5-C12B4762A5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170</xdr:row>
          <xdr:rowOff>22860</xdr:rowOff>
        </xdr:from>
        <xdr:to>
          <xdr:col>6</xdr:col>
          <xdr:colOff>0</xdr:colOff>
          <xdr:row>170</xdr:row>
          <xdr:rowOff>182880</xdr:rowOff>
        </xdr:to>
        <xdr:sp macro="" textlink="">
          <xdr:nvSpPr>
            <xdr:cNvPr id="35925" name="Check Box 41" hidden="1">
              <a:extLst>
                <a:ext uri="{63B3BB69-23CF-44E3-9099-C40C66FF867C}">
                  <a14:compatExt spid="_x0000_s35881"/>
                </a:ext>
                <a:ext uri="{FF2B5EF4-FFF2-40B4-BE49-F238E27FC236}">
                  <a16:creationId xmlns:a16="http://schemas.microsoft.com/office/drawing/2014/main" id="{93183571-6B87-2175-C59B-727E2E180C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170</xdr:row>
          <xdr:rowOff>205740</xdr:rowOff>
        </xdr:from>
        <xdr:to>
          <xdr:col>6</xdr:col>
          <xdr:colOff>0</xdr:colOff>
          <xdr:row>172</xdr:row>
          <xdr:rowOff>22860</xdr:rowOff>
        </xdr:to>
        <xdr:sp macro="" textlink="">
          <xdr:nvSpPr>
            <xdr:cNvPr id="35926" name="Check Box 42" hidden="1">
              <a:extLst>
                <a:ext uri="{63B3BB69-23CF-44E3-9099-C40C66FF867C}">
                  <a14:compatExt spid="_x0000_s35882"/>
                </a:ext>
                <a:ext uri="{FF2B5EF4-FFF2-40B4-BE49-F238E27FC236}">
                  <a16:creationId xmlns:a16="http://schemas.microsoft.com/office/drawing/2014/main" id="{0F14F0C3-87CB-4196-13E3-964584B135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171</xdr:row>
          <xdr:rowOff>114300</xdr:rowOff>
        </xdr:from>
        <xdr:to>
          <xdr:col>6</xdr:col>
          <xdr:colOff>0</xdr:colOff>
          <xdr:row>173</xdr:row>
          <xdr:rowOff>22860</xdr:rowOff>
        </xdr:to>
        <xdr:sp macro="" textlink="">
          <xdr:nvSpPr>
            <xdr:cNvPr id="35927" name="Check Box 43" hidden="1">
              <a:extLst>
                <a:ext uri="{63B3BB69-23CF-44E3-9099-C40C66FF867C}">
                  <a14:compatExt spid="_x0000_s35883"/>
                </a:ext>
                <a:ext uri="{FF2B5EF4-FFF2-40B4-BE49-F238E27FC236}">
                  <a16:creationId xmlns:a16="http://schemas.microsoft.com/office/drawing/2014/main" id="{E19D7207-26D3-2721-31AD-37971E7A52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172</xdr:row>
          <xdr:rowOff>114300</xdr:rowOff>
        </xdr:from>
        <xdr:to>
          <xdr:col>6</xdr:col>
          <xdr:colOff>0</xdr:colOff>
          <xdr:row>174</xdr:row>
          <xdr:rowOff>22860</xdr:rowOff>
        </xdr:to>
        <xdr:sp macro="" textlink="">
          <xdr:nvSpPr>
            <xdr:cNvPr id="35928" name="Check Box 44" hidden="1">
              <a:extLst>
                <a:ext uri="{63B3BB69-23CF-44E3-9099-C40C66FF867C}">
                  <a14:compatExt spid="_x0000_s35884"/>
                </a:ext>
                <a:ext uri="{FF2B5EF4-FFF2-40B4-BE49-F238E27FC236}">
                  <a16:creationId xmlns:a16="http://schemas.microsoft.com/office/drawing/2014/main" id="{6A1BBA09-CB0F-7274-1F73-3ACD5D7F6D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172</xdr:row>
          <xdr:rowOff>114300</xdr:rowOff>
        </xdr:from>
        <xdr:to>
          <xdr:col>6</xdr:col>
          <xdr:colOff>0</xdr:colOff>
          <xdr:row>174</xdr:row>
          <xdr:rowOff>22860</xdr:rowOff>
        </xdr:to>
        <xdr:sp macro="" textlink="">
          <xdr:nvSpPr>
            <xdr:cNvPr id="35929" name="Check Box 45" hidden="1">
              <a:extLst>
                <a:ext uri="{63B3BB69-23CF-44E3-9099-C40C66FF867C}">
                  <a14:compatExt spid="_x0000_s35885"/>
                </a:ext>
                <a:ext uri="{FF2B5EF4-FFF2-40B4-BE49-F238E27FC236}">
                  <a16:creationId xmlns:a16="http://schemas.microsoft.com/office/drawing/2014/main" id="{0C2C825F-A222-6213-87AF-CF9E39A8FE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173</xdr:row>
          <xdr:rowOff>114300</xdr:rowOff>
        </xdr:from>
        <xdr:to>
          <xdr:col>6</xdr:col>
          <xdr:colOff>0</xdr:colOff>
          <xdr:row>175</xdr:row>
          <xdr:rowOff>22860</xdr:rowOff>
        </xdr:to>
        <xdr:sp macro="" textlink="">
          <xdr:nvSpPr>
            <xdr:cNvPr id="35930" name="Check Box 46" hidden="1">
              <a:extLst>
                <a:ext uri="{63B3BB69-23CF-44E3-9099-C40C66FF867C}">
                  <a14:compatExt spid="_x0000_s35886"/>
                </a:ext>
                <a:ext uri="{FF2B5EF4-FFF2-40B4-BE49-F238E27FC236}">
                  <a16:creationId xmlns:a16="http://schemas.microsoft.com/office/drawing/2014/main" id="{0691AE0E-0A57-28D9-D433-EBC817AED7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174</xdr:row>
          <xdr:rowOff>114300</xdr:rowOff>
        </xdr:from>
        <xdr:to>
          <xdr:col>6</xdr:col>
          <xdr:colOff>0</xdr:colOff>
          <xdr:row>176</xdr:row>
          <xdr:rowOff>22860</xdr:rowOff>
        </xdr:to>
        <xdr:sp macro="" textlink="">
          <xdr:nvSpPr>
            <xdr:cNvPr id="35931" name="Check Box 47" hidden="1">
              <a:extLst>
                <a:ext uri="{63B3BB69-23CF-44E3-9099-C40C66FF867C}">
                  <a14:compatExt spid="_x0000_s35887"/>
                </a:ext>
                <a:ext uri="{FF2B5EF4-FFF2-40B4-BE49-F238E27FC236}">
                  <a16:creationId xmlns:a16="http://schemas.microsoft.com/office/drawing/2014/main" id="{325B65B7-CC87-ACAD-6C0E-05E3F2D30D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175</xdr:row>
          <xdr:rowOff>114300</xdr:rowOff>
        </xdr:from>
        <xdr:to>
          <xdr:col>6</xdr:col>
          <xdr:colOff>0</xdr:colOff>
          <xdr:row>177</xdr:row>
          <xdr:rowOff>22860</xdr:rowOff>
        </xdr:to>
        <xdr:sp macro="" textlink="">
          <xdr:nvSpPr>
            <xdr:cNvPr id="35932" name="Check Box 48" hidden="1">
              <a:extLst>
                <a:ext uri="{63B3BB69-23CF-44E3-9099-C40C66FF867C}">
                  <a14:compatExt spid="_x0000_s35888"/>
                </a:ext>
                <a:ext uri="{FF2B5EF4-FFF2-40B4-BE49-F238E27FC236}">
                  <a16:creationId xmlns:a16="http://schemas.microsoft.com/office/drawing/2014/main" id="{1F04865F-D7BE-402F-3F82-8A9317E3FBC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180</xdr:row>
          <xdr:rowOff>38100</xdr:rowOff>
        </xdr:from>
        <xdr:to>
          <xdr:col>6</xdr:col>
          <xdr:colOff>7620</xdr:colOff>
          <xdr:row>180</xdr:row>
          <xdr:rowOff>213360</xdr:rowOff>
        </xdr:to>
        <xdr:sp macro="" textlink="">
          <xdr:nvSpPr>
            <xdr:cNvPr id="35933" name="Check Box 49" hidden="1">
              <a:extLst>
                <a:ext uri="{63B3BB69-23CF-44E3-9099-C40C66FF867C}">
                  <a14:compatExt spid="_x0000_s35889"/>
                </a:ext>
                <a:ext uri="{FF2B5EF4-FFF2-40B4-BE49-F238E27FC236}">
                  <a16:creationId xmlns:a16="http://schemas.microsoft.com/office/drawing/2014/main" id="{361B6F44-BFD7-1029-3BCD-EC91E4220B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181</xdr:row>
          <xdr:rowOff>7620</xdr:rowOff>
        </xdr:from>
        <xdr:to>
          <xdr:col>6</xdr:col>
          <xdr:colOff>15240</xdr:colOff>
          <xdr:row>181</xdr:row>
          <xdr:rowOff>182880</xdr:rowOff>
        </xdr:to>
        <xdr:sp macro="" textlink="">
          <xdr:nvSpPr>
            <xdr:cNvPr id="35934" name="Check Box 50" hidden="1">
              <a:extLst>
                <a:ext uri="{63B3BB69-23CF-44E3-9099-C40C66FF867C}">
                  <a14:compatExt spid="_x0000_s35890"/>
                </a:ext>
                <a:ext uri="{FF2B5EF4-FFF2-40B4-BE49-F238E27FC236}">
                  <a16:creationId xmlns:a16="http://schemas.microsoft.com/office/drawing/2014/main" id="{1A452235-E591-D08C-407C-7D533AC2AA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38100</xdr:rowOff>
        </xdr:from>
        <xdr:to>
          <xdr:col>1</xdr:col>
          <xdr:colOff>175260</xdr:colOff>
          <xdr:row>186</xdr:row>
          <xdr:rowOff>205740</xdr:rowOff>
        </xdr:to>
        <xdr:sp macro="" textlink="">
          <xdr:nvSpPr>
            <xdr:cNvPr id="35935" name="Check Box 51" hidden="1">
              <a:extLst>
                <a:ext uri="{63B3BB69-23CF-44E3-9099-C40C66FF867C}">
                  <a14:compatExt spid="_x0000_s35891"/>
                </a:ext>
                <a:ext uri="{FF2B5EF4-FFF2-40B4-BE49-F238E27FC236}">
                  <a16:creationId xmlns:a16="http://schemas.microsoft.com/office/drawing/2014/main" id="{51B8A076-BC60-9D74-1B1A-E50D3D3784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91440</xdr:rowOff>
        </xdr:from>
        <xdr:to>
          <xdr:col>1</xdr:col>
          <xdr:colOff>167640</xdr:colOff>
          <xdr:row>187</xdr:row>
          <xdr:rowOff>274320</xdr:rowOff>
        </xdr:to>
        <xdr:sp macro="" textlink="">
          <xdr:nvSpPr>
            <xdr:cNvPr id="35936" name="Check Box 52" hidden="1">
              <a:extLst>
                <a:ext uri="{63B3BB69-23CF-44E3-9099-C40C66FF867C}">
                  <a14:compatExt spid="_x0000_s35892"/>
                </a:ext>
                <a:ext uri="{FF2B5EF4-FFF2-40B4-BE49-F238E27FC236}">
                  <a16:creationId xmlns:a16="http://schemas.microsoft.com/office/drawing/2014/main" id="{EB646C85-0F70-491B-9E8E-90E1C3769FF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83820</xdr:rowOff>
        </xdr:from>
        <xdr:to>
          <xdr:col>1</xdr:col>
          <xdr:colOff>175260</xdr:colOff>
          <xdr:row>188</xdr:row>
          <xdr:rowOff>266700</xdr:rowOff>
        </xdr:to>
        <xdr:sp macro="" textlink="">
          <xdr:nvSpPr>
            <xdr:cNvPr id="35937" name="Check Box 53" hidden="1">
              <a:extLst>
                <a:ext uri="{63B3BB69-23CF-44E3-9099-C40C66FF867C}">
                  <a14:compatExt spid="_x0000_s35893"/>
                </a:ext>
                <a:ext uri="{FF2B5EF4-FFF2-40B4-BE49-F238E27FC236}">
                  <a16:creationId xmlns:a16="http://schemas.microsoft.com/office/drawing/2014/main" id="{3BE0EF84-5B46-C7D8-E42B-4E0D646BD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15240</xdr:rowOff>
        </xdr:from>
        <xdr:to>
          <xdr:col>1</xdr:col>
          <xdr:colOff>175260</xdr:colOff>
          <xdr:row>189</xdr:row>
          <xdr:rowOff>198120</xdr:rowOff>
        </xdr:to>
        <xdr:sp macro="" textlink="">
          <xdr:nvSpPr>
            <xdr:cNvPr id="35938" name="Check Box 54" hidden="1">
              <a:extLst>
                <a:ext uri="{63B3BB69-23CF-44E3-9099-C40C66FF867C}">
                  <a14:compatExt spid="_x0000_s35894"/>
                </a:ext>
                <a:ext uri="{FF2B5EF4-FFF2-40B4-BE49-F238E27FC236}">
                  <a16:creationId xmlns:a16="http://schemas.microsoft.com/office/drawing/2014/main" id="{65AD25EC-D525-BD79-79E6-5A622C00ED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15240</xdr:rowOff>
        </xdr:from>
        <xdr:to>
          <xdr:col>1</xdr:col>
          <xdr:colOff>175260</xdr:colOff>
          <xdr:row>190</xdr:row>
          <xdr:rowOff>198120</xdr:rowOff>
        </xdr:to>
        <xdr:sp macro="" textlink="">
          <xdr:nvSpPr>
            <xdr:cNvPr id="35939" name="Check Box 55" hidden="1">
              <a:extLst>
                <a:ext uri="{63B3BB69-23CF-44E3-9099-C40C66FF867C}">
                  <a14:compatExt spid="_x0000_s35895"/>
                </a:ext>
                <a:ext uri="{FF2B5EF4-FFF2-40B4-BE49-F238E27FC236}">
                  <a16:creationId xmlns:a16="http://schemas.microsoft.com/office/drawing/2014/main" id="{3DAB24E3-7C08-045F-C2B4-64EC323B3F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213360</xdr:rowOff>
        </xdr:from>
        <xdr:to>
          <xdr:col>1</xdr:col>
          <xdr:colOff>175260</xdr:colOff>
          <xdr:row>192</xdr:row>
          <xdr:rowOff>22860</xdr:rowOff>
        </xdr:to>
        <xdr:sp macro="" textlink="">
          <xdr:nvSpPr>
            <xdr:cNvPr id="35940" name="Check Box 56" hidden="1">
              <a:extLst>
                <a:ext uri="{63B3BB69-23CF-44E3-9099-C40C66FF867C}">
                  <a14:compatExt spid="_x0000_s35896"/>
                </a:ext>
                <a:ext uri="{FF2B5EF4-FFF2-40B4-BE49-F238E27FC236}">
                  <a16:creationId xmlns:a16="http://schemas.microsoft.com/office/drawing/2014/main" id="{3A0B0154-A836-40EF-6F24-5794256323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74</xdr:row>
          <xdr:rowOff>22860</xdr:rowOff>
        </xdr:from>
        <xdr:to>
          <xdr:col>3</xdr:col>
          <xdr:colOff>83820</xdr:colOff>
          <xdr:row>74</xdr:row>
          <xdr:rowOff>198120</xdr:rowOff>
        </xdr:to>
        <xdr:sp macro="" textlink="">
          <xdr:nvSpPr>
            <xdr:cNvPr id="35941" name="Check Box 57" hidden="1">
              <a:extLst>
                <a:ext uri="{63B3BB69-23CF-44E3-9099-C40C66FF867C}">
                  <a14:compatExt spid="_x0000_s35897"/>
                </a:ext>
                <a:ext uri="{FF2B5EF4-FFF2-40B4-BE49-F238E27FC236}">
                  <a16:creationId xmlns:a16="http://schemas.microsoft.com/office/drawing/2014/main" id="{024432E7-04E2-5BDC-BCB0-C671F405F58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134</xdr:row>
          <xdr:rowOff>114300</xdr:rowOff>
        </xdr:from>
        <xdr:to>
          <xdr:col>2</xdr:col>
          <xdr:colOff>152400</xdr:colOff>
          <xdr:row>136</xdr:row>
          <xdr:rowOff>30480</xdr:rowOff>
        </xdr:to>
        <xdr:sp macro="" textlink="">
          <xdr:nvSpPr>
            <xdr:cNvPr id="35942" name="Check Box 58" hidden="1">
              <a:extLst>
                <a:ext uri="{63B3BB69-23CF-44E3-9099-C40C66FF867C}">
                  <a14:compatExt spid="_x0000_s35898"/>
                </a:ext>
                <a:ext uri="{FF2B5EF4-FFF2-40B4-BE49-F238E27FC236}">
                  <a16:creationId xmlns:a16="http://schemas.microsoft.com/office/drawing/2014/main" id="{1398725F-B35C-8F84-07FC-0033A0D3C0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135</xdr:row>
          <xdr:rowOff>129540</xdr:rowOff>
        </xdr:from>
        <xdr:to>
          <xdr:col>2</xdr:col>
          <xdr:colOff>137160</xdr:colOff>
          <xdr:row>137</xdr:row>
          <xdr:rowOff>30480</xdr:rowOff>
        </xdr:to>
        <xdr:sp macro="" textlink="">
          <xdr:nvSpPr>
            <xdr:cNvPr id="35943" name="Check Box 59" hidden="1">
              <a:extLst>
                <a:ext uri="{63B3BB69-23CF-44E3-9099-C40C66FF867C}">
                  <a14:compatExt spid="_x0000_s35899"/>
                </a:ext>
                <a:ext uri="{FF2B5EF4-FFF2-40B4-BE49-F238E27FC236}">
                  <a16:creationId xmlns:a16="http://schemas.microsoft.com/office/drawing/2014/main" id="{7794C886-7455-D556-EEE3-A18780D945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137</xdr:row>
          <xdr:rowOff>22860</xdr:rowOff>
        </xdr:from>
        <xdr:to>
          <xdr:col>2</xdr:col>
          <xdr:colOff>137160</xdr:colOff>
          <xdr:row>137</xdr:row>
          <xdr:rowOff>251460</xdr:rowOff>
        </xdr:to>
        <xdr:sp macro="" textlink="">
          <xdr:nvSpPr>
            <xdr:cNvPr id="35944" name="Check Box 60" hidden="1">
              <a:extLst>
                <a:ext uri="{63B3BB69-23CF-44E3-9099-C40C66FF867C}">
                  <a14:compatExt spid="_x0000_s35900"/>
                </a:ext>
                <a:ext uri="{FF2B5EF4-FFF2-40B4-BE49-F238E27FC236}">
                  <a16:creationId xmlns:a16="http://schemas.microsoft.com/office/drawing/2014/main" id="{4BB8ECE2-4BD5-1F36-F9E8-22CD413CF3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137</xdr:row>
          <xdr:rowOff>236220</xdr:rowOff>
        </xdr:from>
        <xdr:to>
          <xdr:col>2</xdr:col>
          <xdr:colOff>137160</xdr:colOff>
          <xdr:row>139</xdr:row>
          <xdr:rowOff>30480</xdr:rowOff>
        </xdr:to>
        <xdr:sp macro="" textlink="">
          <xdr:nvSpPr>
            <xdr:cNvPr id="35945" name="Check Box 61" hidden="1">
              <a:extLst>
                <a:ext uri="{63B3BB69-23CF-44E3-9099-C40C66FF867C}">
                  <a14:compatExt spid="_x0000_s35901"/>
                </a:ext>
                <a:ext uri="{FF2B5EF4-FFF2-40B4-BE49-F238E27FC236}">
                  <a16:creationId xmlns:a16="http://schemas.microsoft.com/office/drawing/2014/main" id="{5AAB3BC2-D555-FA71-E76B-54EF3063085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0"/>
          <a:chExt cx="301792" cy="780030"/>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597"/>
          <a:chExt cx="308371" cy="762904"/>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597"/>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47"/>
          <a:chExt cx="301792" cy="494794"/>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47"/>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6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44"/>
          <a:chExt cx="308371" cy="779275"/>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44"/>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45"/>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573" y="8168768"/>
          <a:chExt cx="217623" cy="792469"/>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3" y="8168768"/>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57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9014" y="8166106"/>
          <a:chExt cx="208607" cy="749744"/>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512" y="8166106"/>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9014" y="8640732"/>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15"/>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3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91186" name="Option Button 1" hidden="1">
              <a:extLst>
                <a:ext uri="{63B3BB69-23CF-44E3-9099-C40C66FF867C}">
                  <a14:compatExt spid="_x0000_s91137"/>
                </a:ext>
                <a:ext uri="{FF2B5EF4-FFF2-40B4-BE49-F238E27FC236}">
                  <a16:creationId xmlns:a16="http://schemas.microsoft.com/office/drawing/2014/main" id="{B2366ED9-3E9A-3CB1-81CA-AAC0BF9BA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91187" name="Option Button 2" hidden="1">
              <a:extLst>
                <a:ext uri="{63B3BB69-23CF-44E3-9099-C40C66FF867C}">
                  <a14:compatExt spid="_x0000_s91138"/>
                </a:ext>
                <a:ext uri="{FF2B5EF4-FFF2-40B4-BE49-F238E27FC236}">
                  <a16:creationId xmlns:a16="http://schemas.microsoft.com/office/drawing/2014/main" id="{A36B6B31-353F-FAF8-1EFD-43DA527EB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91188" name="Option Button 3" hidden="1">
              <a:extLst>
                <a:ext uri="{63B3BB69-23CF-44E3-9099-C40C66FF867C}">
                  <a14:compatExt spid="_x0000_s91139"/>
                </a:ext>
                <a:ext uri="{FF2B5EF4-FFF2-40B4-BE49-F238E27FC236}">
                  <a16:creationId xmlns:a16="http://schemas.microsoft.com/office/drawing/2014/main" id="{6B48B763-65DE-63AB-3F87-FCA7E5814A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91189" name="Option Button 4" hidden="1">
              <a:extLst>
                <a:ext uri="{63B3BB69-23CF-44E3-9099-C40C66FF867C}">
                  <a14:compatExt spid="_x0000_s91140"/>
                </a:ext>
                <a:ext uri="{FF2B5EF4-FFF2-40B4-BE49-F238E27FC236}">
                  <a16:creationId xmlns:a16="http://schemas.microsoft.com/office/drawing/2014/main" id="{EF1C0EA5-45E8-7414-8A2A-2CB50A23D9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91190" name="Option Button 5" hidden="1">
              <a:extLst>
                <a:ext uri="{63B3BB69-23CF-44E3-9099-C40C66FF867C}">
                  <a14:compatExt spid="_x0000_s91141"/>
                </a:ext>
                <a:ext uri="{FF2B5EF4-FFF2-40B4-BE49-F238E27FC236}">
                  <a16:creationId xmlns:a16="http://schemas.microsoft.com/office/drawing/2014/main" id="{9C3C45A6-0DE2-FF74-90C1-163A06E8C5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91191" name="Option Button 6" hidden="1">
              <a:extLst>
                <a:ext uri="{63B3BB69-23CF-44E3-9099-C40C66FF867C}">
                  <a14:compatExt spid="_x0000_s91142"/>
                </a:ext>
                <a:ext uri="{FF2B5EF4-FFF2-40B4-BE49-F238E27FC236}">
                  <a16:creationId xmlns:a16="http://schemas.microsoft.com/office/drawing/2014/main" id="{F799293F-2FF0-383A-6DE4-0EA9462ED9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91192" name="Option Button 7" hidden="1">
              <a:extLst>
                <a:ext uri="{63B3BB69-23CF-44E3-9099-C40C66FF867C}">
                  <a14:compatExt spid="_x0000_s91143"/>
                </a:ext>
                <a:ext uri="{FF2B5EF4-FFF2-40B4-BE49-F238E27FC236}">
                  <a16:creationId xmlns:a16="http://schemas.microsoft.com/office/drawing/2014/main" id="{3BF05B13-CB36-FF1F-D73C-07F670C56B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91193" name="Option Button 8" hidden="1">
              <a:extLst>
                <a:ext uri="{63B3BB69-23CF-44E3-9099-C40C66FF867C}">
                  <a14:compatExt spid="_x0000_s91144"/>
                </a:ext>
                <a:ext uri="{FF2B5EF4-FFF2-40B4-BE49-F238E27FC236}">
                  <a16:creationId xmlns:a16="http://schemas.microsoft.com/office/drawing/2014/main" id="{4F3FFF5C-ECC3-EF96-DF5B-8036FD9880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91194" name="Option Button 9" hidden="1">
              <a:extLst>
                <a:ext uri="{63B3BB69-23CF-44E3-9099-C40C66FF867C}">
                  <a14:compatExt spid="_x0000_s91145"/>
                </a:ext>
                <a:ext uri="{FF2B5EF4-FFF2-40B4-BE49-F238E27FC236}">
                  <a16:creationId xmlns:a16="http://schemas.microsoft.com/office/drawing/2014/main" id="{2EA47885-89C1-76EE-64AB-C2A6A3063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91195" name="Option Button 10" hidden="1">
              <a:extLst>
                <a:ext uri="{63B3BB69-23CF-44E3-9099-C40C66FF867C}">
                  <a14:compatExt spid="_x0000_s91146"/>
                </a:ext>
                <a:ext uri="{FF2B5EF4-FFF2-40B4-BE49-F238E27FC236}">
                  <a16:creationId xmlns:a16="http://schemas.microsoft.com/office/drawing/2014/main" id="{8B8F704B-E8DA-023A-C63A-6BA45B9C0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91196" name="Option Button 11" hidden="1">
              <a:extLst>
                <a:ext uri="{63B3BB69-23CF-44E3-9099-C40C66FF867C}">
                  <a14:compatExt spid="_x0000_s91147"/>
                </a:ext>
                <a:ext uri="{FF2B5EF4-FFF2-40B4-BE49-F238E27FC236}">
                  <a16:creationId xmlns:a16="http://schemas.microsoft.com/office/drawing/2014/main" id="{0421E7D7-EEAE-0269-44D8-6423F8155E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91197" name="Option Button 12" hidden="1">
              <a:extLst>
                <a:ext uri="{63B3BB69-23CF-44E3-9099-C40C66FF867C}">
                  <a14:compatExt spid="_x0000_s91148"/>
                </a:ext>
                <a:ext uri="{FF2B5EF4-FFF2-40B4-BE49-F238E27FC236}">
                  <a16:creationId xmlns:a16="http://schemas.microsoft.com/office/drawing/2014/main" id="{566BF2FC-0A6D-93E3-9E56-52CAAF7B49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91198" name="Group Box 13" hidden="1">
              <a:extLst>
                <a:ext uri="{63B3BB69-23CF-44E3-9099-C40C66FF867C}">
                  <a14:compatExt spid="_x0000_s91149"/>
                </a:ext>
                <a:ext uri="{FF2B5EF4-FFF2-40B4-BE49-F238E27FC236}">
                  <a16:creationId xmlns:a16="http://schemas.microsoft.com/office/drawing/2014/main" id="{AF601A21-204A-21BE-E8D1-C0035B6B5C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91199" name="Group Box 14" hidden="1">
              <a:extLst>
                <a:ext uri="{63B3BB69-23CF-44E3-9099-C40C66FF867C}">
                  <a14:compatExt spid="_x0000_s91150"/>
                </a:ext>
                <a:ext uri="{FF2B5EF4-FFF2-40B4-BE49-F238E27FC236}">
                  <a16:creationId xmlns:a16="http://schemas.microsoft.com/office/drawing/2014/main" id="{7690AABB-D8C6-DA89-CE18-F2B713B9B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52" name="Group Box 15" hidden="1">
              <a:extLst>
                <a:ext uri="{63B3BB69-23CF-44E3-9099-C40C66FF867C}">
                  <a14:compatExt spid="_x0000_s91151"/>
                </a:ext>
                <a:ext uri="{FF2B5EF4-FFF2-40B4-BE49-F238E27FC236}">
                  <a16:creationId xmlns:a16="http://schemas.microsoft.com/office/drawing/2014/main" id="{65ECF7FD-48CD-ADC3-D8E2-9DD69A9257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53" name="Group Box 16" hidden="1">
              <a:extLst>
                <a:ext uri="{63B3BB69-23CF-44E3-9099-C40C66FF867C}">
                  <a14:compatExt spid="_x0000_s91152"/>
                </a:ext>
                <a:ext uri="{FF2B5EF4-FFF2-40B4-BE49-F238E27FC236}">
                  <a16:creationId xmlns:a16="http://schemas.microsoft.com/office/drawing/2014/main" id="{4848F54C-54B8-247F-1BEE-3DDA147BEC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54" name="Option Button 17" hidden="1">
              <a:extLst>
                <a:ext uri="{63B3BB69-23CF-44E3-9099-C40C66FF867C}">
                  <a14:compatExt spid="_x0000_s91153"/>
                </a:ext>
                <a:ext uri="{FF2B5EF4-FFF2-40B4-BE49-F238E27FC236}">
                  <a16:creationId xmlns:a16="http://schemas.microsoft.com/office/drawing/2014/main" id="{88E93160-9322-9DB1-10F9-3AA670535E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55" name="Option Button 18" hidden="1">
              <a:extLst>
                <a:ext uri="{63B3BB69-23CF-44E3-9099-C40C66FF867C}">
                  <a14:compatExt spid="_x0000_s91154"/>
                </a:ext>
                <a:ext uri="{FF2B5EF4-FFF2-40B4-BE49-F238E27FC236}">
                  <a16:creationId xmlns:a16="http://schemas.microsoft.com/office/drawing/2014/main" id="{1935F56A-80EE-7DCF-9771-CFB37012E2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56" name="Option Button 19" hidden="1">
              <a:extLst>
                <a:ext uri="{63B3BB69-23CF-44E3-9099-C40C66FF867C}">
                  <a14:compatExt spid="_x0000_s91155"/>
                </a:ext>
                <a:ext uri="{FF2B5EF4-FFF2-40B4-BE49-F238E27FC236}">
                  <a16:creationId xmlns:a16="http://schemas.microsoft.com/office/drawing/2014/main" id="{55C62F1D-FAFA-502F-4BBC-4651AFFA10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57" name="Group Box 20" hidden="1">
              <a:extLst>
                <a:ext uri="{63B3BB69-23CF-44E3-9099-C40C66FF867C}">
                  <a14:compatExt spid="_x0000_s91156"/>
                </a:ext>
                <a:ext uri="{FF2B5EF4-FFF2-40B4-BE49-F238E27FC236}">
                  <a16:creationId xmlns:a16="http://schemas.microsoft.com/office/drawing/2014/main" id="{B2DA4267-7AA1-E80B-18ED-A20EC4C485D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58" name="Group Box 21" hidden="1">
              <a:extLst>
                <a:ext uri="{63B3BB69-23CF-44E3-9099-C40C66FF867C}">
                  <a14:compatExt spid="_x0000_s91157"/>
                </a:ext>
                <a:ext uri="{FF2B5EF4-FFF2-40B4-BE49-F238E27FC236}">
                  <a16:creationId xmlns:a16="http://schemas.microsoft.com/office/drawing/2014/main" id="{FE3C60D9-4C31-7A37-3E05-1156818F6B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59" name="Group Box 22" hidden="1">
              <a:extLst>
                <a:ext uri="{63B3BB69-23CF-44E3-9099-C40C66FF867C}">
                  <a14:compatExt spid="_x0000_s91158"/>
                </a:ext>
                <a:ext uri="{FF2B5EF4-FFF2-40B4-BE49-F238E27FC236}">
                  <a16:creationId xmlns:a16="http://schemas.microsoft.com/office/drawing/2014/main" id="{89BB5815-D7D8-4AF0-D20E-59053423FF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60" name="Group Box 23" hidden="1">
              <a:extLst>
                <a:ext uri="{63B3BB69-23CF-44E3-9099-C40C66FF867C}">
                  <a14:compatExt spid="_x0000_s91159"/>
                </a:ext>
                <a:ext uri="{FF2B5EF4-FFF2-40B4-BE49-F238E27FC236}">
                  <a16:creationId xmlns:a16="http://schemas.microsoft.com/office/drawing/2014/main" id="{C759C570-F86C-3112-B338-E095D4C5BF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61" name="Group Box 24" hidden="1">
              <a:extLst>
                <a:ext uri="{63B3BB69-23CF-44E3-9099-C40C66FF867C}">
                  <a14:compatExt spid="_x0000_s91160"/>
                </a:ext>
                <a:ext uri="{FF2B5EF4-FFF2-40B4-BE49-F238E27FC236}">
                  <a16:creationId xmlns:a16="http://schemas.microsoft.com/office/drawing/2014/main" id="{A008CBED-0AF2-0774-149E-C5C64A9D10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62" name="Group Box 25" hidden="1">
              <a:extLst>
                <a:ext uri="{63B3BB69-23CF-44E3-9099-C40C66FF867C}">
                  <a14:compatExt spid="_x0000_s91161"/>
                </a:ext>
                <a:ext uri="{FF2B5EF4-FFF2-40B4-BE49-F238E27FC236}">
                  <a16:creationId xmlns:a16="http://schemas.microsoft.com/office/drawing/2014/main" id="{0844CC55-5DD1-A1C3-27DF-D1C9E719145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63" name="Group Box 26" hidden="1">
              <a:extLst>
                <a:ext uri="{63B3BB69-23CF-44E3-9099-C40C66FF867C}">
                  <a14:compatExt spid="_x0000_s91162"/>
                </a:ext>
                <a:ext uri="{FF2B5EF4-FFF2-40B4-BE49-F238E27FC236}">
                  <a16:creationId xmlns:a16="http://schemas.microsoft.com/office/drawing/2014/main" id="{68A02F34-3D85-0AA4-B9D8-E651D4FE98E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91136" name="Group Box 27" hidden="1">
              <a:extLst>
                <a:ext uri="{63B3BB69-23CF-44E3-9099-C40C66FF867C}">
                  <a14:compatExt spid="_x0000_s91163"/>
                </a:ext>
                <a:ext uri="{FF2B5EF4-FFF2-40B4-BE49-F238E27FC236}">
                  <a16:creationId xmlns:a16="http://schemas.microsoft.com/office/drawing/2014/main" id="{1776DB84-D7AD-C743-42F0-F8F3464700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91200" name="Group Box 28" hidden="1">
              <a:extLst>
                <a:ext uri="{63B3BB69-23CF-44E3-9099-C40C66FF867C}">
                  <a14:compatExt spid="_x0000_s91164"/>
                </a:ext>
                <a:ext uri="{FF2B5EF4-FFF2-40B4-BE49-F238E27FC236}">
                  <a16:creationId xmlns:a16="http://schemas.microsoft.com/office/drawing/2014/main" id="{9D827FA9-6F02-A7D1-3E19-5CBBBA897C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91201" name="Group Box 29" hidden="1">
              <a:extLst>
                <a:ext uri="{63B3BB69-23CF-44E3-9099-C40C66FF867C}">
                  <a14:compatExt spid="_x0000_s91165"/>
                </a:ext>
                <a:ext uri="{FF2B5EF4-FFF2-40B4-BE49-F238E27FC236}">
                  <a16:creationId xmlns:a16="http://schemas.microsoft.com/office/drawing/2014/main" id="{644848DA-8017-0178-FD74-9D67C5570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91202" name="Option Button 30" hidden="1">
              <a:extLst>
                <a:ext uri="{63B3BB69-23CF-44E3-9099-C40C66FF867C}">
                  <a14:compatExt spid="_x0000_s91166"/>
                </a:ext>
                <a:ext uri="{FF2B5EF4-FFF2-40B4-BE49-F238E27FC236}">
                  <a16:creationId xmlns:a16="http://schemas.microsoft.com/office/drawing/2014/main" id="{475313B3-A47F-C5C0-00AC-1A06F803E4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91203" name="Option Button 31" hidden="1">
              <a:extLst>
                <a:ext uri="{63B3BB69-23CF-44E3-9099-C40C66FF867C}">
                  <a14:compatExt spid="_x0000_s91167"/>
                </a:ext>
                <a:ext uri="{FF2B5EF4-FFF2-40B4-BE49-F238E27FC236}">
                  <a16:creationId xmlns:a16="http://schemas.microsoft.com/office/drawing/2014/main" id="{C6CA1E14-1061-4228-AC28-46ADD9024F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91204" name="Option Button 32" hidden="1">
              <a:extLst>
                <a:ext uri="{63B3BB69-23CF-44E3-9099-C40C66FF867C}">
                  <a14:compatExt spid="_x0000_s91168"/>
                </a:ext>
                <a:ext uri="{FF2B5EF4-FFF2-40B4-BE49-F238E27FC236}">
                  <a16:creationId xmlns:a16="http://schemas.microsoft.com/office/drawing/2014/main" id="{03407120-F6FE-91A8-B41B-AC3AEBA34A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91205" name="Option Button 33" hidden="1">
              <a:extLst>
                <a:ext uri="{63B3BB69-23CF-44E3-9099-C40C66FF867C}">
                  <a14:compatExt spid="_x0000_s91169"/>
                </a:ext>
                <a:ext uri="{FF2B5EF4-FFF2-40B4-BE49-F238E27FC236}">
                  <a16:creationId xmlns:a16="http://schemas.microsoft.com/office/drawing/2014/main" id="{2B91CD24-2CFF-0B22-98DA-7A506B3D9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91206" name="Option Button 34" hidden="1">
              <a:extLst>
                <a:ext uri="{63B3BB69-23CF-44E3-9099-C40C66FF867C}">
                  <a14:compatExt spid="_x0000_s91170"/>
                </a:ext>
                <a:ext uri="{FF2B5EF4-FFF2-40B4-BE49-F238E27FC236}">
                  <a16:creationId xmlns:a16="http://schemas.microsoft.com/office/drawing/2014/main" id="{503330CA-C352-D090-074F-F83630C13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91207" name="Option Button 35" hidden="1">
              <a:extLst>
                <a:ext uri="{63B3BB69-23CF-44E3-9099-C40C66FF867C}">
                  <a14:compatExt spid="_x0000_s91171"/>
                </a:ext>
                <a:ext uri="{FF2B5EF4-FFF2-40B4-BE49-F238E27FC236}">
                  <a16:creationId xmlns:a16="http://schemas.microsoft.com/office/drawing/2014/main" id="{97F1F592-A11A-7209-8614-F8AC90AFCD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91208" name="Option Button 36" hidden="1">
              <a:extLst>
                <a:ext uri="{63B3BB69-23CF-44E3-9099-C40C66FF867C}">
                  <a14:compatExt spid="_x0000_s91172"/>
                </a:ext>
                <a:ext uri="{FF2B5EF4-FFF2-40B4-BE49-F238E27FC236}">
                  <a16:creationId xmlns:a16="http://schemas.microsoft.com/office/drawing/2014/main" id="{5F70B91A-A306-FBDC-0947-BEBAAE54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91209" name="Option Button 37" hidden="1">
              <a:extLst>
                <a:ext uri="{63B3BB69-23CF-44E3-9099-C40C66FF867C}">
                  <a14:compatExt spid="_x0000_s91173"/>
                </a:ext>
                <a:ext uri="{FF2B5EF4-FFF2-40B4-BE49-F238E27FC236}">
                  <a16:creationId xmlns:a16="http://schemas.microsoft.com/office/drawing/2014/main" id="{E3DD9A35-741E-14A4-70CD-619B49B5CD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91210" name="Option Button 38" hidden="1">
              <a:extLst>
                <a:ext uri="{63B3BB69-23CF-44E3-9099-C40C66FF867C}">
                  <a14:compatExt spid="_x0000_s91174"/>
                </a:ext>
                <a:ext uri="{FF2B5EF4-FFF2-40B4-BE49-F238E27FC236}">
                  <a16:creationId xmlns:a16="http://schemas.microsoft.com/office/drawing/2014/main" id="{19C5BF2D-CF65-50F6-4577-8F255A39C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91211" name="Option Button 39" hidden="1">
              <a:extLst>
                <a:ext uri="{63B3BB69-23CF-44E3-9099-C40C66FF867C}">
                  <a14:compatExt spid="_x0000_s91175"/>
                </a:ext>
                <a:ext uri="{FF2B5EF4-FFF2-40B4-BE49-F238E27FC236}">
                  <a16:creationId xmlns:a16="http://schemas.microsoft.com/office/drawing/2014/main" id="{C6ACC7A0-D426-EFF6-F25C-2735E064D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91212" name="Option Button 40" hidden="1">
              <a:extLst>
                <a:ext uri="{63B3BB69-23CF-44E3-9099-C40C66FF867C}">
                  <a14:compatExt spid="_x0000_s91176"/>
                </a:ext>
                <a:ext uri="{FF2B5EF4-FFF2-40B4-BE49-F238E27FC236}">
                  <a16:creationId xmlns:a16="http://schemas.microsoft.com/office/drawing/2014/main" id="{16030113-9252-FF5E-7B90-F338677A9A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91213" name="Option Button 41" hidden="1">
              <a:extLst>
                <a:ext uri="{63B3BB69-23CF-44E3-9099-C40C66FF867C}">
                  <a14:compatExt spid="_x0000_s91177"/>
                </a:ext>
                <a:ext uri="{FF2B5EF4-FFF2-40B4-BE49-F238E27FC236}">
                  <a16:creationId xmlns:a16="http://schemas.microsoft.com/office/drawing/2014/main" id="{2FED26A7-609B-3C9A-B3BD-EDD67B50C5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91214" name="Option Button 42" hidden="1">
              <a:extLst>
                <a:ext uri="{63B3BB69-23CF-44E3-9099-C40C66FF867C}">
                  <a14:compatExt spid="_x0000_s91178"/>
                </a:ext>
                <a:ext uri="{FF2B5EF4-FFF2-40B4-BE49-F238E27FC236}">
                  <a16:creationId xmlns:a16="http://schemas.microsoft.com/office/drawing/2014/main" id="{C0A05D98-354A-DFA5-CDBD-1079486EAE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91215" name="Option Button 43" hidden="1">
              <a:extLst>
                <a:ext uri="{63B3BB69-23CF-44E3-9099-C40C66FF867C}">
                  <a14:compatExt spid="_x0000_s91179"/>
                </a:ext>
                <a:ext uri="{FF2B5EF4-FFF2-40B4-BE49-F238E27FC236}">
                  <a16:creationId xmlns:a16="http://schemas.microsoft.com/office/drawing/2014/main" id="{1C8E20D8-84BF-3859-4592-07C394FD8A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91216" name="Option Button 44" hidden="1">
              <a:extLst>
                <a:ext uri="{63B3BB69-23CF-44E3-9099-C40C66FF867C}">
                  <a14:compatExt spid="_x0000_s91180"/>
                </a:ext>
                <a:ext uri="{FF2B5EF4-FFF2-40B4-BE49-F238E27FC236}">
                  <a16:creationId xmlns:a16="http://schemas.microsoft.com/office/drawing/2014/main" id="{0B6F8612-616B-FA2E-F8C0-6F3B56DBD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91217" name="Option Button 45" hidden="1">
              <a:extLst>
                <a:ext uri="{63B3BB69-23CF-44E3-9099-C40C66FF867C}">
                  <a14:compatExt spid="_x0000_s91181"/>
                </a:ext>
                <a:ext uri="{FF2B5EF4-FFF2-40B4-BE49-F238E27FC236}">
                  <a16:creationId xmlns:a16="http://schemas.microsoft.com/office/drawing/2014/main" id="{ED7B2015-D9FE-9797-A36A-CA01B8ED51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91218" name="Option Button 46" hidden="1">
              <a:extLst>
                <a:ext uri="{63B3BB69-23CF-44E3-9099-C40C66FF867C}">
                  <a14:compatExt spid="_x0000_s91182"/>
                </a:ext>
                <a:ext uri="{FF2B5EF4-FFF2-40B4-BE49-F238E27FC236}">
                  <a16:creationId xmlns:a16="http://schemas.microsoft.com/office/drawing/2014/main" id="{3CEDCD4E-63A4-7436-390E-66B7589081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91219" name="Group Box 47" hidden="1">
              <a:extLst>
                <a:ext uri="{63B3BB69-23CF-44E3-9099-C40C66FF867C}">
                  <a14:compatExt spid="_x0000_s91183"/>
                </a:ext>
                <a:ext uri="{FF2B5EF4-FFF2-40B4-BE49-F238E27FC236}">
                  <a16:creationId xmlns:a16="http://schemas.microsoft.com/office/drawing/2014/main" id="{7DF365D6-481C-4377-ED52-D7AF62AB65F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91220" name="Option Button 48" hidden="1">
              <a:extLst>
                <a:ext uri="{63B3BB69-23CF-44E3-9099-C40C66FF867C}">
                  <a14:compatExt spid="_x0000_s91184"/>
                </a:ext>
                <a:ext uri="{FF2B5EF4-FFF2-40B4-BE49-F238E27FC236}">
                  <a16:creationId xmlns:a16="http://schemas.microsoft.com/office/drawing/2014/main" id="{8779712A-336D-F687-B088-1EA9324BDA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91221" name="Option Button 49" hidden="1">
              <a:extLst>
                <a:ext uri="{63B3BB69-23CF-44E3-9099-C40C66FF867C}">
                  <a14:compatExt spid="_x0000_s91185"/>
                </a:ext>
                <a:ext uri="{FF2B5EF4-FFF2-40B4-BE49-F238E27FC236}">
                  <a16:creationId xmlns:a16="http://schemas.microsoft.com/office/drawing/2014/main" id="{9909B1F0-2EE0-4B94-E44D-08612387F8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90"/>
          <a:chExt cx="303832" cy="48686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90"/>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6"/>
          <a:chExt cx="301792" cy="780064"/>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6"/>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08"/>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7"/>
          <a:chExt cx="308371" cy="762862"/>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65"/>
          <a:chExt cx="301792" cy="494775"/>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65"/>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65"/>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490" y="8168796"/>
          <a:chExt cx="217612" cy="792498"/>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37" y="8168796"/>
            <a:ext cx="217065"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0" y="8723168"/>
            <a:ext cx="216069"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109" y="8166037"/>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649" y="8166037"/>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109" y="8640752"/>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02" y="7305232"/>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02" y="7305232"/>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37" y="7775520"/>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3" name="Option Button 1" hidden="1">
              <a:extLst>
                <a:ext uri="{63B3BB69-23CF-44E3-9099-C40C66FF867C}">
                  <a14:compatExt spid="_x0000_s79873"/>
                </a:ext>
                <a:ext uri="{FF2B5EF4-FFF2-40B4-BE49-F238E27FC236}">
                  <a16:creationId xmlns:a16="http://schemas.microsoft.com/office/drawing/2014/main" id="{5E62979A-7EE7-8FF9-13B4-1ED03C9F1A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4" name="Option Button 2" hidden="1">
              <a:extLst>
                <a:ext uri="{63B3BB69-23CF-44E3-9099-C40C66FF867C}">
                  <a14:compatExt spid="_x0000_s79874"/>
                </a:ext>
                <a:ext uri="{FF2B5EF4-FFF2-40B4-BE49-F238E27FC236}">
                  <a16:creationId xmlns:a16="http://schemas.microsoft.com/office/drawing/2014/main" id="{49A27F1E-E467-3C19-7E20-A759CDBBFA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5" name="Option Button 3" hidden="1">
              <a:extLst>
                <a:ext uri="{63B3BB69-23CF-44E3-9099-C40C66FF867C}">
                  <a14:compatExt spid="_x0000_s79875"/>
                </a:ext>
                <a:ext uri="{FF2B5EF4-FFF2-40B4-BE49-F238E27FC236}">
                  <a16:creationId xmlns:a16="http://schemas.microsoft.com/office/drawing/2014/main" id="{BF8710E9-0D49-0FD9-1572-E4C4804A6C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6" name="Option Button 4" hidden="1">
              <a:extLst>
                <a:ext uri="{63B3BB69-23CF-44E3-9099-C40C66FF867C}">
                  <a14:compatExt spid="_x0000_s79876"/>
                </a:ext>
                <a:ext uri="{FF2B5EF4-FFF2-40B4-BE49-F238E27FC236}">
                  <a16:creationId xmlns:a16="http://schemas.microsoft.com/office/drawing/2014/main" id="{F603A5DA-3E09-0624-DA5E-A60CB6729A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7" name="Option Button 5" hidden="1">
              <a:extLst>
                <a:ext uri="{63B3BB69-23CF-44E3-9099-C40C66FF867C}">
                  <a14:compatExt spid="_x0000_s79877"/>
                </a:ext>
                <a:ext uri="{FF2B5EF4-FFF2-40B4-BE49-F238E27FC236}">
                  <a16:creationId xmlns:a16="http://schemas.microsoft.com/office/drawing/2014/main" id="{1F287508-8F71-B2E6-473A-31F3E2E450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8" name="Option Button 6" hidden="1">
              <a:extLst>
                <a:ext uri="{63B3BB69-23CF-44E3-9099-C40C66FF867C}">
                  <a14:compatExt spid="_x0000_s79878"/>
                </a:ext>
                <a:ext uri="{FF2B5EF4-FFF2-40B4-BE49-F238E27FC236}">
                  <a16:creationId xmlns:a16="http://schemas.microsoft.com/office/drawing/2014/main" id="{9730A55E-DCB7-121D-FCDB-C7AC8C1D05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9" name="Option Button 7" hidden="1">
              <a:extLst>
                <a:ext uri="{63B3BB69-23CF-44E3-9099-C40C66FF867C}">
                  <a14:compatExt spid="_x0000_s79879"/>
                </a:ext>
                <a:ext uri="{FF2B5EF4-FFF2-40B4-BE49-F238E27FC236}">
                  <a16:creationId xmlns:a16="http://schemas.microsoft.com/office/drawing/2014/main" id="{057F7731-2D4F-4200-3B11-5B36615700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60" name="Option Button 8" hidden="1">
              <a:extLst>
                <a:ext uri="{63B3BB69-23CF-44E3-9099-C40C66FF867C}">
                  <a14:compatExt spid="_x0000_s79880"/>
                </a:ext>
                <a:ext uri="{FF2B5EF4-FFF2-40B4-BE49-F238E27FC236}">
                  <a16:creationId xmlns:a16="http://schemas.microsoft.com/office/drawing/2014/main" id="{C3353D7E-E385-A3C0-C913-BEF885D0CD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1" name="Option Button 9" hidden="1">
              <a:extLst>
                <a:ext uri="{63B3BB69-23CF-44E3-9099-C40C66FF867C}">
                  <a14:compatExt spid="_x0000_s79881"/>
                </a:ext>
                <a:ext uri="{FF2B5EF4-FFF2-40B4-BE49-F238E27FC236}">
                  <a16:creationId xmlns:a16="http://schemas.microsoft.com/office/drawing/2014/main" id="{16CDD8E7-2B18-8AB9-595E-7BFD7853F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2" name="Option Button 10" hidden="1">
              <a:extLst>
                <a:ext uri="{63B3BB69-23CF-44E3-9099-C40C66FF867C}">
                  <a14:compatExt spid="_x0000_s79882"/>
                </a:ext>
                <a:ext uri="{FF2B5EF4-FFF2-40B4-BE49-F238E27FC236}">
                  <a16:creationId xmlns:a16="http://schemas.microsoft.com/office/drawing/2014/main" id="{A33A0C4A-E8CC-82A1-0B6D-D37FB57B8E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3" name="Option Button 11" hidden="1">
              <a:extLst>
                <a:ext uri="{63B3BB69-23CF-44E3-9099-C40C66FF867C}">
                  <a14:compatExt spid="_x0000_s79883"/>
                </a:ext>
                <a:ext uri="{FF2B5EF4-FFF2-40B4-BE49-F238E27FC236}">
                  <a16:creationId xmlns:a16="http://schemas.microsoft.com/office/drawing/2014/main" id="{63430DCF-61B0-191E-02B7-9FCD40C65A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79872" name="Option Button 12" hidden="1">
              <a:extLst>
                <a:ext uri="{63B3BB69-23CF-44E3-9099-C40C66FF867C}">
                  <a14:compatExt spid="_x0000_s79884"/>
                </a:ext>
                <a:ext uri="{FF2B5EF4-FFF2-40B4-BE49-F238E27FC236}">
                  <a16:creationId xmlns:a16="http://schemas.microsoft.com/office/drawing/2014/main" id="{B15C8A3F-88B9-4440-2A38-5B8FD5A99A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19</xdr:row>
          <xdr:rowOff>91440</xdr:rowOff>
        </xdr:from>
        <xdr:to>
          <xdr:col>29</xdr:col>
          <xdr:colOff>68580</xdr:colOff>
          <xdr:row>22</xdr:row>
          <xdr:rowOff>76200</xdr:rowOff>
        </xdr:to>
        <xdr:sp macro="" textlink="">
          <xdr:nvSpPr>
            <xdr:cNvPr id="79920" name="Group Box 13" hidden="1">
              <a:extLst>
                <a:ext uri="{63B3BB69-23CF-44E3-9099-C40C66FF867C}">
                  <a14:compatExt spid="_x0000_s79885"/>
                </a:ext>
                <a:ext uri="{FF2B5EF4-FFF2-40B4-BE49-F238E27FC236}">
                  <a16:creationId xmlns:a16="http://schemas.microsoft.com/office/drawing/2014/main" id="{F9233A6A-08FD-761A-489D-F1F2C95E7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79921" name="Group Box 14" hidden="1">
              <a:extLst>
                <a:ext uri="{63B3BB69-23CF-44E3-9099-C40C66FF867C}">
                  <a14:compatExt spid="_x0000_s79886"/>
                </a:ext>
                <a:ext uri="{FF2B5EF4-FFF2-40B4-BE49-F238E27FC236}">
                  <a16:creationId xmlns:a16="http://schemas.microsoft.com/office/drawing/2014/main" id="{3B8388DD-22DB-EA70-4EB0-B41237703DF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79922" name="Group Box 15" hidden="1">
              <a:extLst>
                <a:ext uri="{63B3BB69-23CF-44E3-9099-C40C66FF867C}">
                  <a14:compatExt spid="_x0000_s79887"/>
                </a:ext>
                <a:ext uri="{FF2B5EF4-FFF2-40B4-BE49-F238E27FC236}">
                  <a16:creationId xmlns:a16="http://schemas.microsoft.com/office/drawing/2014/main" id="{86F0E81E-DA3E-53CD-6818-4A248AA7C8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106680</xdr:rowOff>
        </xdr:from>
        <xdr:to>
          <xdr:col>30</xdr:col>
          <xdr:colOff>45720</xdr:colOff>
          <xdr:row>35</xdr:row>
          <xdr:rowOff>0</xdr:rowOff>
        </xdr:to>
        <xdr:sp macro="" textlink="">
          <xdr:nvSpPr>
            <xdr:cNvPr id="79923" name="Group Box 16" hidden="1">
              <a:extLst>
                <a:ext uri="{63B3BB69-23CF-44E3-9099-C40C66FF867C}">
                  <a14:compatExt spid="_x0000_s79888"/>
                </a:ext>
                <a:ext uri="{FF2B5EF4-FFF2-40B4-BE49-F238E27FC236}">
                  <a16:creationId xmlns:a16="http://schemas.microsoft.com/office/drawing/2014/main" id="{180CCB82-CB6F-3294-1BFB-ACA8B1829E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79924" name="Option Button 17" hidden="1">
              <a:extLst>
                <a:ext uri="{63B3BB69-23CF-44E3-9099-C40C66FF867C}">
                  <a14:compatExt spid="_x0000_s79889"/>
                </a:ext>
                <a:ext uri="{FF2B5EF4-FFF2-40B4-BE49-F238E27FC236}">
                  <a16:creationId xmlns:a16="http://schemas.microsoft.com/office/drawing/2014/main" id="{F3442117-C73A-850C-27C9-24A72AE30B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79925" name="Option Button 18" hidden="1">
              <a:extLst>
                <a:ext uri="{63B3BB69-23CF-44E3-9099-C40C66FF867C}">
                  <a14:compatExt spid="_x0000_s79890"/>
                </a:ext>
                <a:ext uri="{FF2B5EF4-FFF2-40B4-BE49-F238E27FC236}">
                  <a16:creationId xmlns:a16="http://schemas.microsoft.com/office/drawing/2014/main" id="{D28E4B48-D919-357B-45A8-4E1A9D90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79926" name="Option Button 19" hidden="1">
              <a:extLst>
                <a:ext uri="{63B3BB69-23CF-44E3-9099-C40C66FF867C}">
                  <a14:compatExt spid="_x0000_s79891"/>
                </a:ext>
                <a:ext uri="{FF2B5EF4-FFF2-40B4-BE49-F238E27FC236}">
                  <a16:creationId xmlns:a16="http://schemas.microsoft.com/office/drawing/2014/main" id="{CC5837B6-74D6-1D95-BF89-5C42CB7D0A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79927" name="Group Box 20" hidden="1">
              <a:extLst>
                <a:ext uri="{63B3BB69-23CF-44E3-9099-C40C66FF867C}">
                  <a14:compatExt spid="_x0000_s79892"/>
                </a:ext>
                <a:ext uri="{FF2B5EF4-FFF2-40B4-BE49-F238E27FC236}">
                  <a16:creationId xmlns:a16="http://schemas.microsoft.com/office/drawing/2014/main" id="{8C521396-5D3D-03D6-9E98-4CA6859253A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79928" name="Group Box 21" hidden="1">
              <a:extLst>
                <a:ext uri="{63B3BB69-23CF-44E3-9099-C40C66FF867C}">
                  <a14:compatExt spid="_x0000_s79893"/>
                </a:ext>
                <a:ext uri="{FF2B5EF4-FFF2-40B4-BE49-F238E27FC236}">
                  <a16:creationId xmlns:a16="http://schemas.microsoft.com/office/drawing/2014/main" id="{0A69BE5C-0568-2C76-137B-5264D08E4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79929" name="Group Box 22" hidden="1">
              <a:extLst>
                <a:ext uri="{63B3BB69-23CF-44E3-9099-C40C66FF867C}">
                  <a14:compatExt spid="_x0000_s79894"/>
                </a:ext>
                <a:ext uri="{FF2B5EF4-FFF2-40B4-BE49-F238E27FC236}">
                  <a16:creationId xmlns:a16="http://schemas.microsoft.com/office/drawing/2014/main" id="{BB8341FC-852E-7EF6-D0C4-7B7B1CE94BE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22860</xdr:colOff>
          <xdr:row>34</xdr:row>
          <xdr:rowOff>99060</xdr:rowOff>
        </xdr:to>
        <xdr:sp macro="" textlink="">
          <xdr:nvSpPr>
            <xdr:cNvPr id="79930" name="Group Box 23" hidden="1">
              <a:extLst>
                <a:ext uri="{63B3BB69-23CF-44E3-9099-C40C66FF867C}">
                  <a14:compatExt spid="_x0000_s79895"/>
                </a:ext>
                <a:ext uri="{FF2B5EF4-FFF2-40B4-BE49-F238E27FC236}">
                  <a16:creationId xmlns:a16="http://schemas.microsoft.com/office/drawing/2014/main" id="{E856F963-4DFE-2956-5338-122C2FCE9FC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121920</xdr:colOff>
          <xdr:row>34</xdr:row>
          <xdr:rowOff>7620</xdr:rowOff>
        </xdr:from>
        <xdr:to>
          <xdr:col>38</xdr:col>
          <xdr:colOff>68580</xdr:colOff>
          <xdr:row>38</xdr:row>
          <xdr:rowOff>68580</xdr:rowOff>
        </xdr:to>
        <xdr:sp macro="" textlink="">
          <xdr:nvSpPr>
            <xdr:cNvPr id="79931" name="Group Box 24" hidden="1">
              <a:extLst>
                <a:ext uri="{63B3BB69-23CF-44E3-9099-C40C66FF867C}">
                  <a14:compatExt spid="_x0000_s79896"/>
                </a:ext>
                <a:ext uri="{FF2B5EF4-FFF2-40B4-BE49-F238E27FC236}">
                  <a16:creationId xmlns:a16="http://schemas.microsoft.com/office/drawing/2014/main" id="{395679E7-63E4-A8BE-EE33-8448C07BDB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42</xdr:row>
          <xdr:rowOff>68580</xdr:rowOff>
        </xdr:to>
        <xdr:sp macro="" textlink="">
          <xdr:nvSpPr>
            <xdr:cNvPr id="79932" name="Group Box 25" hidden="1">
              <a:extLst>
                <a:ext uri="{63B3BB69-23CF-44E3-9099-C40C66FF867C}">
                  <a14:compatExt spid="_x0000_s79897"/>
                </a:ext>
                <a:ext uri="{FF2B5EF4-FFF2-40B4-BE49-F238E27FC236}">
                  <a16:creationId xmlns:a16="http://schemas.microsoft.com/office/drawing/2014/main" id="{7C2B6F04-F530-7503-E47F-AE49AB0CB7A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30480</xdr:rowOff>
        </xdr:from>
        <xdr:to>
          <xdr:col>38</xdr:col>
          <xdr:colOff>45720</xdr:colOff>
          <xdr:row>46</xdr:row>
          <xdr:rowOff>53340</xdr:rowOff>
        </xdr:to>
        <xdr:sp macro="" textlink="">
          <xdr:nvSpPr>
            <xdr:cNvPr id="79933" name="Group Box 26" hidden="1">
              <a:extLst>
                <a:ext uri="{63B3BB69-23CF-44E3-9099-C40C66FF867C}">
                  <a14:compatExt spid="_x0000_s79898"/>
                </a:ext>
                <a:ext uri="{FF2B5EF4-FFF2-40B4-BE49-F238E27FC236}">
                  <a16:creationId xmlns:a16="http://schemas.microsoft.com/office/drawing/2014/main" id="{F59A92C6-FF50-3F66-4129-5A8F095EC9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99060</xdr:rowOff>
        </xdr:from>
        <xdr:to>
          <xdr:col>30</xdr:col>
          <xdr:colOff>38100</xdr:colOff>
          <xdr:row>23</xdr:row>
          <xdr:rowOff>68580</xdr:rowOff>
        </xdr:to>
        <xdr:sp macro="" textlink="">
          <xdr:nvSpPr>
            <xdr:cNvPr id="79934" name="Group Box 27" hidden="1">
              <a:extLst>
                <a:ext uri="{63B3BB69-23CF-44E3-9099-C40C66FF867C}">
                  <a14:compatExt spid="_x0000_s79899"/>
                </a:ext>
                <a:ext uri="{FF2B5EF4-FFF2-40B4-BE49-F238E27FC236}">
                  <a16:creationId xmlns:a16="http://schemas.microsoft.com/office/drawing/2014/main" id="{F3D99642-A098-6041-2483-9E96FF6E8D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79935" name="Group Box 28" hidden="1">
              <a:extLst>
                <a:ext uri="{63B3BB69-23CF-44E3-9099-C40C66FF867C}">
                  <a14:compatExt spid="_x0000_s79900"/>
                </a:ext>
                <a:ext uri="{FF2B5EF4-FFF2-40B4-BE49-F238E27FC236}">
                  <a16:creationId xmlns:a16="http://schemas.microsoft.com/office/drawing/2014/main" id="{F0432CE9-B01E-2982-7E92-41145A04A5D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79936" name="Group Box 29" hidden="1">
              <a:extLst>
                <a:ext uri="{63B3BB69-23CF-44E3-9099-C40C66FF867C}">
                  <a14:compatExt spid="_x0000_s79901"/>
                </a:ext>
                <a:ext uri="{FF2B5EF4-FFF2-40B4-BE49-F238E27FC236}">
                  <a16:creationId xmlns:a16="http://schemas.microsoft.com/office/drawing/2014/main" id="{6D4A1FAF-45FA-81B2-AFD4-C1C08ABF52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79937" name="Option Button 30" hidden="1">
              <a:extLst>
                <a:ext uri="{63B3BB69-23CF-44E3-9099-C40C66FF867C}">
                  <a14:compatExt spid="_x0000_s79902"/>
                </a:ext>
                <a:ext uri="{FF2B5EF4-FFF2-40B4-BE49-F238E27FC236}">
                  <a16:creationId xmlns:a16="http://schemas.microsoft.com/office/drawing/2014/main" id="{D526B3ED-0E67-E52D-55FD-B953CE7F37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79938" name="Option Button 31" hidden="1">
              <a:extLst>
                <a:ext uri="{63B3BB69-23CF-44E3-9099-C40C66FF867C}">
                  <a14:compatExt spid="_x0000_s79903"/>
                </a:ext>
                <a:ext uri="{FF2B5EF4-FFF2-40B4-BE49-F238E27FC236}">
                  <a16:creationId xmlns:a16="http://schemas.microsoft.com/office/drawing/2014/main" id="{117604F1-0B90-5CB2-EFBD-2F128E76B4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79939" name="Option Button 32" hidden="1">
              <a:extLst>
                <a:ext uri="{63B3BB69-23CF-44E3-9099-C40C66FF867C}">
                  <a14:compatExt spid="_x0000_s79904"/>
                </a:ext>
                <a:ext uri="{FF2B5EF4-FFF2-40B4-BE49-F238E27FC236}">
                  <a16:creationId xmlns:a16="http://schemas.microsoft.com/office/drawing/2014/main" id="{FED0553E-8CAA-1C70-778E-105EF86186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79940" name="Option Button 33" hidden="1">
              <a:extLst>
                <a:ext uri="{63B3BB69-23CF-44E3-9099-C40C66FF867C}">
                  <a14:compatExt spid="_x0000_s79905"/>
                </a:ext>
                <a:ext uri="{FF2B5EF4-FFF2-40B4-BE49-F238E27FC236}">
                  <a16:creationId xmlns:a16="http://schemas.microsoft.com/office/drawing/2014/main" id="{A55FE353-4F39-6959-6BAD-4C27F225EC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79941" name="Option Button 34" hidden="1">
              <a:extLst>
                <a:ext uri="{63B3BB69-23CF-44E3-9099-C40C66FF867C}">
                  <a14:compatExt spid="_x0000_s79906"/>
                </a:ext>
                <a:ext uri="{FF2B5EF4-FFF2-40B4-BE49-F238E27FC236}">
                  <a16:creationId xmlns:a16="http://schemas.microsoft.com/office/drawing/2014/main" id="{6E3B378B-C5AA-4B3A-01F1-020B08C7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79942" name="Option Button 35" hidden="1">
              <a:extLst>
                <a:ext uri="{63B3BB69-23CF-44E3-9099-C40C66FF867C}">
                  <a14:compatExt spid="_x0000_s79907"/>
                </a:ext>
                <a:ext uri="{FF2B5EF4-FFF2-40B4-BE49-F238E27FC236}">
                  <a16:creationId xmlns:a16="http://schemas.microsoft.com/office/drawing/2014/main" id="{ECAF27A1-9A8F-EF74-95A9-2D278C4C8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79943" name="Option Button 36" hidden="1">
              <a:extLst>
                <a:ext uri="{63B3BB69-23CF-44E3-9099-C40C66FF867C}">
                  <a14:compatExt spid="_x0000_s79908"/>
                </a:ext>
                <a:ext uri="{FF2B5EF4-FFF2-40B4-BE49-F238E27FC236}">
                  <a16:creationId xmlns:a16="http://schemas.microsoft.com/office/drawing/2014/main" id="{E837F14B-8990-6E1D-F7EF-01F1A3126D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79944" name="Option Button 37" hidden="1">
              <a:extLst>
                <a:ext uri="{63B3BB69-23CF-44E3-9099-C40C66FF867C}">
                  <a14:compatExt spid="_x0000_s79909"/>
                </a:ext>
                <a:ext uri="{FF2B5EF4-FFF2-40B4-BE49-F238E27FC236}">
                  <a16:creationId xmlns:a16="http://schemas.microsoft.com/office/drawing/2014/main" id="{4432358F-AAAC-83BC-8815-7FAE736874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79945" name="Option Button 38" hidden="1">
              <a:extLst>
                <a:ext uri="{63B3BB69-23CF-44E3-9099-C40C66FF867C}">
                  <a14:compatExt spid="_x0000_s79910"/>
                </a:ext>
                <a:ext uri="{FF2B5EF4-FFF2-40B4-BE49-F238E27FC236}">
                  <a16:creationId xmlns:a16="http://schemas.microsoft.com/office/drawing/2014/main" id="{8CD85273-DFB3-8195-1F56-2D4C793278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79946" name="Option Button 39" hidden="1">
              <a:extLst>
                <a:ext uri="{63B3BB69-23CF-44E3-9099-C40C66FF867C}">
                  <a14:compatExt spid="_x0000_s79911"/>
                </a:ext>
                <a:ext uri="{FF2B5EF4-FFF2-40B4-BE49-F238E27FC236}">
                  <a16:creationId xmlns:a16="http://schemas.microsoft.com/office/drawing/2014/main" id="{F668FE84-A4C7-04ED-BA64-C1ADF17167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79947" name="Option Button 40" hidden="1">
              <a:extLst>
                <a:ext uri="{63B3BB69-23CF-44E3-9099-C40C66FF867C}">
                  <a14:compatExt spid="_x0000_s79912"/>
                </a:ext>
                <a:ext uri="{FF2B5EF4-FFF2-40B4-BE49-F238E27FC236}">
                  <a16:creationId xmlns:a16="http://schemas.microsoft.com/office/drawing/2014/main" id="{AEEA2CFE-BCCC-2CC5-17BD-07DA8DB4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79948" name="Option Button 41" hidden="1">
              <a:extLst>
                <a:ext uri="{63B3BB69-23CF-44E3-9099-C40C66FF867C}">
                  <a14:compatExt spid="_x0000_s79913"/>
                </a:ext>
                <a:ext uri="{FF2B5EF4-FFF2-40B4-BE49-F238E27FC236}">
                  <a16:creationId xmlns:a16="http://schemas.microsoft.com/office/drawing/2014/main" id="{789AF234-2ABB-71E1-0393-D6AEA5ABA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79949" name="Option Button 42" hidden="1">
              <a:extLst>
                <a:ext uri="{63B3BB69-23CF-44E3-9099-C40C66FF867C}">
                  <a14:compatExt spid="_x0000_s79914"/>
                </a:ext>
                <a:ext uri="{FF2B5EF4-FFF2-40B4-BE49-F238E27FC236}">
                  <a16:creationId xmlns:a16="http://schemas.microsoft.com/office/drawing/2014/main" id="{0F126156-8C2F-4085-973D-2AFB41CFBE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79950" name="Option Button 43" hidden="1">
              <a:extLst>
                <a:ext uri="{63B3BB69-23CF-44E3-9099-C40C66FF867C}">
                  <a14:compatExt spid="_x0000_s79915"/>
                </a:ext>
                <a:ext uri="{FF2B5EF4-FFF2-40B4-BE49-F238E27FC236}">
                  <a16:creationId xmlns:a16="http://schemas.microsoft.com/office/drawing/2014/main" id="{1E0F4938-0012-F009-0984-B8DC928FFC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79951" name="Option Button 44" hidden="1">
              <a:extLst>
                <a:ext uri="{63B3BB69-23CF-44E3-9099-C40C66FF867C}">
                  <a14:compatExt spid="_x0000_s79916"/>
                </a:ext>
                <a:ext uri="{FF2B5EF4-FFF2-40B4-BE49-F238E27FC236}">
                  <a16:creationId xmlns:a16="http://schemas.microsoft.com/office/drawing/2014/main" id="{AE11ED09-5112-1A5C-DB0A-B6920C4802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79952" name="Option Button 45" hidden="1">
              <a:extLst>
                <a:ext uri="{63B3BB69-23CF-44E3-9099-C40C66FF867C}">
                  <a14:compatExt spid="_x0000_s79917"/>
                </a:ext>
                <a:ext uri="{FF2B5EF4-FFF2-40B4-BE49-F238E27FC236}">
                  <a16:creationId xmlns:a16="http://schemas.microsoft.com/office/drawing/2014/main" id="{4A9B6DC8-72BF-4E4D-2D75-5F38D095CC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79955" name="Option Button 46" hidden="1">
              <a:extLst>
                <a:ext uri="{63B3BB69-23CF-44E3-9099-C40C66FF867C}">
                  <a14:compatExt spid="_x0000_s79918"/>
                </a:ext>
                <a:ext uri="{FF2B5EF4-FFF2-40B4-BE49-F238E27FC236}">
                  <a16:creationId xmlns:a16="http://schemas.microsoft.com/office/drawing/2014/main" id="{D8F2EF84-6893-B85D-A7AE-84D0C5BF8E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91440</xdr:colOff>
          <xdr:row>43</xdr:row>
          <xdr:rowOff>0</xdr:rowOff>
        </xdr:to>
        <xdr:sp macro="" textlink="">
          <xdr:nvSpPr>
            <xdr:cNvPr id="79956" name="Group Box 47" hidden="1">
              <a:extLst>
                <a:ext uri="{63B3BB69-23CF-44E3-9099-C40C66FF867C}">
                  <a14:compatExt spid="_x0000_s79919"/>
                </a:ext>
                <a:ext uri="{FF2B5EF4-FFF2-40B4-BE49-F238E27FC236}">
                  <a16:creationId xmlns:a16="http://schemas.microsoft.com/office/drawing/2014/main" id="{589ED26A-4817-43AF-ACC5-715E934EF5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106680</xdr:rowOff>
        </xdr:from>
        <xdr:to>
          <xdr:col>37</xdr:col>
          <xdr:colOff>15240</xdr:colOff>
          <xdr:row>36</xdr:row>
          <xdr:rowOff>22860</xdr:rowOff>
        </xdr:to>
        <xdr:sp macro="" textlink="">
          <xdr:nvSpPr>
            <xdr:cNvPr id="79957" name="Option Button 81" hidden="1">
              <a:extLst>
                <a:ext uri="{63B3BB69-23CF-44E3-9099-C40C66FF867C}">
                  <a14:compatExt spid="_x0000_s79953"/>
                </a:ext>
                <a:ext uri="{FF2B5EF4-FFF2-40B4-BE49-F238E27FC236}">
                  <a16:creationId xmlns:a16="http://schemas.microsoft.com/office/drawing/2014/main" id="{E11E10F5-77D8-184C-C7FC-98B75E095C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198120</xdr:rowOff>
        </xdr:from>
        <xdr:to>
          <xdr:col>37</xdr:col>
          <xdr:colOff>22860</xdr:colOff>
          <xdr:row>38</xdr:row>
          <xdr:rowOff>15240</xdr:rowOff>
        </xdr:to>
        <xdr:sp macro="" textlink="">
          <xdr:nvSpPr>
            <xdr:cNvPr id="79958" name="Option Button 82" hidden="1">
              <a:extLst>
                <a:ext uri="{63B3BB69-23CF-44E3-9099-C40C66FF867C}">
                  <a14:compatExt spid="_x0000_s79954"/>
                </a:ext>
                <a:ext uri="{FF2B5EF4-FFF2-40B4-BE49-F238E27FC236}">
                  <a16:creationId xmlns:a16="http://schemas.microsoft.com/office/drawing/2014/main" id="{F4609F8C-DC5D-D197-285E-F9CEF43CA4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78655" y="4202430"/>
          <a:ext cx="300990" cy="403860"/>
          <a:chOff x="4501773" y="3772527"/>
          <a:chExt cx="303832" cy="48692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69130" y="4756785"/>
          <a:ext cx="300990" cy="716280"/>
          <a:chOff x="4479758" y="4496251"/>
          <a:chExt cx="301792" cy="780111"/>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69130" y="5617843"/>
          <a:ext cx="300990" cy="698090"/>
          <a:chOff x="4549825" y="5456623"/>
          <a:chExt cx="308371" cy="762858"/>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25490" y="56178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25490" y="8952647"/>
          <a:ext cx="300990" cy="375285"/>
          <a:chOff x="5763126" y="8931915"/>
          <a:chExt cx="301792" cy="494787"/>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69130" y="6478905"/>
          <a:ext cx="300990" cy="640080"/>
          <a:chOff x="4549825" y="6438932"/>
          <a:chExt cx="308371" cy="779288"/>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3"/>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66990" y="808587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28261" y="41833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26144" y="47532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3404" y="647423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29114" y="8085545"/>
          <a:ext cx="216767" cy="694590"/>
          <a:chOff x="5767586" y="8168737"/>
          <a:chExt cx="217616"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69130" y="808482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25490" y="4183380"/>
          <a:ext cx="300990" cy="42672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25490" y="47632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25490" y="5617845"/>
          <a:ext cx="30099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25490" y="6478905"/>
          <a:ext cx="30099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67101" y="725426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67108" y="7252391"/>
          <a:ext cx="229138" cy="71471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25490" y="808482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77811" y="8083887"/>
          <a:ext cx="196438" cy="742817"/>
          <a:chOff x="4538991" y="8166027"/>
          <a:chExt cx="208649" cy="749790"/>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33882" y="7245055"/>
          <a:ext cx="300992" cy="712885"/>
          <a:chOff x="5809589" y="7290616"/>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34788" y="492924"/>
          <a:ext cx="7991987" cy="31827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25490" y="4766310"/>
          <a:ext cx="30099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25490" y="6478905"/>
          <a:ext cx="30099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19712" name="Option Button 1" hidden="1">
              <a:extLst>
                <a:ext uri="{63B3BB69-23CF-44E3-9099-C40C66FF867C}">
                  <a14:compatExt spid="_x0000_s19464"/>
                </a:ext>
                <a:ext uri="{FF2B5EF4-FFF2-40B4-BE49-F238E27FC236}">
                  <a16:creationId xmlns:a16="http://schemas.microsoft.com/office/drawing/2014/main" id="{15998D1F-6306-92DE-D6B5-991702EE6A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19713" name="Option Button 2" hidden="1">
              <a:extLst>
                <a:ext uri="{63B3BB69-23CF-44E3-9099-C40C66FF867C}">
                  <a14:compatExt spid="_x0000_s19465"/>
                </a:ext>
                <a:ext uri="{FF2B5EF4-FFF2-40B4-BE49-F238E27FC236}">
                  <a16:creationId xmlns:a16="http://schemas.microsoft.com/office/drawing/2014/main" id="{5126066F-0EF2-A032-3AEB-36DD9577E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19714" name="Option Button 3" hidden="1">
              <a:extLst>
                <a:ext uri="{63B3BB69-23CF-44E3-9099-C40C66FF867C}">
                  <a14:compatExt spid="_x0000_s19467"/>
                </a:ext>
                <a:ext uri="{FF2B5EF4-FFF2-40B4-BE49-F238E27FC236}">
                  <a16:creationId xmlns:a16="http://schemas.microsoft.com/office/drawing/2014/main" id="{C39D1D6C-319F-C8B8-0AB5-52B33944C8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19715" name="Option Button 4" hidden="1">
              <a:extLst>
                <a:ext uri="{63B3BB69-23CF-44E3-9099-C40C66FF867C}">
                  <a14:compatExt spid="_x0000_s19468"/>
                </a:ext>
                <a:ext uri="{FF2B5EF4-FFF2-40B4-BE49-F238E27FC236}">
                  <a16:creationId xmlns:a16="http://schemas.microsoft.com/office/drawing/2014/main" id="{7FF34C84-4FDA-0C5B-8CDA-D7B42514BB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19716" name="Option Button 5" hidden="1">
              <a:extLst>
                <a:ext uri="{63B3BB69-23CF-44E3-9099-C40C66FF867C}">
                  <a14:compatExt spid="_x0000_s19470"/>
                </a:ext>
                <a:ext uri="{FF2B5EF4-FFF2-40B4-BE49-F238E27FC236}">
                  <a16:creationId xmlns:a16="http://schemas.microsoft.com/office/drawing/2014/main" id="{B74EE85C-45C8-FA23-1DCD-4506D0F50D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19717" name="Option Button 6" hidden="1">
              <a:extLst>
                <a:ext uri="{63B3BB69-23CF-44E3-9099-C40C66FF867C}">
                  <a14:compatExt spid="_x0000_s19482"/>
                </a:ext>
                <a:ext uri="{FF2B5EF4-FFF2-40B4-BE49-F238E27FC236}">
                  <a16:creationId xmlns:a16="http://schemas.microsoft.com/office/drawing/2014/main" id="{6D7A96EF-EDFF-0160-185A-D1D05F95E4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19718" name="Option Button 7" hidden="1">
              <a:extLst>
                <a:ext uri="{63B3BB69-23CF-44E3-9099-C40C66FF867C}">
                  <a14:compatExt spid="_x0000_s19483"/>
                </a:ext>
                <a:ext uri="{FF2B5EF4-FFF2-40B4-BE49-F238E27FC236}">
                  <a16:creationId xmlns:a16="http://schemas.microsoft.com/office/drawing/2014/main" id="{D0A03AB6-C9A2-00C9-BEEF-65B7CE35C2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19720" name="Option Button 8" hidden="1">
              <a:extLst>
                <a:ext uri="{63B3BB69-23CF-44E3-9099-C40C66FF867C}">
                  <a14:compatExt spid="_x0000_s19484"/>
                </a:ext>
                <a:ext uri="{FF2B5EF4-FFF2-40B4-BE49-F238E27FC236}">
                  <a16:creationId xmlns:a16="http://schemas.microsoft.com/office/drawing/2014/main" id="{68520951-8984-B1A5-3CB6-9F989AB4F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19721" name="Option Button 29" hidden="1">
              <a:extLst>
                <a:ext uri="{63B3BB69-23CF-44E3-9099-C40C66FF867C}">
                  <a14:compatExt spid="_x0000_s19485"/>
                </a:ext>
                <a:ext uri="{FF2B5EF4-FFF2-40B4-BE49-F238E27FC236}">
                  <a16:creationId xmlns:a16="http://schemas.microsoft.com/office/drawing/2014/main" id="{1B7E0E8F-4C16-9178-268C-E9E4EA7A7D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19722" name="Option Button 30" hidden="1">
              <a:extLst>
                <a:ext uri="{63B3BB69-23CF-44E3-9099-C40C66FF867C}">
                  <a14:compatExt spid="_x0000_s19486"/>
                </a:ext>
                <a:ext uri="{FF2B5EF4-FFF2-40B4-BE49-F238E27FC236}">
                  <a16:creationId xmlns:a16="http://schemas.microsoft.com/office/drawing/2014/main" id="{9E6E1DE1-84CD-4171-954D-C93C5993D1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19723" name="Option Button 31" hidden="1">
              <a:extLst>
                <a:ext uri="{63B3BB69-23CF-44E3-9099-C40C66FF867C}">
                  <a14:compatExt spid="_x0000_s19487"/>
                </a:ext>
                <a:ext uri="{FF2B5EF4-FFF2-40B4-BE49-F238E27FC236}">
                  <a16:creationId xmlns:a16="http://schemas.microsoft.com/office/drawing/2014/main" id="{D54EC215-1E99-2EF5-4D6B-DF545E16C0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19724" name="Option Button 53" hidden="1">
              <a:extLst>
                <a:ext uri="{63B3BB69-23CF-44E3-9099-C40C66FF867C}">
                  <a14:compatExt spid="_x0000_s19509"/>
                </a:ext>
                <a:ext uri="{FF2B5EF4-FFF2-40B4-BE49-F238E27FC236}">
                  <a16:creationId xmlns:a16="http://schemas.microsoft.com/office/drawing/2014/main" id="{25DAAF7C-F6EA-99B1-47EB-692C8217F5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19725" name="Option Button 54" hidden="1">
              <a:extLst>
                <a:ext uri="{63B3BB69-23CF-44E3-9099-C40C66FF867C}">
                  <a14:compatExt spid="_x0000_s19510"/>
                </a:ext>
                <a:ext uri="{FF2B5EF4-FFF2-40B4-BE49-F238E27FC236}">
                  <a16:creationId xmlns:a16="http://schemas.microsoft.com/office/drawing/2014/main" id="{D335B386-48E7-C773-34D2-3884C896EE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19726" name="Group Box 68" hidden="1">
              <a:extLst>
                <a:ext uri="{63B3BB69-23CF-44E3-9099-C40C66FF867C}">
                  <a14:compatExt spid="_x0000_s19524"/>
                </a:ext>
                <a:ext uri="{FF2B5EF4-FFF2-40B4-BE49-F238E27FC236}">
                  <a16:creationId xmlns:a16="http://schemas.microsoft.com/office/drawing/2014/main" id="{CAE8E7BC-78D9-0AE4-7CA9-D07FB5F14AB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19727" name="Option Button 91" hidden="1">
              <a:extLst>
                <a:ext uri="{63B3BB69-23CF-44E3-9099-C40C66FF867C}">
                  <a14:compatExt spid="_x0000_s19547"/>
                </a:ext>
                <a:ext uri="{FF2B5EF4-FFF2-40B4-BE49-F238E27FC236}">
                  <a16:creationId xmlns:a16="http://schemas.microsoft.com/office/drawing/2014/main" id="{3C3A0D2D-ADAC-DFC9-EE00-FA4CD6C767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19728" name="Option Button 92" hidden="1">
              <a:extLst>
                <a:ext uri="{63B3BB69-23CF-44E3-9099-C40C66FF867C}">
                  <a14:compatExt spid="_x0000_s19548"/>
                </a:ext>
                <a:ext uri="{FF2B5EF4-FFF2-40B4-BE49-F238E27FC236}">
                  <a16:creationId xmlns:a16="http://schemas.microsoft.com/office/drawing/2014/main" id="{30712A3C-C148-4EE4-A18A-EDD0FFEED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19729" name="Option Button 36" hidden="1">
              <a:extLst>
                <a:ext uri="{63B3BB69-23CF-44E3-9099-C40C66FF867C}">
                  <a14:compatExt spid="_x0000_s19492"/>
                </a:ext>
                <a:ext uri="{FF2B5EF4-FFF2-40B4-BE49-F238E27FC236}">
                  <a16:creationId xmlns:a16="http://schemas.microsoft.com/office/drawing/2014/main" id="{AF59EC6A-C79B-CC77-DB02-E14FC3E9E9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19730" name="Option Button 37" hidden="1">
              <a:extLst>
                <a:ext uri="{63B3BB69-23CF-44E3-9099-C40C66FF867C}">
                  <a14:compatExt spid="_x0000_s19493"/>
                </a:ext>
                <a:ext uri="{FF2B5EF4-FFF2-40B4-BE49-F238E27FC236}">
                  <a16:creationId xmlns:a16="http://schemas.microsoft.com/office/drawing/2014/main" id="{579170E0-29C4-1202-74C4-D405800915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19731" name="Group Box 61" hidden="1">
              <a:extLst>
                <a:ext uri="{63B3BB69-23CF-44E3-9099-C40C66FF867C}">
                  <a14:compatExt spid="_x0000_s19517"/>
                </a:ext>
                <a:ext uri="{FF2B5EF4-FFF2-40B4-BE49-F238E27FC236}">
                  <a16:creationId xmlns:a16="http://schemas.microsoft.com/office/drawing/2014/main" id="{B63017D0-E473-CA1E-0519-ADEBE52BD7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19732" name="Group Box 55" hidden="1">
              <a:extLst>
                <a:ext uri="{63B3BB69-23CF-44E3-9099-C40C66FF867C}">
                  <a14:compatExt spid="_x0000_s19511"/>
                </a:ext>
                <a:ext uri="{FF2B5EF4-FFF2-40B4-BE49-F238E27FC236}">
                  <a16:creationId xmlns:a16="http://schemas.microsoft.com/office/drawing/2014/main" id="{1C6D3F17-ACB8-C247-795E-EED25FDC496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19733" name="Group Box 69" hidden="1">
              <a:extLst>
                <a:ext uri="{63B3BB69-23CF-44E3-9099-C40C66FF867C}">
                  <a14:compatExt spid="_x0000_s19525"/>
                </a:ext>
                <a:ext uri="{FF2B5EF4-FFF2-40B4-BE49-F238E27FC236}">
                  <a16:creationId xmlns:a16="http://schemas.microsoft.com/office/drawing/2014/main" id="{58444C8B-955F-721D-3563-D2445941F02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19734" name="Group Box 56" hidden="1">
              <a:extLst>
                <a:ext uri="{63B3BB69-23CF-44E3-9099-C40C66FF867C}">
                  <a14:compatExt spid="_x0000_s19512"/>
                </a:ext>
                <a:ext uri="{FF2B5EF4-FFF2-40B4-BE49-F238E27FC236}">
                  <a16:creationId xmlns:a16="http://schemas.microsoft.com/office/drawing/2014/main" id="{6DCA304B-9A19-CEC5-0ECE-4A04DC1393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19735" name="Group Box 57" hidden="1">
              <a:extLst>
                <a:ext uri="{63B3BB69-23CF-44E3-9099-C40C66FF867C}">
                  <a14:compatExt spid="_x0000_s19513"/>
                </a:ext>
                <a:ext uri="{FF2B5EF4-FFF2-40B4-BE49-F238E27FC236}">
                  <a16:creationId xmlns:a16="http://schemas.microsoft.com/office/drawing/2014/main" id="{4E4CD46A-7392-E084-BD0F-5AC76DD56E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19736" name="Group Box 58" hidden="1">
              <a:extLst>
                <a:ext uri="{63B3BB69-23CF-44E3-9099-C40C66FF867C}">
                  <a14:compatExt spid="_x0000_s19514"/>
                </a:ext>
                <a:ext uri="{FF2B5EF4-FFF2-40B4-BE49-F238E27FC236}">
                  <a16:creationId xmlns:a16="http://schemas.microsoft.com/office/drawing/2014/main" id="{E6A17410-2997-E75C-B6EA-6718B3E3CE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19737" name="Group Box 67" hidden="1">
              <a:extLst>
                <a:ext uri="{63B3BB69-23CF-44E3-9099-C40C66FF867C}">
                  <a14:compatExt spid="_x0000_s19523"/>
                </a:ext>
                <a:ext uri="{FF2B5EF4-FFF2-40B4-BE49-F238E27FC236}">
                  <a16:creationId xmlns:a16="http://schemas.microsoft.com/office/drawing/2014/main" id="{D984D43B-2F7B-934D-72F2-FAF5F6115A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19738" name="Option Button 76" hidden="1">
              <a:extLst>
                <a:ext uri="{63B3BB69-23CF-44E3-9099-C40C66FF867C}">
                  <a14:compatExt spid="_x0000_s19532"/>
                </a:ext>
                <a:ext uri="{FF2B5EF4-FFF2-40B4-BE49-F238E27FC236}">
                  <a16:creationId xmlns:a16="http://schemas.microsoft.com/office/drawing/2014/main" id="{84AA6012-9393-F218-61D3-1A6E331260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19739" name="Option Button 77" hidden="1">
              <a:extLst>
                <a:ext uri="{63B3BB69-23CF-44E3-9099-C40C66FF867C}">
                  <a14:compatExt spid="_x0000_s19533"/>
                </a:ext>
                <a:ext uri="{FF2B5EF4-FFF2-40B4-BE49-F238E27FC236}">
                  <a16:creationId xmlns:a16="http://schemas.microsoft.com/office/drawing/2014/main" id="{F275D47F-5359-6DCB-E821-2502AF4086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19740" name="Option Button 43" hidden="1">
              <a:extLst>
                <a:ext uri="{63B3BB69-23CF-44E3-9099-C40C66FF867C}">
                  <a14:compatExt spid="_x0000_s19499"/>
                </a:ext>
                <a:ext uri="{FF2B5EF4-FFF2-40B4-BE49-F238E27FC236}">
                  <a16:creationId xmlns:a16="http://schemas.microsoft.com/office/drawing/2014/main" id="{4F6967BC-9AD2-0EBC-DA33-336A2230EC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19741" name="Option Button 44" hidden="1">
              <a:extLst>
                <a:ext uri="{63B3BB69-23CF-44E3-9099-C40C66FF867C}">
                  <a14:compatExt spid="_x0000_s19500"/>
                </a:ext>
                <a:ext uri="{FF2B5EF4-FFF2-40B4-BE49-F238E27FC236}">
                  <a16:creationId xmlns:a16="http://schemas.microsoft.com/office/drawing/2014/main" id="{425E2331-6808-24A3-0548-2998B6945E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19742" name="Option Button 45" hidden="1">
              <a:extLst>
                <a:ext uri="{63B3BB69-23CF-44E3-9099-C40C66FF867C}">
                  <a14:compatExt spid="_x0000_s19501"/>
                </a:ext>
                <a:ext uri="{FF2B5EF4-FFF2-40B4-BE49-F238E27FC236}">
                  <a16:creationId xmlns:a16="http://schemas.microsoft.com/office/drawing/2014/main" id="{6FFDFA54-389A-A3B1-25BB-5AABA662FB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19743" name="Group Box 59" hidden="1">
              <a:extLst>
                <a:ext uri="{63B3BB69-23CF-44E3-9099-C40C66FF867C}">
                  <a14:compatExt spid="_x0000_s19515"/>
                </a:ext>
                <a:ext uri="{FF2B5EF4-FFF2-40B4-BE49-F238E27FC236}">
                  <a16:creationId xmlns:a16="http://schemas.microsoft.com/office/drawing/2014/main" id="{FAF402A4-B0F9-11F0-8925-8B0C917E22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19488" name="Option Button 70" hidden="1">
              <a:extLst>
                <a:ext uri="{63B3BB69-23CF-44E3-9099-C40C66FF867C}">
                  <a14:compatExt spid="_x0000_s19526"/>
                </a:ext>
                <a:ext uri="{FF2B5EF4-FFF2-40B4-BE49-F238E27FC236}">
                  <a16:creationId xmlns:a16="http://schemas.microsoft.com/office/drawing/2014/main" id="{6F214A62-5AC4-F334-F9A1-1C13F38674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19489" name="Option Button 71" hidden="1">
              <a:extLst>
                <a:ext uri="{63B3BB69-23CF-44E3-9099-C40C66FF867C}">
                  <a14:compatExt spid="_x0000_s19527"/>
                </a:ext>
                <a:ext uri="{FF2B5EF4-FFF2-40B4-BE49-F238E27FC236}">
                  <a16:creationId xmlns:a16="http://schemas.microsoft.com/office/drawing/2014/main" id="{F5B6A70C-095C-BDAD-D90F-8A3E7B3D0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19490" name="Option Button 182" hidden="1">
              <a:extLst>
                <a:ext uri="{63B3BB69-23CF-44E3-9099-C40C66FF867C}">
                  <a14:compatExt spid="_x0000_s19638"/>
                </a:ext>
                <a:ext uri="{FF2B5EF4-FFF2-40B4-BE49-F238E27FC236}">
                  <a16:creationId xmlns:a16="http://schemas.microsoft.com/office/drawing/2014/main" id="{0979C9AC-D865-EC11-C193-BAE0D2D9EE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19491" name="Option Button 183" hidden="1">
              <a:extLst>
                <a:ext uri="{63B3BB69-23CF-44E3-9099-C40C66FF867C}">
                  <a14:compatExt spid="_x0000_s19639"/>
                </a:ext>
                <a:ext uri="{FF2B5EF4-FFF2-40B4-BE49-F238E27FC236}">
                  <a16:creationId xmlns:a16="http://schemas.microsoft.com/office/drawing/2014/main" id="{3F0657FD-F762-B0EF-EA21-49A25CE058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19494" name="Group Box 184" hidden="1">
              <a:extLst>
                <a:ext uri="{63B3BB69-23CF-44E3-9099-C40C66FF867C}">
                  <a14:compatExt spid="_x0000_s19640"/>
                </a:ext>
                <a:ext uri="{FF2B5EF4-FFF2-40B4-BE49-F238E27FC236}">
                  <a16:creationId xmlns:a16="http://schemas.microsoft.com/office/drawing/2014/main" id="{1DF22CBA-B323-9564-6845-4BAA52F250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19495" name="Option Button 233" hidden="1">
              <a:extLst>
                <a:ext uri="{63B3BB69-23CF-44E3-9099-C40C66FF867C}">
                  <a14:compatExt spid="_x0000_s19689"/>
                </a:ext>
                <a:ext uri="{FF2B5EF4-FFF2-40B4-BE49-F238E27FC236}">
                  <a16:creationId xmlns:a16="http://schemas.microsoft.com/office/drawing/2014/main" id="{B12ACD0F-9589-0994-F9DF-A71C21D95F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19496" name="Option Button 234" hidden="1">
              <a:extLst>
                <a:ext uri="{63B3BB69-23CF-44E3-9099-C40C66FF867C}">
                  <a14:compatExt spid="_x0000_s19690"/>
                </a:ext>
                <a:ext uri="{FF2B5EF4-FFF2-40B4-BE49-F238E27FC236}">
                  <a16:creationId xmlns:a16="http://schemas.microsoft.com/office/drawing/2014/main" id="{CB028C82-9E50-E740-9BD2-88F59C3D80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19497" name="Group Box 64" hidden="1">
              <a:extLst>
                <a:ext uri="{63B3BB69-23CF-44E3-9099-C40C66FF867C}">
                  <a14:compatExt spid="_x0000_s19520"/>
                </a:ext>
                <a:ext uri="{FF2B5EF4-FFF2-40B4-BE49-F238E27FC236}">
                  <a16:creationId xmlns:a16="http://schemas.microsoft.com/office/drawing/2014/main" id="{430FFAAD-A33A-D02A-4416-0E895853AE1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45720</xdr:rowOff>
        </xdr:to>
        <xdr:sp macro="" textlink="">
          <xdr:nvSpPr>
            <xdr:cNvPr id="19498" name="Group Box 65" hidden="1">
              <a:extLst>
                <a:ext uri="{63B3BB69-23CF-44E3-9099-C40C66FF867C}">
                  <a14:compatExt spid="_x0000_s19521"/>
                </a:ext>
                <a:ext uri="{FF2B5EF4-FFF2-40B4-BE49-F238E27FC236}">
                  <a16:creationId xmlns:a16="http://schemas.microsoft.com/office/drawing/2014/main" id="{ED8803B4-3144-F9A5-6371-CB304E7878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19502" name="Group Box 66" hidden="1">
              <a:extLst>
                <a:ext uri="{63B3BB69-23CF-44E3-9099-C40C66FF867C}">
                  <a14:compatExt spid="_x0000_s19522"/>
                </a:ext>
                <a:ext uri="{FF2B5EF4-FFF2-40B4-BE49-F238E27FC236}">
                  <a16:creationId xmlns:a16="http://schemas.microsoft.com/office/drawing/2014/main" id="{E1744125-F406-78CA-1CE2-FABFDC41AE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19503" name="Group Box 78" hidden="1">
              <a:extLst>
                <a:ext uri="{63B3BB69-23CF-44E3-9099-C40C66FF867C}">
                  <a14:compatExt spid="_x0000_s19534"/>
                </a:ext>
                <a:ext uri="{FF2B5EF4-FFF2-40B4-BE49-F238E27FC236}">
                  <a16:creationId xmlns:a16="http://schemas.microsoft.com/office/drawing/2014/main" id="{A8204517-66CB-24D0-D7CA-441E4C7635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19504" name="Group Box 83" hidden="1">
              <a:extLst>
                <a:ext uri="{63B3BB69-23CF-44E3-9099-C40C66FF867C}">
                  <a14:compatExt spid="_x0000_s19539"/>
                </a:ext>
                <a:ext uri="{FF2B5EF4-FFF2-40B4-BE49-F238E27FC236}">
                  <a16:creationId xmlns:a16="http://schemas.microsoft.com/office/drawing/2014/main" id="{C56722F3-1BC0-D13F-3188-0CA9F176F7B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19505" name="Option Button 80" hidden="1">
              <a:extLst>
                <a:ext uri="{63B3BB69-23CF-44E3-9099-C40C66FF867C}">
                  <a14:compatExt spid="_x0000_s19536"/>
                </a:ext>
                <a:ext uri="{FF2B5EF4-FFF2-40B4-BE49-F238E27FC236}">
                  <a16:creationId xmlns:a16="http://schemas.microsoft.com/office/drawing/2014/main" id="{D2B5BCBA-2CDC-26F6-E13A-1E34896EBD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19506" name="Option Button 81" hidden="1">
              <a:extLst>
                <a:ext uri="{63B3BB69-23CF-44E3-9099-C40C66FF867C}">
                  <a14:compatExt spid="_x0000_s19537"/>
                </a:ext>
                <a:ext uri="{FF2B5EF4-FFF2-40B4-BE49-F238E27FC236}">
                  <a16:creationId xmlns:a16="http://schemas.microsoft.com/office/drawing/2014/main" id="{1D566A1A-999D-5391-4149-ABF85A96D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19507" name="Option Button 82" hidden="1">
              <a:extLst>
                <a:ext uri="{63B3BB69-23CF-44E3-9099-C40C66FF867C}">
                  <a14:compatExt spid="_x0000_s19538"/>
                </a:ext>
                <a:ext uri="{FF2B5EF4-FFF2-40B4-BE49-F238E27FC236}">
                  <a16:creationId xmlns:a16="http://schemas.microsoft.com/office/drawing/2014/main" id="{67F9AFBC-6BEA-8460-D12C-308E938969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19508" name="Option Button 84" hidden="1">
              <a:extLst>
                <a:ext uri="{63B3BB69-23CF-44E3-9099-C40C66FF867C}">
                  <a14:compatExt spid="_x0000_s19540"/>
                </a:ext>
                <a:ext uri="{FF2B5EF4-FFF2-40B4-BE49-F238E27FC236}">
                  <a16:creationId xmlns:a16="http://schemas.microsoft.com/office/drawing/2014/main" id="{C4865F99-B06F-5F8B-0D40-EA74D67163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19516" name="Option Button 85" hidden="1">
              <a:extLst>
                <a:ext uri="{63B3BB69-23CF-44E3-9099-C40C66FF867C}">
                  <a14:compatExt spid="_x0000_s19541"/>
                </a:ext>
                <a:ext uri="{FF2B5EF4-FFF2-40B4-BE49-F238E27FC236}">
                  <a16:creationId xmlns:a16="http://schemas.microsoft.com/office/drawing/2014/main" id="{543E33BD-9A03-BA29-A4D8-847B6D33A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19518" name="Option Button 86" hidden="1">
              <a:extLst>
                <a:ext uri="{63B3BB69-23CF-44E3-9099-C40C66FF867C}">
                  <a14:compatExt spid="_x0000_s19542"/>
                </a:ext>
                <a:ext uri="{FF2B5EF4-FFF2-40B4-BE49-F238E27FC236}">
                  <a16:creationId xmlns:a16="http://schemas.microsoft.com/office/drawing/2014/main" id="{F4AEC03C-07BF-3911-BD2D-BEA5596235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0"/>
          <a:chExt cx="301792" cy="780030"/>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597"/>
          <a:chExt cx="308371" cy="762904"/>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597"/>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47"/>
          <a:chExt cx="301792" cy="494794"/>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47"/>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6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44"/>
          <a:chExt cx="308371" cy="779275"/>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44"/>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45"/>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573" y="8168768"/>
          <a:chExt cx="217623" cy="792469"/>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3" y="8168768"/>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57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9014" y="8166106"/>
          <a:chExt cx="208607" cy="749744"/>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512" y="8166106"/>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9014" y="8640732"/>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15"/>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3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84018" name="Option Button 1" hidden="1">
              <a:extLst>
                <a:ext uri="{63B3BB69-23CF-44E3-9099-C40C66FF867C}">
                  <a14:compatExt spid="_x0000_s83969"/>
                </a:ext>
                <a:ext uri="{FF2B5EF4-FFF2-40B4-BE49-F238E27FC236}">
                  <a16:creationId xmlns:a16="http://schemas.microsoft.com/office/drawing/2014/main" id="{157365FD-1897-71B0-9DB4-F2DE7E576C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84019" name="Option Button 2" hidden="1">
              <a:extLst>
                <a:ext uri="{63B3BB69-23CF-44E3-9099-C40C66FF867C}">
                  <a14:compatExt spid="_x0000_s83970"/>
                </a:ext>
                <a:ext uri="{FF2B5EF4-FFF2-40B4-BE49-F238E27FC236}">
                  <a16:creationId xmlns:a16="http://schemas.microsoft.com/office/drawing/2014/main" id="{BA8001B1-4EE2-976B-A961-E1ED20160B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84020" name="Option Button 3" hidden="1">
              <a:extLst>
                <a:ext uri="{63B3BB69-23CF-44E3-9099-C40C66FF867C}">
                  <a14:compatExt spid="_x0000_s83971"/>
                </a:ext>
                <a:ext uri="{FF2B5EF4-FFF2-40B4-BE49-F238E27FC236}">
                  <a16:creationId xmlns:a16="http://schemas.microsoft.com/office/drawing/2014/main" id="{935BBD3B-6F43-1DDF-CBC4-C1625DE2B4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84021" name="Option Button 4" hidden="1">
              <a:extLst>
                <a:ext uri="{63B3BB69-23CF-44E3-9099-C40C66FF867C}">
                  <a14:compatExt spid="_x0000_s83972"/>
                </a:ext>
                <a:ext uri="{FF2B5EF4-FFF2-40B4-BE49-F238E27FC236}">
                  <a16:creationId xmlns:a16="http://schemas.microsoft.com/office/drawing/2014/main" id="{E897EB8A-7100-615E-1142-7C8C48AD8C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84022" name="Option Button 5" hidden="1">
              <a:extLst>
                <a:ext uri="{63B3BB69-23CF-44E3-9099-C40C66FF867C}">
                  <a14:compatExt spid="_x0000_s83973"/>
                </a:ext>
                <a:ext uri="{FF2B5EF4-FFF2-40B4-BE49-F238E27FC236}">
                  <a16:creationId xmlns:a16="http://schemas.microsoft.com/office/drawing/2014/main" id="{753D4D94-3AFA-540F-C3C8-A6114C7D4F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84023" name="Option Button 6" hidden="1">
              <a:extLst>
                <a:ext uri="{63B3BB69-23CF-44E3-9099-C40C66FF867C}">
                  <a14:compatExt spid="_x0000_s83974"/>
                </a:ext>
                <a:ext uri="{FF2B5EF4-FFF2-40B4-BE49-F238E27FC236}">
                  <a16:creationId xmlns:a16="http://schemas.microsoft.com/office/drawing/2014/main" id="{25805E25-17C9-C618-4A08-D050175A73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84024" name="Option Button 7" hidden="1">
              <a:extLst>
                <a:ext uri="{63B3BB69-23CF-44E3-9099-C40C66FF867C}">
                  <a14:compatExt spid="_x0000_s83975"/>
                </a:ext>
                <a:ext uri="{FF2B5EF4-FFF2-40B4-BE49-F238E27FC236}">
                  <a16:creationId xmlns:a16="http://schemas.microsoft.com/office/drawing/2014/main" id="{C98DE69C-8ADE-0706-13E0-4589123935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84025" name="Option Button 8" hidden="1">
              <a:extLst>
                <a:ext uri="{63B3BB69-23CF-44E3-9099-C40C66FF867C}">
                  <a14:compatExt spid="_x0000_s83976"/>
                </a:ext>
                <a:ext uri="{FF2B5EF4-FFF2-40B4-BE49-F238E27FC236}">
                  <a16:creationId xmlns:a16="http://schemas.microsoft.com/office/drawing/2014/main" id="{28968DF6-B180-1A16-351F-4440B0926D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84026" name="Option Button 9" hidden="1">
              <a:extLst>
                <a:ext uri="{63B3BB69-23CF-44E3-9099-C40C66FF867C}">
                  <a14:compatExt spid="_x0000_s83977"/>
                </a:ext>
                <a:ext uri="{FF2B5EF4-FFF2-40B4-BE49-F238E27FC236}">
                  <a16:creationId xmlns:a16="http://schemas.microsoft.com/office/drawing/2014/main" id="{532D250C-5665-DD84-7C21-A4F15560C8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84027" name="Option Button 10" hidden="1">
              <a:extLst>
                <a:ext uri="{63B3BB69-23CF-44E3-9099-C40C66FF867C}">
                  <a14:compatExt spid="_x0000_s83978"/>
                </a:ext>
                <a:ext uri="{FF2B5EF4-FFF2-40B4-BE49-F238E27FC236}">
                  <a16:creationId xmlns:a16="http://schemas.microsoft.com/office/drawing/2014/main" id="{2E353F89-9580-44FB-A0A8-007311183D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84028" name="Option Button 11" hidden="1">
              <a:extLst>
                <a:ext uri="{63B3BB69-23CF-44E3-9099-C40C66FF867C}">
                  <a14:compatExt spid="_x0000_s83979"/>
                </a:ext>
                <a:ext uri="{FF2B5EF4-FFF2-40B4-BE49-F238E27FC236}">
                  <a16:creationId xmlns:a16="http://schemas.microsoft.com/office/drawing/2014/main" id="{F6663BF9-057B-DDE3-C8C5-F166908044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84029" name="Option Button 12" hidden="1">
              <a:extLst>
                <a:ext uri="{63B3BB69-23CF-44E3-9099-C40C66FF867C}">
                  <a14:compatExt spid="_x0000_s83980"/>
                </a:ext>
                <a:ext uri="{FF2B5EF4-FFF2-40B4-BE49-F238E27FC236}">
                  <a16:creationId xmlns:a16="http://schemas.microsoft.com/office/drawing/2014/main" id="{FBE00BBB-E3AC-E10C-60A5-2195EBB06F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4030" name="Group Box 13" hidden="1">
              <a:extLst>
                <a:ext uri="{63B3BB69-23CF-44E3-9099-C40C66FF867C}">
                  <a14:compatExt spid="_x0000_s83981"/>
                </a:ext>
                <a:ext uri="{FF2B5EF4-FFF2-40B4-BE49-F238E27FC236}">
                  <a16:creationId xmlns:a16="http://schemas.microsoft.com/office/drawing/2014/main" id="{8683DBBA-89ED-5962-B702-95F0666AC5D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4031" name="Group Box 14" hidden="1">
              <a:extLst>
                <a:ext uri="{63B3BB69-23CF-44E3-9099-C40C66FF867C}">
                  <a14:compatExt spid="_x0000_s83982"/>
                </a:ext>
                <a:ext uri="{FF2B5EF4-FFF2-40B4-BE49-F238E27FC236}">
                  <a16:creationId xmlns:a16="http://schemas.microsoft.com/office/drawing/2014/main" id="{B7272DEB-2C21-6507-4ECE-F3D751402FB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45" name="Group Box 15" hidden="1">
              <a:extLst>
                <a:ext uri="{63B3BB69-23CF-44E3-9099-C40C66FF867C}">
                  <a14:compatExt spid="_x0000_s83983"/>
                </a:ext>
                <a:ext uri="{FF2B5EF4-FFF2-40B4-BE49-F238E27FC236}">
                  <a16:creationId xmlns:a16="http://schemas.microsoft.com/office/drawing/2014/main" id="{7E8EF7C6-4254-1DB5-19CF-CC7907A1E9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46" name="Group Box 16" hidden="1">
              <a:extLst>
                <a:ext uri="{63B3BB69-23CF-44E3-9099-C40C66FF867C}">
                  <a14:compatExt spid="_x0000_s83984"/>
                </a:ext>
                <a:ext uri="{FF2B5EF4-FFF2-40B4-BE49-F238E27FC236}">
                  <a16:creationId xmlns:a16="http://schemas.microsoft.com/office/drawing/2014/main" id="{7A757496-DE92-B41F-AC5C-276AFA429C8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47" name="Option Button 17" hidden="1">
              <a:extLst>
                <a:ext uri="{63B3BB69-23CF-44E3-9099-C40C66FF867C}">
                  <a14:compatExt spid="_x0000_s83985"/>
                </a:ext>
                <a:ext uri="{FF2B5EF4-FFF2-40B4-BE49-F238E27FC236}">
                  <a16:creationId xmlns:a16="http://schemas.microsoft.com/office/drawing/2014/main" id="{B8AABFFF-E7BA-168E-C9B5-5143B7E52F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48" name="Option Button 18" hidden="1">
              <a:extLst>
                <a:ext uri="{63B3BB69-23CF-44E3-9099-C40C66FF867C}">
                  <a14:compatExt spid="_x0000_s83986"/>
                </a:ext>
                <a:ext uri="{FF2B5EF4-FFF2-40B4-BE49-F238E27FC236}">
                  <a16:creationId xmlns:a16="http://schemas.microsoft.com/office/drawing/2014/main" id="{045D3534-42CB-D05D-0939-5640C1913B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49" name="Option Button 19" hidden="1">
              <a:extLst>
                <a:ext uri="{63B3BB69-23CF-44E3-9099-C40C66FF867C}">
                  <a14:compatExt spid="_x0000_s83987"/>
                </a:ext>
                <a:ext uri="{FF2B5EF4-FFF2-40B4-BE49-F238E27FC236}">
                  <a16:creationId xmlns:a16="http://schemas.microsoft.com/office/drawing/2014/main" id="{4571889F-BAFF-EA49-02F6-2380930A3E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50" name="Group Box 20" hidden="1">
              <a:extLst>
                <a:ext uri="{63B3BB69-23CF-44E3-9099-C40C66FF867C}">
                  <a14:compatExt spid="_x0000_s83988"/>
                </a:ext>
                <a:ext uri="{FF2B5EF4-FFF2-40B4-BE49-F238E27FC236}">
                  <a16:creationId xmlns:a16="http://schemas.microsoft.com/office/drawing/2014/main" id="{19B76CC1-58B9-F4AB-F828-5DFDC4CE6B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51" name="Group Box 21" hidden="1">
              <a:extLst>
                <a:ext uri="{63B3BB69-23CF-44E3-9099-C40C66FF867C}">
                  <a14:compatExt spid="_x0000_s83989"/>
                </a:ext>
                <a:ext uri="{FF2B5EF4-FFF2-40B4-BE49-F238E27FC236}">
                  <a16:creationId xmlns:a16="http://schemas.microsoft.com/office/drawing/2014/main" id="{B41A0D7F-F7DE-304F-33F1-666EA8743B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59" name="Group Box 22" hidden="1">
              <a:extLst>
                <a:ext uri="{63B3BB69-23CF-44E3-9099-C40C66FF867C}">
                  <a14:compatExt spid="_x0000_s83990"/>
                </a:ext>
                <a:ext uri="{FF2B5EF4-FFF2-40B4-BE49-F238E27FC236}">
                  <a16:creationId xmlns:a16="http://schemas.microsoft.com/office/drawing/2014/main" id="{8D7F3CB8-D8B5-B7F9-9082-2B05B5A1C8F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45720</xdr:rowOff>
        </xdr:to>
        <xdr:sp macro="" textlink="">
          <xdr:nvSpPr>
            <xdr:cNvPr id="60" name="Group Box 23" hidden="1">
              <a:extLst>
                <a:ext uri="{63B3BB69-23CF-44E3-9099-C40C66FF867C}">
                  <a14:compatExt spid="_x0000_s83991"/>
                </a:ext>
                <a:ext uri="{FF2B5EF4-FFF2-40B4-BE49-F238E27FC236}">
                  <a16:creationId xmlns:a16="http://schemas.microsoft.com/office/drawing/2014/main" id="{DF6D292B-E23D-FAAB-B817-975CB1D99E9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61" name="Group Box 24" hidden="1">
              <a:extLst>
                <a:ext uri="{63B3BB69-23CF-44E3-9099-C40C66FF867C}">
                  <a14:compatExt spid="_x0000_s83992"/>
                </a:ext>
                <a:ext uri="{FF2B5EF4-FFF2-40B4-BE49-F238E27FC236}">
                  <a16:creationId xmlns:a16="http://schemas.microsoft.com/office/drawing/2014/main" id="{4C044C67-CF9F-0F6E-9199-6C9EF55483D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62" name="Group Box 25" hidden="1">
              <a:extLst>
                <a:ext uri="{63B3BB69-23CF-44E3-9099-C40C66FF867C}">
                  <a14:compatExt spid="_x0000_s83993"/>
                </a:ext>
                <a:ext uri="{FF2B5EF4-FFF2-40B4-BE49-F238E27FC236}">
                  <a16:creationId xmlns:a16="http://schemas.microsoft.com/office/drawing/2014/main" id="{1B99CAE6-E0DB-6022-2228-FCF4295899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63" name="Group Box 26" hidden="1">
              <a:extLst>
                <a:ext uri="{63B3BB69-23CF-44E3-9099-C40C66FF867C}">
                  <a14:compatExt spid="_x0000_s83994"/>
                </a:ext>
                <a:ext uri="{FF2B5EF4-FFF2-40B4-BE49-F238E27FC236}">
                  <a16:creationId xmlns:a16="http://schemas.microsoft.com/office/drawing/2014/main" id="{85E211DC-E657-9BD9-4674-7F96FB30CA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83968" name="Group Box 27" hidden="1">
              <a:extLst>
                <a:ext uri="{63B3BB69-23CF-44E3-9099-C40C66FF867C}">
                  <a14:compatExt spid="_x0000_s83995"/>
                </a:ext>
                <a:ext uri="{FF2B5EF4-FFF2-40B4-BE49-F238E27FC236}">
                  <a16:creationId xmlns:a16="http://schemas.microsoft.com/office/drawing/2014/main" id="{37349527-24D1-E391-632B-E26BF665877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4032" name="Group Box 28" hidden="1">
              <a:extLst>
                <a:ext uri="{63B3BB69-23CF-44E3-9099-C40C66FF867C}">
                  <a14:compatExt spid="_x0000_s83996"/>
                </a:ext>
                <a:ext uri="{FF2B5EF4-FFF2-40B4-BE49-F238E27FC236}">
                  <a16:creationId xmlns:a16="http://schemas.microsoft.com/office/drawing/2014/main" id="{2FF965C7-D57A-4410-71C9-3F142AA520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84033" name="Group Box 29" hidden="1">
              <a:extLst>
                <a:ext uri="{63B3BB69-23CF-44E3-9099-C40C66FF867C}">
                  <a14:compatExt spid="_x0000_s83997"/>
                </a:ext>
                <a:ext uri="{FF2B5EF4-FFF2-40B4-BE49-F238E27FC236}">
                  <a16:creationId xmlns:a16="http://schemas.microsoft.com/office/drawing/2014/main" id="{80C181A5-B76A-B87E-165A-1CBCCA558AB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4034" name="Option Button 30" hidden="1">
              <a:extLst>
                <a:ext uri="{63B3BB69-23CF-44E3-9099-C40C66FF867C}">
                  <a14:compatExt spid="_x0000_s83998"/>
                </a:ext>
                <a:ext uri="{FF2B5EF4-FFF2-40B4-BE49-F238E27FC236}">
                  <a16:creationId xmlns:a16="http://schemas.microsoft.com/office/drawing/2014/main" id="{6087A644-A98B-3EE3-1BB5-6C5F384CA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4035" name="Option Button 31" hidden="1">
              <a:extLst>
                <a:ext uri="{63B3BB69-23CF-44E3-9099-C40C66FF867C}">
                  <a14:compatExt spid="_x0000_s83999"/>
                </a:ext>
                <a:ext uri="{FF2B5EF4-FFF2-40B4-BE49-F238E27FC236}">
                  <a16:creationId xmlns:a16="http://schemas.microsoft.com/office/drawing/2014/main" id="{9ADFB7F8-C64C-F76D-90FC-BD1B3BD16A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4036" name="Option Button 32" hidden="1">
              <a:extLst>
                <a:ext uri="{63B3BB69-23CF-44E3-9099-C40C66FF867C}">
                  <a14:compatExt spid="_x0000_s84000"/>
                </a:ext>
                <a:ext uri="{FF2B5EF4-FFF2-40B4-BE49-F238E27FC236}">
                  <a16:creationId xmlns:a16="http://schemas.microsoft.com/office/drawing/2014/main" id="{54232843-49BE-F93A-7A0E-2410D21DA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4037" name="Option Button 33" hidden="1">
              <a:extLst>
                <a:ext uri="{63B3BB69-23CF-44E3-9099-C40C66FF867C}">
                  <a14:compatExt spid="_x0000_s84001"/>
                </a:ext>
                <a:ext uri="{FF2B5EF4-FFF2-40B4-BE49-F238E27FC236}">
                  <a16:creationId xmlns:a16="http://schemas.microsoft.com/office/drawing/2014/main" id="{F32BB51C-CBC8-9649-91AF-66C760CC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4038" name="Option Button 34" hidden="1">
              <a:extLst>
                <a:ext uri="{63B3BB69-23CF-44E3-9099-C40C66FF867C}">
                  <a14:compatExt spid="_x0000_s84002"/>
                </a:ext>
                <a:ext uri="{FF2B5EF4-FFF2-40B4-BE49-F238E27FC236}">
                  <a16:creationId xmlns:a16="http://schemas.microsoft.com/office/drawing/2014/main" id="{7225F7D4-983C-93BF-752B-0B184C0BB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4039" name="Option Button 35" hidden="1">
              <a:extLst>
                <a:ext uri="{63B3BB69-23CF-44E3-9099-C40C66FF867C}">
                  <a14:compatExt spid="_x0000_s84003"/>
                </a:ext>
                <a:ext uri="{FF2B5EF4-FFF2-40B4-BE49-F238E27FC236}">
                  <a16:creationId xmlns:a16="http://schemas.microsoft.com/office/drawing/2014/main" id="{72F023D3-10C2-B64B-A390-88878EF511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4040" name="Option Button 36" hidden="1">
              <a:extLst>
                <a:ext uri="{63B3BB69-23CF-44E3-9099-C40C66FF867C}">
                  <a14:compatExt spid="_x0000_s84004"/>
                </a:ext>
                <a:ext uri="{FF2B5EF4-FFF2-40B4-BE49-F238E27FC236}">
                  <a16:creationId xmlns:a16="http://schemas.microsoft.com/office/drawing/2014/main" id="{BC44FDBC-BB69-023F-E309-E1B8D4884D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4041" name="Option Button 37" hidden="1">
              <a:extLst>
                <a:ext uri="{63B3BB69-23CF-44E3-9099-C40C66FF867C}">
                  <a14:compatExt spid="_x0000_s84005"/>
                </a:ext>
                <a:ext uri="{FF2B5EF4-FFF2-40B4-BE49-F238E27FC236}">
                  <a16:creationId xmlns:a16="http://schemas.microsoft.com/office/drawing/2014/main" id="{CBD4A8A4-D747-76D8-EF01-A3CA2EB5D0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4042" name="Option Button 38" hidden="1">
              <a:extLst>
                <a:ext uri="{63B3BB69-23CF-44E3-9099-C40C66FF867C}">
                  <a14:compatExt spid="_x0000_s84006"/>
                </a:ext>
                <a:ext uri="{FF2B5EF4-FFF2-40B4-BE49-F238E27FC236}">
                  <a16:creationId xmlns:a16="http://schemas.microsoft.com/office/drawing/2014/main" id="{066426BC-1453-E1A6-0ABE-C81F87BA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4043" name="Option Button 39" hidden="1">
              <a:extLst>
                <a:ext uri="{63B3BB69-23CF-44E3-9099-C40C66FF867C}">
                  <a14:compatExt spid="_x0000_s84007"/>
                </a:ext>
                <a:ext uri="{FF2B5EF4-FFF2-40B4-BE49-F238E27FC236}">
                  <a16:creationId xmlns:a16="http://schemas.microsoft.com/office/drawing/2014/main" id="{FA2553EF-3E45-27E1-1C62-F9E6B79A89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4044" name="Option Button 40" hidden="1">
              <a:extLst>
                <a:ext uri="{63B3BB69-23CF-44E3-9099-C40C66FF867C}">
                  <a14:compatExt spid="_x0000_s84008"/>
                </a:ext>
                <a:ext uri="{FF2B5EF4-FFF2-40B4-BE49-F238E27FC236}">
                  <a16:creationId xmlns:a16="http://schemas.microsoft.com/office/drawing/2014/main" id="{69C3B7DB-22CC-7C7E-3501-65B4BCA175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4045" name="Option Button 41" hidden="1">
              <a:extLst>
                <a:ext uri="{63B3BB69-23CF-44E3-9099-C40C66FF867C}">
                  <a14:compatExt spid="_x0000_s84009"/>
                </a:ext>
                <a:ext uri="{FF2B5EF4-FFF2-40B4-BE49-F238E27FC236}">
                  <a16:creationId xmlns:a16="http://schemas.microsoft.com/office/drawing/2014/main" id="{C07A5CDB-D54E-FC29-AF42-545CE53E33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4046" name="Option Button 42" hidden="1">
              <a:extLst>
                <a:ext uri="{63B3BB69-23CF-44E3-9099-C40C66FF867C}">
                  <a14:compatExt spid="_x0000_s84010"/>
                </a:ext>
                <a:ext uri="{FF2B5EF4-FFF2-40B4-BE49-F238E27FC236}">
                  <a16:creationId xmlns:a16="http://schemas.microsoft.com/office/drawing/2014/main" id="{82FCC965-A49C-BFA6-77F4-537346A2AB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4047" name="Option Button 43" hidden="1">
              <a:extLst>
                <a:ext uri="{63B3BB69-23CF-44E3-9099-C40C66FF867C}">
                  <a14:compatExt spid="_x0000_s84011"/>
                </a:ext>
                <a:ext uri="{FF2B5EF4-FFF2-40B4-BE49-F238E27FC236}">
                  <a16:creationId xmlns:a16="http://schemas.microsoft.com/office/drawing/2014/main" id="{BF1D091E-1C0A-3FB1-3715-3C3C71679A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4048" name="Option Button 44" hidden="1">
              <a:extLst>
                <a:ext uri="{63B3BB69-23CF-44E3-9099-C40C66FF867C}">
                  <a14:compatExt spid="_x0000_s84012"/>
                </a:ext>
                <a:ext uri="{FF2B5EF4-FFF2-40B4-BE49-F238E27FC236}">
                  <a16:creationId xmlns:a16="http://schemas.microsoft.com/office/drawing/2014/main" id="{76C79EE9-9DBF-A190-FEFC-E070F84121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4049" name="Option Button 45" hidden="1">
              <a:extLst>
                <a:ext uri="{63B3BB69-23CF-44E3-9099-C40C66FF867C}">
                  <a14:compatExt spid="_x0000_s84013"/>
                </a:ext>
                <a:ext uri="{FF2B5EF4-FFF2-40B4-BE49-F238E27FC236}">
                  <a16:creationId xmlns:a16="http://schemas.microsoft.com/office/drawing/2014/main" id="{EFA3BB5A-7400-8D9F-AFF8-74967B31BA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4050" name="Option Button 46" hidden="1">
              <a:extLst>
                <a:ext uri="{63B3BB69-23CF-44E3-9099-C40C66FF867C}">
                  <a14:compatExt spid="_x0000_s84014"/>
                </a:ext>
                <a:ext uri="{FF2B5EF4-FFF2-40B4-BE49-F238E27FC236}">
                  <a16:creationId xmlns:a16="http://schemas.microsoft.com/office/drawing/2014/main" id="{B975020F-7D06-F82E-5761-C6920334CB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4051" name="Group Box 47" hidden="1">
              <a:extLst>
                <a:ext uri="{63B3BB69-23CF-44E3-9099-C40C66FF867C}">
                  <a14:compatExt spid="_x0000_s84015"/>
                </a:ext>
                <a:ext uri="{FF2B5EF4-FFF2-40B4-BE49-F238E27FC236}">
                  <a16:creationId xmlns:a16="http://schemas.microsoft.com/office/drawing/2014/main" id="{25F35B67-6931-0431-9A26-38207C435C4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4052" name="Option Button 48" hidden="1">
              <a:extLst>
                <a:ext uri="{63B3BB69-23CF-44E3-9099-C40C66FF867C}">
                  <a14:compatExt spid="_x0000_s84016"/>
                </a:ext>
                <a:ext uri="{FF2B5EF4-FFF2-40B4-BE49-F238E27FC236}">
                  <a16:creationId xmlns:a16="http://schemas.microsoft.com/office/drawing/2014/main" id="{79AD508D-6426-DF8B-FCDE-4B6ED021E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4053" name="Option Button 49" hidden="1">
              <a:extLst>
                <a:ext uri="{63B3BB69-23CF-44E3-9099-C40C66FF867C}">
                  <a14:compatExt spid="_x0000_s84017"/>
                </a:ext>
                <a:ext uri="{FF2B5EF4-FFF2-40B4-BE49-F238E27FC236}">
                  <a16:creationId xmlns:a16="http://schemas.microsoft.com/office/drawing/2014/main" id="{82110807-8245-1F49-4FF8-5004787738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0"/>
          <a:chExt cx="301792" cy="780030"/>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597"/>
          <a:chExt cx="308371" cy="762904"/>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597"/>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47"/>
          <a:chExt cx="301792" cy="494794"/>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47"/>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6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44"/>
          <a:chExt cx="308371" cy="779275"/>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44"/>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45"/>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573" y="8168768"/>
          <a:chExt cx="217623" cy="792469"/>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3" y="8168768"/>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57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9014" y="8166106"/>
          <a:chExt cx="208607" cy="749744"/>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512" y="8166106"/>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9014" y="8640732"/>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15"/>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3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4993"/>
                </a:ext>
                <a:ext uri="{FF2B5EF4-FFF2-40B4-BE49-F238E27FC236}">
                  <a16:creationId xmlns:a16="http://schemas.microsoft.com/office/drawing/2014/main" id="{16B1EF6C-9152-DACB-1901-B64BE6AE9E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4994"/>
                </a:ext>
                <a:ext uri="{FF2B5EF4-FFF2-40B4-BE49-F238E27FC236}">
                  <a16:creationId xmlns:a16="http://schemas.microsoft.com/office/drawing/2014/main" id="{168C2714-843A-EF4D-4E3A-D44BD733A1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4995"/>
                </a:ext>
                <a:ext uri="{FF2B5EF4-FFF2-40B4-BE49-F238E27FC236}">
                  <a16:creationId xmlns:a16="http://schemas.microsoft.com/office/drawing/2014/main" id="{21F6521B-F942-8A93-0F5B-E6DE4A4BB4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4996"/>
                </a:ext>
                <a:ext uri="{FF2B5EF4-FFF2-40B4-BE49-F238E27FC236}">
                  <a16:creationId xmlns:a16="http://schemas.microsoft.com/office/drawing/2014/main" id="{F502BEC8-5EDF-8DB5-02F8-9FBE13AA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4997"/>
                </a:ext>
                <a:ext uri="{FF2B5EF4-FFF2-40B4-BE49-F238E27FC236}">
                  <a16:creationId xmlns:a16="http://schemas.microsoft.com/office/drawing/2014/main" id="{CD73FA2A-7DA6-EED4-7135-1C1813F36B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4998"/>
                </a:ext>
                <a:ext uri="{FF2B5EF4-FFF2-40B4-BE49-F238E27FC236}">
                  <a16:creationId xmlns:a16="http://schemas.microsoft.com/office/drawing/2014/main" id="{789FAA5F-73B8-3A3E-E5EE-35397C2B05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4999"/>
                </a:ext>
                <a:ext uri="{FF2B5EF4-FFF2-40B4-BE49-F238E27FC236}">
                  <a16:creationId xmlns:a16="http://schemas.microsoft.com/office/drawing/2014/main" id="{59A60189-62B4-6CF5-B8AC-EAC95EC97B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5000"/>
                </a:ext>
                <a:ext uri="{FF2B5EF4-FFF2-40B4-BE49-F238E27FC236}">
                  <a16:creationId xmlns:a16="http://schemas.microsoft.com/office/drawing/2014/main" id="{D2DB503F-0808-69AA-924F-BC444F565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5001"/>
                </a:ext>
                <a:ext uri="{FF2B5EF4-FFF2-40B4-BE49-F238E27FC236}">
                  <a16:creationId xmlns:a16="http://schemas.microsoft.com/office/drawing/2014/main" id="{D6989DBC-83C7-43E3-8A50-6053181253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5002"/>
                </a:ext>
                <a:ext uri="{FF2B5EF4-FFF2-40B4-BE49-F238E27FC236}">
                  <a16:creationId xmlns:a16="http://schemas.microsoft.com/office/drawing/2014/main" id="{AC8E75AC-5C4C-E617-9517-42845E31A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5003"/>
                </a:ext>
                <a:ext uri="{FF2B5EF4-FFF2-40B4-BE49-F238E27FC236}">
                  <a16:creationId xmlns:a16="http://schemas.microsoft.com/office/drawing/2014/main" id="{BF856342-F1CE-E4C6-FF79-3C9FD54F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5004"/>
                </a:ext>
                <a:ext uri="{FF2B5EF4-FFF2-40B4-BE49-F238E27FC236}">
                  <a16:creationId xmlns:a16="http://schemas.microsoft.com/office/drawing/2014/main" id="{E2F70D3E-915B-F57C-5CFF-13CB078FC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4992" name="Group Box 13" hidden="1">
              <a:extLst>
                <a:ext uri="{63B3BB69-23CF-44E3-9099-C40C66FF867C}">
                  <a14:compatExt spid="_x0000_s85005"/>
                </a:ext>
                <a:ext uri="{FF2B5EF4-FFF2-40B4-BE49-F238E27FC236}">
                  <a16:creationId xmlns:a16="http://schemas.microsoft.com/office/drawing/2014/main" id="{FD73F3C1-BCF4-575E-3686-0E87A756BB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5042" name="Group Box 14" hidden="1">
              <a:extLst>
                <a:ext uri="{63B3BB69-23CF-44E3-9099-C40C66FF867C}">
                  <a14:compatExt spid="_x0000_s85006"/>
                </a:ext>
                <a:ext uri="{FF2B5EF4-FFF2-40B4-BE49-F238E27FC236}">
                  <a16:creationId xmlns:a16="http://schemas.microsoft.com/office/drawing/2014/main" id="{0C7721FF-F98C-75A7-E137-0E0EB8AAAD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5043" name="Group Box 15" hidden="1">
              <a:extLst>
                <a:ext uri="{63B3BB69-23CF-44E3-9099-C40C66FF867C}">
                  <a14:compatExt spid="_x0000_s85007"/>
                </a:ext>
                <a:ext uri="{FF2B5EF4-FFF2-40B4-BE49-F238E27FC236}">
                  <a16:creationId xmlns:a16="http://schemas.microsoft.com/office/drawing/2014/main" id="{BB61538E-DE57-90D0-54E1-6CF0A6D9A9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5044" name="Group Box 16" hidden="1">
              <a:extLst>
                <a:ext uri="{63B3BB69-23CF-44E3-9099-C40C66FF867C}">
                  <a14:compatExt spid="_x0000_s85008"/>
                </a:ext>
                <a:ext uri="{FF2B5EF4-FFF2-40B4-BE49-F238E27FC236}">
                  <a16:creationId xmlns:a16="http://schemas.microsoft.com/office/drawing/2014/main" id="{B5C52B18-FB67-841C-8F97-2E46F7E062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5045" name="Option Button 17" hidden="1">
              <a:extLst>
                <a:ext uri="{63B3BB69-23CF-44E3-9099-C40C66FF867C}">
                  <a14:compatExt spid="_x0000_s85009"/>
                </a:ext>
                <a:ext uri="{FF2B5EF4-FFF2-40B4-BE49-F238E27FC236}">
                  <a16:creationId xmlns:a16="http://schemas.microsoft.com/office/drawing/2014/main" id="{F72B47A4-D3F5-C37B-A9A4-B6BFC8CFD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5046" name="Option Button 18" hidden="1">
              <a:extLst>
                <a:ext uri="{63B3BB69-23CF-44E3-9099-C40C66FF867C}">
                  <a14:compatExt spid="_x0000_s85010"/>
                </a:ext>
                <a:ext uri="{FF2B5EF4-FFF2-40B4-BE49-F238E27FC236}">
                  <a16:creationId xmlns:a16="http://schemas.microsoft.com/office/drawing/2014/main" id="{B6156261-B385-1849-E5AB-0903F774EC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5047" name="Option Button 19" hidden="1">
              <a:extLst>
                <a:ext uri="{63B3BB69-23CF-44E3-9099-C40C66FF867C}">
                  <a14:compatExt spid="_x0000_s85011"/>
                </a:ext>
                <a:ext uri="{FF2B5EF4-FFF2-40B4-BE49-F238E27FC236}">
                  <a16:creationId xmlns:a16="http://schemas.microsoft.com/office/drawing/2014/main" id="{57BA8F2B-6063-53C9-62B9-10243ABC01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5048" name="Group Box 20" hidden="1">
              <a:extLst>
                <a:ext uri="{63B3BB69-23CF-44E3-9099-C40C66FF867C}">
                  <a14:compatExt spid="_x0000_s85012"/>
                </a:ext>
                <a:ext uri="{FF2B5EF4-FFF2-40B4-BE49-F238E27FC236}">
                  <a16:creationId xmlns:a16="http://schemas.microsoft.com/office/drawing/2014/main" id="{55B66488-33E3-4B9B-7636-02D30305A16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5049" name="Group Box 21" hidden="1">
              <a:extLst>
                <a:ext uri="{63B3BB69-23CF-44E3-9099-C40C66FF867C}">
                  <a14:compatExt spid="_x0000_s85013"/>
                </a:ext>
                <a:ext uri="{FF2B5EF4-FFF2-40B4-BE49-F238E27FC236}">
                  <a16:creationId xmlns:a16="http://schemas.microsoft.com/office/drawing/2014/main" id="{C55DB40D-574E-8BBE-21E4-EA66C01793C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5050" name="Group Box 22" hidden="1">
              <a:extLst>
                <a:ext uri="{63B3BB69-23CF-44E3-9099-C40C66FF867C}">
                  <a14:compatExt spid="_x0000_s85014"/>
                </a:ext>
                <a:ext uri="{FF2B5EF4-FFF2-40B4-BE49-F238E27FC236}">
                  <a16:creationId xmlns:a16="http://schemas.microsoft.com/office/drawing/2014/main" id="{8B32B4EB-15E9-4179-1A51-628A07CBCE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5051" name="Group Box 23" hidden="1">
              <a:extLst>
                <a:ext uri="{63B3BB69-23CF-44E3-9099-C40C66FF867C}">
                  <a14:compatExt spid="_x0000_s85015"/>
                </a:ext>
                <a:ext uri="{FF2B5EF4-FFF2-40B4-BE49-F238E27FC236}">
                  <a16:creationId xmlns:a16="http://schemas.microsoft.com/office/drawing/2014/main" id="{A69707D5-12F1-6FAF-D7E8-884D2FB7E53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5052" name="Group Box 24" hidden="1">
              <a:extLst>
                <a:ext uri="{63B3BB69-23CF-44E3-9099-C40C66FF867C}">
                  <a14:compatExt spid="_x0000_s85016"/>
                </a:ext>
                <a:ext uri="{FF2B5EF4-FFF2-40B4-BE49-F238E27FC236}">
                  <a16:creationId xmlns:a16="http://schemas.microsoft.com/office/drawing/2014/main" id="{93D3F5EE-2DFF-A21F-A250-23A5D2676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5053" name="Group Box 25" hidden="1">
              <a:extLst>
                <a:ext uri="{63B3BB69-23CF-44E3-9099-C40C66FF867C}">
                  <a14:compatExt spid="_x0000_s85017"/>
                </a:ext>
                <a:ext uri="{FF2B5EF4-FFF2-40B4-BE49-F238E27FC236}">
                  <a16:creationId xmlns:a16="http://schemas.microsoft.com/office/drawing/2014/main" id="{599D3D18-5715-90BE-2EB2-78B16983AA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5054" name="Group Box 26" hidden="1">
              <a:extLst>
                <a:ext uri="{63B3BB69-23CF-44E3-9099-C40C66FF867C}">
                  <a14:compatExt spid="_x0000_s85018"/>
                </a:ext>
                <a:ext uri="{FF2B5EF4-FFF2-40B4-BE49-F238E27FC236}">
                  <a16:creationId xmlns:a16="http://schemas.microsoft.com/office/drawing/2014/main" id="{63324D34-5577-93F8-2B7F-83BCEA7A0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5055" name="Group Box 27" hidden="1">
              <a:extLst>
                <a:ext uri="{63B3BB69-23CF-44E3-9099-C40C66FF867C}">
                  <a14:compatExt spid="_x0000_s85019"/>
                </a:ext>
                <a:ext uri="{FF2B5EF4-FFF2-40B4-BE49-F238E27FC236}">
                  <a16:creationId xmlns:a16="http://schemas.microsoft.com/office/drawing/2014/main" id="{F5EB12FF-5794-57A8-80A8-50AEE6A324F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5056" name="Group Box 28" hidden="1">
              <a:extLst>
                <a:ext uri="{63B3BB69-23CF-44E3-9099-C40C66FF867C}">
                  <a14:compatExt spid="_x0000_s85020"/>
                </a:ext>
                <a:ext uri="{FF2B5EF4-FFF2-40B4-BE49-F238E27FC236}">
                  <a16:creationId xmlns:a16="http://schemas.microsoft.com/office/drawing/2014/main" id="{8835CA4C-BFCB-BE58-5AB1-A7878AF99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5057" name="Group Box 29" hidden="1">
              <a:extLst>
                <a:ext uri="{63B3BB69-23CF-44E3-9099-C40C66FF867C}">
                  <a14:compatExt spid="_x0000_s85021"/>
                </a:ext>
                <a:ext uri="{FF2B5EF4-FFF2-40B4-BE49-F238E27FC236}">
                  <a16:creationId xmlns:a16="http://schemas.microsoft.com/office/drawing/2014/main" id="{BA5805FB-54DD-A20A-2048-FB89A959F7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5058" name="Option Button 30" hidden="1">
              <a:extLst>
                <a:ext uri="{63B3BB69-23CF-44E3-9099-C40C66FF867C}">
                  <a14:compatExt spid="_x0000_s85022"/>
                </a:ext>
                <a:ext uri="{FF2B5EF4-FFF2-40B4-BE49-F238E27FC236}">
                  <a16:creationId xmlns:a16="http://schemas.microsoft.com/office/drawing/2014/main" id="{03A7F2EB-0D5B-8EFF-C98A-29E9D90AE1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5059" name="Option Button 31" hidden="1">
              <a:extLst>
                <a:ext uri="{63B3BB69-23CF-44E3-9099-C40C66FF867C}">
                  <a14:compatExt spid="_x0000_s85023"/>
                </a:ext>
                <a:ext uri="{FF2B5EF4-FFF2-40B4-BE49-F238E27FC236}">
                  <a16:creationId xmlns:a16="http://schemas.microsoft.com/office/drawing/2014/main" id="{4FCCBF5C-99CE-95EC-ADE0-D49854E7C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5060" name="Option Button 32" hidden="1">
              <a:extLst>
                <a:ext uri="{63B3BB69-23CF-44E3-9099-C40C66FF867C}">
                  <a14:compatExt spid="_x0000_s85024"/>
                </a:ext>
                <a:ext uri="{FF2B5EF4-FFF2-40B4-BE49-F238E27FC236}">
                  <a16:creationId xmlns:a16="http://schemas.microsoft.com/office/drawing/2014/main" id="{80C48BDD-ED92-2EBF-2FB7-B805E9D4A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5061" name="Option Button 33" hidden="1">
              <a:extLst>
                <a:ext uri="{63B3BB69-23CF-44E3-9099-C40C66FF867C}">
                  <a14:compatExt spid="_x0000_s85025"/>
                </a:ext>
                <a:ext uri="{FF2B5EF4-FFF2-40B4-BE49-F238E27FC236}">
                  <a16:creationId xmlns:a16="http://schemas.microsoft.com/office/drawing/2014/main" id="{82FC7AB5-2432-3EE9-FBC8-2BAE7194F6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5062" name="Option Button 34" hidden="1">
              <a:extLst>
                <a:ext uri="{63B3BB69-23CF-44E3-9099-C40C66FF867C}">
                  <a14:compatExt spid="_x0000_s85026"/>
                </a:ext>
                <a:ext uri="{FF2B5EF4-FFF2-40B4-BE49-F238E27FC236}">
                  <a16:creationId xmlns:a16="http://schemas.microsoft.com/office/drawing/2014/main" id="{DB56C3ED-E0AB-5AFD-305D-7CC0A2E5DA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5063" name="Option Button 35" hidden="1">
              <a:extLst>
                <a:ext uri="{63B3BB69-23CF-44E3-9099-C40C66FF867C}">
                  <a14:compatExt spid="_x0000_s85027"/>
                </a:ext>
                <a:ext uri="{FF2B5EF4-FFF2-40B4-BE49-F238E27FC236}">
                  <a16:creationId xmlns:a16="http://schemas.microsoft.com/office/drawing/2014/main" id="{91E0AE88-EDB2-B48A-8D5A-EEE90A32C1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5064" name="Option Button 36" hidden="1">
              <a:extLst>
                <a:ext uri="{63B3BB69-23CF-44E3-9099-C40C66FF867C}">
                  <a14:compatExt spid="_x0000_s85028"/>
                </a:ext>
                <a:ext uri="{FF2B5EF4-FFF2-40B4-BE49-F238E27FC236}">
                  <a16:creationId xmlns:a16="http://schemas.microsoft.com/office/drawing/2014/main" id="{BF477E61-837A-8B3C-3A0E-6C93804331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5065" name="Option Button 37" hidden="1">
              <a:extLst>
                <a:ext uri="{63B3BB69-23CF-44E3-9099-C40C66FF867C}">
                  <a14:compatExt spid="_x0000_s85029"/>
                </a:ext>
                <a:ext uri="{FF2B5EF4-FFF2-40B4-BE49-F238E27FC236}">
                  <a16:creationId xmlns:a16="http://schemas.microsoft.com/office/drawing/2014/main" id="{7F75F505-125C-2F64-2DD6-5D083D3B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5066" name="Option Button 38" hidden="1">
              <a:extLst>
                <a:ext uri="{63B3BB69-23CF-44E3-9099-C40C66FF867C}">
                  <a14:compatExt spid="_x0000_s85030"/>
                </a:ext>
                <a:ext uri="{FF2B5EF4-FFF2-40B4-BE49-F238E27FC236}">
                  <a16:creationId xmlns:a16="http://schemas.microsoft.com/office/drawing/2014/main" id="{564CA239-EFFD-B10A-F76B-42BA66AB96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5067" name="Option Button 39" hidden="1">
              <a:extLst>
                <a:ext uri="{63B3BB69-23CF-44E3-9099-C40C66FF867C}">
                  <a14:compatExt spid="_x0000_s85031"/>
                </a:ext>
                <a:ext uri="{FF2B5EF4-FFF2-40B4-BE49-F238E27FC236}">
                  <a16:creationId xmlns:a16="http://schemas.microsoft.com/office/drawing/2014/main" id="{AC22F46E-5778-1BA1-96BA-3B2AE22CC3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5068" name="Option Button 40" hidden="1">
              <a:extLst>
                <a:ext uri="{63B3BB69-23CF-44E3-9099-C40C66FF867C}">
                  <a14:compatExt spid="_x0000_s85032"/>
                </a:ext>
                <a:ext uri="{FF2B5EF4-FFF2-40B4-BE49-F238E27FC236}">
                  <a16:creationId xmlns:a16="http://schemas.microsoft.com/office/drawing/2014/main" id="{EB82C480-B7E2-9D21-B016-7D9827D8E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5069" name="Option Button 41" hidden="1">
              <a:extLst>
                <a:ext uri="{63B3BB69-23CF-44E3-9099-C40C66FF867C}">
                  <a14:compatExt spid="_x0000_s85033"/>
                </a:ext>
                <a:ext uri="{FF2B5EF4-FFF2-40B4-BE49-F238E27FC236}">
                  <a16:creationId xmlns:a16="http://schemas.microsoft.com/office/drawing/2014/main" id="{4B5F4D48-9DC4-84FD-83F1-64F468D9B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5070" name="Option Button 42" hidden="1">
              <a:extLst>
                <a:ext uri="{63B3BB69-23CF-44E3-9099-C40C66FF867C}">
                  <a14:compatExt spid="_x0000_s85034"/>
                </a:ext>
                <a:ext uri="{FF2B5EF4-FFF2-40B4-BE49-F238E27FC236}">
                  <a16:creationId xmlns:a16="http://schemas.microsoft.com/office/drawing/2014/main" id="{489D67F6-6F21-2B24-17C8-E7EB6A561D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5071" name="Option Button 43" hidden="1">
              <a:extLst>
                <a:ext uri="{63B3BB69-23CF-44E3-9099-C40C66FF867C}">
                  <a14:compatExt spid="_x0000_s85035"/>
                </a:ext>
                <a:ext uri="{FF2B5EF4-FFF2-40B4-BE49-F238E27FC236}">
                  <a16:creationId xmlns:a16="http://schemas.microsoft.com/office/drawing/2014/main" id="{B849EA06-40F8-9128-4D20-7F42B59CB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5072" name="Option Button 44" hidden="1">
              <a:extLst>
                <a:ext uri="{63B3BB69-23CF-44E3-9099-C40C66FF867C}">
                  <a14:compatExt spid="_x0000_s85036"/>
                </a:ext>
                <a:ext uri="{FF2B5EF4-FFF2-40B4-BE49-F238E27FC236}">
                  <a16:creationId xmlns:a16="http://schemas.microsoft.com/office/drawing/2014/main" id="{5C4DA3DC-960A-2110-E31F-941B91423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5073" name="Option Button 45" hidden="1">
              <a:extLst>
                <a:ext uri="{63B3BB69-23CF-44E3-9099-C40C66FF867C}">
                  <a14:compatExt spid="_x0000_s85037"/>
                </a:ext>
                <a:ext uri="{FF2B5EF4-FFF2-40B4-BE49-F238E27FC236}">
                  <a16:creationId xmlns:a16="http://schemas.microsoft.com/office/drawing/2014/main" id="{195202AC-D19F-B2D3-7D83-ED207F8F7C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5074" name="Option Button 46" hidden="1">
              <a:extLst>
                <a:ext uri="{63B3BB69-23CF-44E3-9099-C40C66FF867C}">
                  <a14:compatExt spid="_x0000_s85038"/>
                </a:ext>
                <a:ext uri="{FF2B5EF4-FFF2-40B4-BE49-F238E27FC236}">
                  <a16:creationId xmlns:a16="http://schemas.microsoft.com/office/drawing/2014/main" id="{ECB71528-8D83-1D15-0B69-4384BA3AD4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5075" name="Group Box 47" hidden="1">
              <a:extLst>
                <a:ext uri="{63B3BB69-23CF-44E3-9099-C40C66FF867C}">
                  <a14:compatExt spid="_x0000_s85039"/>
                </a:ext>
                <a:ext uri="{FF2B5EF4-FFF2-40B4-BE49-F238E27FC236}">
                  <a16:creationId xmlns:a16="http://schemas.microsoft.com/office/drawing/2014/main" id="{2044DE0D-EE98-DB45-A13B-C5D1CD64C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5076" name="Option Button 48" hidden="1">
              <a:extLst>
                <a:ext uri="{63B3BB69-23CF-44E3-9099-C40C66FF867C}">
                  <a14:compatExt spid="_x0000_s85040"/>
                </a:ext>
                <a:ext uri="{FF2B5EF4-FFF2-40B4-BE49-F238E27FC236}">
                  <a16:creationId xmlns:a16="http://schemas.microsoft.com/office/drawing/2014/main" id="{7B5C0D9E-4E62-940F-7CEB-A4D9470A84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5077" name="Option Button 49" hidden="1">
              <a:extLst>
                <a:ext uri="{63B3BB69-23CF-44E3-9099-C40C66FF867C}">
                  <a14:compatExt spid="_x0000_s85041"/>
                </a:ext>
                <a:ext uri="{FF2B5EF4-FFF2-40B4-BE49-F238E27FC236}">
                  <a16:creationId xmlns:a16="http://schemas.microsoft.com/office/drawing/2014/main" id="{9EB9C547-B613-9429-CE5A-D8E3675E0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0"/>
          <a:chExt cx="301792" cy="780030"/>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597"/>
          <a:chExt cx="308371" cy="762904"/>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597"/>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47"/>
          <a:chExt cx="301792" cy="494794"/>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47"/>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6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44"/>
          <a:chExt cx="308371" cy="779275"/>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44"/>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45"/>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573" y="8168768"/>
          <a:chExt cx="217623" cy="792469"/>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3" y="8168768"/>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57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9014" y="8166106"/>
          <a:chExt cx="208607" cy="749744"/>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512" y="8166106"/>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9014" y="8640732"/>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15"/>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3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86016" name="Option Button 1" hidden="1">
              <a:extLst>
                <a:ext uri="{63B3BB69-23CF-44E3-9099-C40C66FF867C}">
                  <a14:compatExt spid="_x0000_s86017"/>
                </a:ext>
                <a:ext uri="{FF2B5EF4-FFF2-40B4-BE49-F238E27FC236}">
                  <a16:creationId xmlns:a16="http://schemas.microsoft.com/office/drawing/2014/main" id="{1AA322BD-08FC-4929-1E80-4695476D94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86066" name="Option Button 2" hidden="1">
              <a:extLst>
                <a:ext uri="{63B3BB69-23CF-44E3-9099-C40C66FF867C}">
                  <a14:compatExt spid="_x0000_s86018"/>
                </a:ext>
                <a:ext uri="{FF2B5EF4-FFF2-40B4-BE49-F238E27FC236}">
                  <a16:creationId xmlns:a16="http://schemas.microsoft.com/office/drawing/2014/main" id="{E4579BC7-C1FE-C8FF-29EC-4D60BE3DDB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86067" name="Option Button 3" hidden="1">
              <a:extLst>
                <a:ext uri="{63B3BB69-23CF-44E3-9099-C40C66FF867C}">
                  <a14:compatExt spid="_x0000_s86019"/>
                </a:ext>
                <a:ext uri="{FF2B5EF4-FFF2-40B4-BE49-F238E27FC236}">
                  <a16:creationId xmlns:a16="http://schemas.microsoft.com/office/drawing/2014/main" id="{D04EAD29-3A10-D4E0-FBE9-3723B7AAC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86068" name="Option Button 4" hidden="1">
              <a:extLst>
                <a:ext uri="{63B3BB69-23CF-44E3-9099-C40C66FF867C}">
                  <a14:compatExt spid="_x0000_s86020"/>
                </a:ext>
                <a:ext uri="{FF2B5EF4-FFF2-40B4-BE49-F238E27FC236}">
                  <a16:creationId xmlns:a16="http://schemas.microsoft.com/office/drawing/2014/main" id="{A9207405-44F0-3743-7D9A-44333359E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86069" name="Option Button 5" hidden="1">
              <a:extLst>
                <a:ext uri="{63B3BB69-23CF-44E3-9099-C40C66FF867C}">
                  <a14:compatExt spid="_x0000_s86021"/>
                </a:ext>
                <a:ext uri="{FF2B5EF4-FFF2-40B4-BE49-F238E27FC236}">
                  <a16:creationId xmlns:a16="http://schemas.microsoft.com/office/drawing/2014/main" id="{9FC0C13C-04E0-D9FE-B5FE-D420FCAA13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86070" name="Option Button 6" hidden="1">
              <a:extLst>
                <a:ext uri="{63B3BB69-23CF-44E3-9099-C40C66FF867C}">
                  <a14:compatExt spid="_x0000_s86022"/>
                </a:ext>
                <a:ext uri="{FF2B5EF4-FFF2-40B4-BE49-F238E27FC236}">
                  <a16:creationId xmlns:a16="http://schemas.microsoft.com/office/drawing/2014/main" id="{4C3E1D8D-C5FE-2D4E-555D-0DE2479442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86071" name="Option Button 7" hidden="1">
              <a:extLst>
                <a:ext uri="{63B3BB69-23CF-44E3-9099-C40C66FF867C}">
                  <a14:compatExt spid="_x0000_s86023"/>
                </a:ext>
                <a:ext uri="{FF2B5EF4-FFF2-40B4-BE49-F238E27FC236}">
                  <a16:creationId xmlns:a16="http://schemas.microsoft.com/office/drawing/2014/main" id="{82E3054E-1185-3359-B589-039B2B81B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86072" name="Option Button 8" hidden="1">
              <a:extLst>
                <a:ext uri="{63B3BB69-23CF-44E3-9099-C40C66FF867C}">
                  <a14:compatExt spid="_x0000_s86024"/>
                </a:ext>
                <a:ext uri="{FF2B5EF4-FFF2-40B4-BE49-F238E27FC236}">
                  <a16:creationId xmlns:a16="http://schemas.microsoft.com/office/drawing/2014/main" id="{BFF82FCA-537D-9143-1E2E-C50449CD1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86073" name="Option Button 9" hidden="1">
              <a:extLst>
                <a:ext uri="{63B3BB69-23CF-44E3-9099-C40C66FF867C}">
                  <a14:compatExt spid="_x0000_s86025"/>
                </a:ext>
                <a:ext uri="{FF2B5EF4-FFF2-40B4-BE49-F238E27FC236}">
                  <a16:creationId xmlns:a16="http://schemas.microsoft.com/office/drawing/2014/main" id="{55917314-CEF3-E8A8-4D79-2C66E968F0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86074" name="Option Button 10" hidden="1">
              <a:extLst>
                <a:ext uri="{63B3BB69-23CF-44E3-9099-C40C66FF867C}">
                  <a14:compatExt spid="_x0000_s86026"/>
                </a:ext>
                <a:ext uri="{FF2B5EF4-FFF2-40B4-BE49-F238E27FC236}">
                  <a16:creationId xmlns:a16="http://schemas.microsoft.com/office/drawing/2014/main" id="{D30ED69C-8A4F-7F8E-381A-FB2709D4DB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86075" name="Option Button 11" hidden="1">
              <a:extLst>
                <a:ext uri="{63B3BB69-23CF-44E3-9099-C40C66FF867C}">
                  <a14:compatExt spid="_x0000_s86027"/>
                </a:ext>
                <a:ext uri="{FF2B5EF4-FFF2-40B4-BE49-F238E27FC236}">
                  <a16:creationId xmlns:a16="http://schemas.microsoft.com/office/drawing/2014/main" id="{FBF0CBC5-56B4-4A3C-6FC9-741E8D6873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86076" name="Option Button 12" hidden="1">
              <a:extLst>
                <a:ext uri="{63B3BB69-23CF-44E3-9099-C40C66FF867C}">
                  <a14:compatExt spid="_x0000_s86028"/>
                </a:ext>
                <a:ext uri="{FF2B5EF4-FFF2-40B4-BE49-F238E27FC236}">
                  <a16:creationId xmlns:a16="http://schemas.microsoft.com/office/drawing/2014/main" id="{86E34810-821D-E2B3-95DC-EE2211ECF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6077" name="Group Box 13" hidden="1">
              <a:extLst>
                <a:ext uri="{63B3BB69-23CF-44E3-9099-C40C66FF867C}">
                  <a14:compatExt spid="_x0000_s86029"/>
                </a:ext>
                <a:ext uri="{FF2B5EF4-FFF2-40B4-BE49-F238E27FC236}">
                  <a16:creationId xmlns:a16="http://schemas.microsoft.com/office/drawing/2014/main" id="{CAEC38CA-9851-FB40-11EA-3DAD368574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6078" name="Group Box 14" hidden="1">
              <a:extLst>
                <a:ext uri="{63B3BB69-23CF-44E3-9099-C40C66FF867C}">
                  <a14:compatExt spid="_x0000_s86030"/>
                </a:ext>
                <a:ext uri="{FF2B5EF4-FFF2-40B4-BE49-F238E27FC236}">
                  <a16:creationId xmlns:a16="http://schemas.microsoft.com/office/drawing/2014/main" id="{7C5ACD8E-D59D-374B-7DDA-80DE21C0BD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6079" name="Group Box 15" hidden="1">
              <a:extLst>
                <a:ext uri="{63B3BB69-23CF-44E3-9099-C40C66FF867C}">
                  <a14:compatExt spid="_x0000_s86031"/>
                </a:ext>
                <a:ext uri="{FF2B5EF4-FFF2-40B4-BE49-F238E27FC236}">
                  <a16:creationId xmlns:a16="http://schemas.microsoft.com/office/drawing/2014/main" id="{B9D26F57-C747-A1F4-B433-E9F900B394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52" name="Group Box 16" hidden="1">
              <a:extLst>
                <a:ext uri="{63B3BB69-23CF-44E3-9099-C40C66FF867C}">
                  <a14:compatExt spid="_x0000_s86032"/>
                </a:ext>
                <a:ext uri="{FF2B5EF4-FFF2-40B4-BE49-F238E27FC236}">
                  <a16:creationId xmlns:a16="http://schemas.microsoft.com/office/drawing/2014/main" id="{82558A8B-97DD-A574-D06A-DE7C849E54B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53" name="Option Button 17" hidden="1">
              <a:extLst>
                <a:ext uri="{63B3BB69-23CF-44E3-9099-C40C66FF867C}">
                  <a14:compatExt spid="_x0000_s86033"/>
                </a:ext>
                <a:ext uri="{FF2B5EF4-FFF2-40B4-BE49-F238E27FC236}">
                  <a16:creationId xmlns:a16="http://schemas.microsoft.com/office/drawing/2014/main" id="{2A0F4680-406D-F9E2-CE79-A51DD0816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54" name="Option Button 18" hidden="1">
              <a:extLst>
                <a:ext uri="{63B3BB69-23CF-44E3-9099-C40C66FF867C}">
                  <a14:compatExt spid="_x0000_s86034"/>
                </a:ext>
                <a:ext uri="{FF2B5EF4-FFF2-40B4-BE49-F238E27FC236}">
                  <a16:creationId xmlns:a16="http://schemas.microsoft.com/office/drawing/2014/main" id="{98F5BC3D-AD61-328C-58A2-0EF86B339C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55" name="Option Button 19" hidden="1">
              <a:extLst>
                <a:ext uri="{63B3BB69-23CF-44E3-9099-C40C66FF867C}">
                  <a14:compatExt spid="_x0000_s86035"/>
                </a:ext>
                <a:ext uri="{FF2B5EF4-FFF2-40B4-BE49-F238E27FC236}">
                  <a16:creationId xmlns:a16="http://schemas.microsoft.com/office/drawing/2014/main" id="{59EA5F87-9FE1-EDFB-1944-E54E6433A4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56" name="Group Box 20" hidden="1">
              <a:extLst>
                <a:ext uri="{63B3BB69-23CF-44E3-9099-C40C66FF867C}">
                  <a14:compatExt spid="_x0000_s86036"/>
                </a:ext>
                <a:ext uri="{FF2B5EF4-FFF2-40B4-BE49-F238E27FC236}">
                  <a16:creationId xmlns:a16="http://schemas.microsoft.com/office/drawing/2014/main" id="{2499DA30-306B-9ED5-0506-3B65FC5A457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57" name="Group Box 21" hidden="1">
              <a:extLst>
                <a:ext uri="{63B3BB69-23CF-44E3-9099-C40C66FF867C}">
                  <a14:compatExt spid="_x0000_s86037"/>
                </a:ext>
                <a:ext uri="{FF2B5EF4-FFF2-40B4-BE49-F238E27FC236}">
                  <a16:creationId xmlns:a16="http://schemas.microsoft.com/office/drawing/2014/main" id="{EF497FBC-D3C1-1710-63CA-77DBD34DA4E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58" name="Group Box 22" hidden="1">
              <a:extLst>
                <a:ext uri="{63B3BB69-23CF-44E3-9099-C40C66FF867C}">
                  <a14:compatExt spid="_x0000_s86038"/>
                </a:ext>
                <a:ext uri="{FF2B5EF4-FFF2-40B4-BE49-F238E27FC236}">
                  <a16:creationId xmlns:a16="http://schemas.microsoft.com/office/drawing/2014/main" id="{35553491-BA2D-0D37-14F6-85425ECCBF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59" name="Group Box 23" hidden="1">
              <a:extLst>
                <a:ext uri="{63B3BB69-23CF-44E3-9099-C40C66FF867C}">
                  <a14:compatExt spid="_x0000_s86039"/>
                </a:ext>
                <a:ext uri="{FF2B5EF4-FFF2-40B4-BE49-F238E27FC236}">
                  <a16:creationId xmlns:a16="http://schemas.microsoft.com/office/drawing/2014/main" id="{18BE6752-B6E7-94E6-CE3A-07B7E0F9C6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60" name="Group Box 24" hidden="1">
              <a:extLst>
                <a:ext uri="{63B3BB69-23CF-44E3-9099-C40C66FF867C}">
                  <a14:compatExt spid="_x0000_s86040"/>
                </a:ext>
                <a:ext uri="{FF2B5EF4-FFF2-40B4-BE49-F238E27FC236}">
                  <a16:creationId xmlns:a16="http://schemas.microsoft.com/office/drawing/2014/main" id="{A855714A-4639-39D8-834E-2057551488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61" name="Group Box 25" hidden="1">
              <a:extLst>
                <a:ext uri="{63B3BB69-23CF-44E3-9099-C40C66FF867C}">
                  <a14:compatExt spid="_x0000_s86041"/>
                </a:ext>
                <a:ext uri="{FF2B5EF4-FFF2-40B4-BE49-F238E27FC236}">
                  <a16:creationId xmlns:a16="http://schemas.microsoft.com/office/drawing/2014/main" id="{8E82BD6F-C62D-9238-63D9-59FCD6851DD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62" name="Group Box 26" hidden="1">
              <a:extLst>
                <a:ext uri="{63B3BB69-23CF-44E3-9099-C40C66FF867C}">
                  <a14:compatExt spid="_x0000_s86042"/>
                </a:ext>
                <a:ext uri="{FF2B5EF4-FFF2-40B4-BE49-F238E27FC236}">
                  <a16:creationId xmlns:a16="http://schemas.microsoft.com/office/drawing/2014/main" id="{F2617CC3-F02A-E21C-FAAC-B8C5083B29E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63" name="Group Box 27" hidden="1">
              <a:extLst>
                <a:ext uri="{63B3BB69-23CF-44E3-9099-C40C66FF867C}">
                  <a14:compatExt spid="_x0000_s86043"/>
                </a:ext>
                <a:ext uri="{FF2B5EF4-FFF2-40B4-BE49-F238E27FC236}">
                  <a16:creationId xmlns:a16="http://schemas.microsoft.com/office/drawing/2014/main" id="{A09F6227-598C-E995-8990-8A10BF944E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6080" name="Group Box 28" hidden="1">
              <a:extLst>
                <a:ext uri="{63B3BB69-23CF-44E3-9099-C40C66FF867C}">
                  <a14:compatExt spid="_x0000_s86044"/>
                </a:ext>
                <a:ext uri="{FF2B5EF4-FFF2-40B4-BE49-F238E27FC236}">
                  <a16:creationId xmlns:a16="http://schemas.microsoft.com/office/drawing/2014/main" id="{6172F420-CCFE-7438-CBF3-A70C61E396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6081" name="Group Box 29" hidden="1">
              <a:extLst>
                <a:ext uri="{63B3BB69-23CF-44E3-9099-C40C66FF867C}">
                  <a14:compatExt spid="_x0000_s86045"/>
                </a:ext>
                <a:ext uri="{FF2B5EF4-FFF2-40B4-BE49-F238E27FC236}">
                  <a16:creationId xmlns:a16="http://schemas.microsoft.com/office/drawing/2014/main" id="{50F8830B-011D-86E2-83C4-073B76B8F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6082" name="Option Button 30" hidden="1">
              <a:extLst>
                <a:ext uri="{63B3BB69-23CF-44E3-9099-C40C66FF867C}">
                  <a14:compatExt spid="_x0000_s86046"/>
                </a:ext>
                <a:ext uri="{FF2B5EF4-FFF2-40B4-BE49-F238E27FC236}">
                  <a16:creationId xmlns:a16="http://schemas.microsoft.com/office/drawing/2014/main" id="{C869E12C-9BD7-895D-DAB8-90799688AD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6083" name="Option Button 31" hidden="1">
              <a:extLst>
                <a:ext uri="{63B3BB69-23CF-44E3-9099-C40C66FF867C}">
                  <a14:compatExt spid="_x0000_s86047"/>
                </a:ext>
                <a:ext uri="{FF2B5EF4-FFF2-40B4-BE49-F238E27FC236}">
                  <a16:creationId xmlns:a16="http://schemas.microsoft.com/office/drawing/2014/main" id="{5F571DBB-6452-411C-8713-FCFCFFC2B4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6084" name="Option Button 32" hidden="1">
              <a:extLst>
                <a:ext uri="{63B3BB69-23CF-44E3-9099-C40C66FF867C}">
                  <a14:compatExt spid="_x0000_s86048"/>
                </a:ext>
                <a:ext uri="{FF2B5EF4-FFF2-40B4-BE49-F238E27FC236}">
                  <a16:creationId xmlns:a16="http://schemas.microsoft.com/office/drawing/2014/main" id="{A7B7C7F0-96B1-83E8-64E8-691A59966A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6085" name="Option Button 33" hidden="1">
              <a:extLst>
                <a:ext uri="{63B3BB69-23CF-44E3-9099-C40C66FF867C}">
                  <a14:compatExt spid="_x0000_s86049"/>
                </a:ext>
                <a:ext uri="{FF2B5EF4-FFF2-40B4-BE49-F238E27FC236}">
                  <a16:creationId xmlns:a16="http://schemas.microsoft.com/office/drawing/2014/main" id="{363EEB7A-346D-208D-D446-8D33F99A25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6086" name="Option Button 34" hidden="1">
              <a:extLst>
                <a:ext uri="{63B3BB69-23CF-44E3-9099-C40C66FF867C}">
                  <a14:compatExt spid="_x0000_s86050"/>
                </a:ext>
                <a:ext uri="{FF2B5EF4-FFF2-40B4-BE49-F238E27FC236}">
                  <a16:creationId xmlns:a16="http://schemas.microsoft.com/office/drawing/2014/main" id="{7A8EEC64-4B5E-2509-0A41-6AC6B2E4D1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6087" name="Option Button 35" hidden="1">
              <a:extLst>
                <a:ext uri="{63B3BB69-23CF-44E3-9099-C40C66FF867C}">
                  <a14:compatExt spid="_x0000_s86051"/>
                </a:ext>
                <a:ext uri="{FF2B5EF4-FFF2-40B4-BE49-F238E27FC236}">
                  <a16:creationId xmlns:a16="http://schemas.microsoft.com/office/drawing/2014/main" id="{732E29F4-1148-7A9C-0316-DCA11F77FA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6088" name="Option Button 36" hidden="1">
              <a:extLst>
                <a:ext uri="{63B3BB69-23CF-44E3-9099-C40C66FF867C}">
                  <a14:compatExt spid="_x0000_s86052"/>
                </a:ext>
                <a:ext uri="{FF2B5EF4-FFF2-40B4-BE49-F238E27FC236}">
                  <a16:creationId xmlns:a16="http://schemas.microsoft.com/office/drawing/2014/main" id="{294E8756-EF3B-9A3F-39A5-8D5680254F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6089" name="Option Button 37" hidden="1">
              <a:extLst>
                <a:ext uri="{63B3BB69-23CF-44E3-9099-C40C66FF867C}">
                  <a14:compatExt spid="_x0000_s86053"/>
                </a:ext>
                <a:ext uri="{FF2B5EF4-FFF2-40B4-BE49-F238E27FC236}">
                  <a16:creationId xmlns:a16="http://schemas.microsoft.com/office/drawing/2014/main" id="{356F996C-1D82-24CC-2C2E-F6A3BA5B81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6090" name="Option Button 38" hidden="1">
              <a:extLst>
                <a:ext uri="{63B3BB69-23CF-44E3-9099-C40C66FF867C}">
                  <a14:compatExt spid="_x0000_s86054"/>
                </a:ext>
                <a:ext uri="{FF2B5EF4-FFF2-40B4-BE49-F238E27FC236}">
                  <a16:creationId xmlns:a16="http://schemas.microsoft.com/office/drawing/2014/main" id="{D867338E-4903-56AF-72F6-28790E90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6091" name="Option Button 39" hidden="1">
              <a:extLst>
                <a:ext uri="{63B3BB69-23CF-44E3-9099-C40C66FF867C}">
                  <a14:compatExt spid="_x0000_s86055"/>
                </a:ext>
                <a:ext uri="{FF2B5EF4-FFF2-40B4-BE49-F238E27FC236}">
                  <a16:creationId xmlns:a16="http://schemas.microsoft.com/office/drawing/2014/main" id="{E7B7013F-AAD2-0922-A26B-77685A63E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6092" name="Option Button 40" hidden="1">
              <a:extLst>
                <a:ext uri="{63B3BB69-23CF-44E3-9099-C40C66FF867C}">
                  <a14:compatExt spid="_x0000_s86056"/>
                </a:ext>
                <a:ext uri="{FF2B5EF4-FFF2-40B4-BE49-F238E27FC236}">
                  <a16:creationId xmlns:a16="http://schemas.microsoft.com/office/drawing/2014/main" id="{8EE825A6-365A-56C8-5115-475DD086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6093" name="Option Button 41" hidden="1">
              <a:extLst>
                <a:ext uri="{63B3BB69-23CF-44E3-9099-C40C66FF867C}">
                  <a14:compatExt spid="_x0000_s86057"/>
                </a:ext>
                <a:ext uri="{FF2B5EF4-FFF2-40B4-BE49-F238E27FC236}">
                  <a16:creationId xmlns:a16="http://schemas.microsoft.com/office/drawing/2014/main" id="{F27F253D-03F9-EA1D-27F6-89381CE5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6094" name="Option Button 42" hidden="1">
              <a:extLst>
                <a:ext uri="{63B3BB69-23CF-44E3-9099-C40C66FF867C}">
                  <a14:compatExt spid="_x0000_s86058"/>
                </a:ext>
                <a:ext uri="{FF2B5EF4-FFF2-40B4-BE49-F238E27FC236}">
                  <a16:creationId xmlns:a16="http://schemas.microsoft.com/office/drawing/2014/main" id="{2833CB63-90FE-874E-B8DA-85F580E8D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6095" name="Option Button 43" hidden="1">
              <a:extLst>
                <a:ext uri="{63B3BB69-23CF-44E3-9099-C40C66FF867C}">
                  <a14:compatExt spid="_x0000_s86059"/>
                </a:ext>
                <a:ext uri="{FF2B5EF4-FFF2-40B4-BE49-F238E27FC236}">
                  <a16:creationId xmlns:a16="http://schemas.microsoft.com/office/drawing/2014/main" id="{E16B089F-9F7D-FD83-A2EC-1825C2E37D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6096" name="Option Button 44" hidden="1">
              <a:extLst>
                <a:ext uri="{63B3BB69-23CF-44E3-9099-C40C66FF867C}">
                  <a14:compatExt spid="_x0000_s86060"/>
                </a:ext>
                <a:ext uri="{FF2B5EF4-FFF2-40B4-BE49-F238E27FC236}">
                  <a16:creationId xmlns:a16="http://schemas.microsoft.com/office/drawing/2014/main" id="{85072FC3-9094-289C-67A8-7BBF4F5F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6097" name="Option Button 45" hidden="1">
              <a:extLst>
                <a:ext uri="{63B3BB69-23CF-44E3-9099-C40C66FF867C}">
                  <a14:compatExt spid="_x0000_s86061"/>
                </a:ext>
                <a:ext uri="{FF2B5EF4-FFF2-40B4-BE49-F238E27FC236}">
                  <a16:creationId xmlns:a16="http://schemas.microsoft.com/office/drawing/2014/main" id="{BF4F1351-25A6-A776-2093-50D23418EB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6098" name="Option Button 46" hidden="1">
              <a:extLst>
                <a:ext uri="{63B3BB69-23CF-44E3-9099-C40C66FF867C}">
                  <a14:compatExt spid="_x0000_s86062"/>
                </a:ext>
                <a:ext uri="{FF2B5EF4-FFF2-40B4-BE49-F238E27FC236}">
                  <a16:creationId xmlns:a16="http://schemas.microsoft.com/office/drawing/2014/main" id="{5875AF6B-937B-A0E3-43B4-E2D3FA5CCC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6099" name="Group Box 47" hidden="1">
              <a:extLst>
                <a:ext uri="{63B3BB69-23CF-44E3-9099-C40C66FF867C}">
                  <a14:compatExt spid="_x0000_s86063"/>
                </a:ext>
                <a:ext uri="{FF2B5EF4-FFF2-40B4-BE49-F238E27FC236}">
                  <a16:creationId xmlns:a16="http://schemas.microsoft.com/office/drawing/2014/main" id="{FDC20398-21FE-6505-C5D1-A59427460EA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6100" name="Option Button 48" hidden="1">
              <a:extLst>
                <a:ext uri="{63B3BB69-23CF-44E3-9099-C40C66FF867C}">
                  <a14:compatExt spid="_x0000_s86064"/>
                </a:ext>
                <a:ext uri="{FF2B5EF4-FFF2-40B4-BE49-F238E27FC236}">
                  <a16:creationId xmlns:a16="http://schemas.microsoft.com/office/drawing/2014/main" id="{41CE4F9B-D941-BE78-0152-692FB830BF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6101" name="Option Button 49" hidden="1">
              <a:extLst>
                <a:ext uri="{63B3BB69-23CF-44E3-9099-C40C66FF867C}">
                  <a14:compatExt spid="_x0000_s86065"/>
                </a:ext>
                <a:ext uri="{FF2B5EF4-FFF2-40B4-BE49-F238E27FC236}">
                  <a16:creationId xmlns:a16="http://schemas.microsoft.com/office/drawing/2014/main" id="{BD95E964-972E-DC44-E2C3-B29DA6A21A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0"/>
          <a:chExt cx="301792" cy="780030"/>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597"/>
          <a:chExt cx="308371" cy="762904"/>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597"/>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47"/>
          <a:chExt cx="301792" cy="494794"/>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47"/>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6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44"/>
          <a:chExt cx="308371" cy="779275"/>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44"/>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45"/>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573" y="8168768"/>
          <a:chExt cx="217623" cy="792469"/>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3" y="8168768"/>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57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9014" y="8166106"/>
          <a:chExt cx="208607" cy="749744"/>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512" y="8166106"/>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9014" y="8640732"/>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15"/>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3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7041"/>
                </a:ext>
                <a:ext uri="{FF2B5EF4-FFF2-40B4-BE49-F238E27FC236}">
                  <a16:creationId xmlns:a16="http://schemas.microsoft.com/office/drawing/2014/main" id="{72390BCE-7B0F-590B-7BFB-4EFE61BF7D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7042"/>
                </a:ext>
                <a:ext uri="{FF2B5EF4-FFF2-40B4-BE49-F238E27FC236}">
                  <a16:creationId xmlns:a16="http://schemas.microsoft.com/office/drawing/2014/main" id="{1E78D4FA-7E6C-79CF-4163-419A64658D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7043"/>
                </a:ext>
                <a:ext uri="{FF2B5EF4-FFF2-40B4-BE49-F238E27FC236}">
                  <a16:creationId xmlns:a16="http://schemas.microsoft.com/office/drawing/2014/main" id="{C6A35E4B-277E-0EE5-4619-2224B113BB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7044"/>
                </a:ext>
                <a:ext uri="{FF2B5EF4-FFF2-40B4-BE49-F238E27FC236}">
                  <a16:creationId xmlns:a16="http://schemas.microsoft.com/office/drawing/2014/main" id="{C3DF267E-D84A-55D4-9B63-AF9E519329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7045"/>
                </a:ext>
                <a:ext uri="{FF2B5EF4-FFF2-40B4-BE49-F238E27FC236}">
                  <a16:creationId xmlns:a16="http://schemas.microsoft.com/office/drawing/2014/main" id="{264C96A0-950F-67D0-E1CA-F5CAAAFB17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7046"/>
                </a:ext>
                <a:ext uri="{FF2B5EF4-FFF2-40B4-BE49-F238E27FC236}">
                  <a16:creationId xmlns:a16="http://schemas.microsoft.com/office/drawing/2014/main" id="{B300D6FE-25BB-B86C-F8F2-B10A357BE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7047"/>
                </a:ext>
                <a:ext uri="{FF2B5EF4-FFF2-40B4-BE49-F238E27FC236}">
                  <a16:creationId xmlns:a16="http://schemas.microsoft.com/office/drawing/2014/main" id="{C488A272-200F-16A4-B6E8-D9A412850B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7048"/>
                </a:ext>
                <a:ext uri="{FF2B5EF4-FFF2-40B4-BE49-F238E27FC236}">
                  <a16:creationId xmlns:a16="http://schemas.microsoft.com/office/drawing/2014/main" id="{0F0F1B14-0FEC-6933-3A6D-94398F68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7049"/>
                </a:ext>
                <a:ext uri="{FF2B5EF4-FFF2-40B4-BE49-F238E27FC236}">
                  <a16:creationId xmlns:a16="http://schemas.microsoft.com/office/drawing/2014/main" id="{39686164-44E2-ABEB-6E45-204EE2F039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7050"/>
                </a:ext>
                <a:ext uri="{FF2B5EF4-FFF2-40B4-BE49-F238E27FC236}">
                  <a16:creationId xmlns:a16="http://schemas.microsoft.com/office/drawing/2014/main" id="{89399565-6C79-B32A-DC11-C9D9A204DE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7051"/>
                </a:ext>
                <a:ext uri="{FF2B5EF4-FFF2-40B4-BE49-F238E27FC236}">
                  <a16:creationId xmlns:a16="http://schemas.microsoft.com/office/drawing/2014/main" id="{E495FD2E-8ABB-E3C9-AD24-22FEB482EA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7052"/>
                </a:ext>
                <a:ext uri="{FF2B5EF4-FFF2-40B4-BE49-F238E27FC236}">
                  <a16:creationId xmlns:a16="http://schemas.microsoft.com/office/drawing/2014/main" id="{C02DDBC8-62FC-08E1-EDFC-2F724672C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7040" name="Group Box 13" hidden="1">
              <a:extLst>
                <a:ext uri="{63B3BB69-23CF-44E3-9099-C40C66FF867C}">
                  <a14:compatExt spid="_x0000_s87053"/>
                </a:ext>
                <a:ext uri="{FF2B5EF4-FFF2-40B4-BE49-F238E27FC236}">
                  <a16:creationId xmlns:a16="http://schemas.microsoft.com/office/drawing/2014/main" id="{0FA34E24-7CB7-900D-96A0-F54E4D37B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7090" name="Group Box 14" hidden="1">
              <a:extLst>
                <a:ext uri="{63B3BB69-23CF-44E3-9099-C40C66FF867C}">
                  <a14:compatExt spid="_x0000_s87054"/>
                </a:ext>
                <a:ext uri="{FF2B5EF4-FFF2-40B4-BE49-F238E27FC236}">
                  <a16:creationId xmlns:a16="http://schemas.microsoft.com/office/drawing/2014/main" id="{97219C5B-7EE0-E7B1-78AD-FE13EAFEBC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7091" name="Group Box 15" hidden="1">
              <a:extLst>
                <a:ext uri="{63B3BB69-23CF-44E3-9099-C40C66FF867C}">
                  <a14:compatExt spid="_x0000_s87055"/>
                </a:ext>
                <a:ext uri="{FF2B5EF4-FFF2-40B4-BE49-F238E27FC236}">
                  <a16:creationId xmlns:a16="http://schemas.microsoft.com/office/drawing/2014/main" id="{CC766D17-5EBD-CC05-97A2-E7781DBAEBF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7092" name="Group Box 16" hidden="1">
              <a:extLst>
                <a:ext uri="{63B3BB69-23CF-44E3-9099-C40C66FF867C}">
                  <a14:compatExt spid="_x0000_s87056"/>
                </a:ext>
                <a:ext uri="{FF2B5EF4-FFF2-40B4-BE49-F238E27FC236}">
                  <a16:creationId xmlns:a16="http://schemas.microsoft.com/office/drawing/2014/main" id="{CB827D4B-F395-BF58-C1AA-C84534A80E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7093" name="Option Button 17" hidden="1">
              <a:extLst>
                <a:ext uri="{63B3BB69-23CF-44E3-9099-C40C66FF867C}">
                  <a14:compatExt spid="_x0000_s87057"/>
                </a:ext>
                <a:ext uri="{FF2B5EF4-FFF2-40B4-BE49-F238E27FC236}">
                  <a16:creationId xmlns:a16="http://schemas.microsoft.com/office/drawing/2014/main" id="{43E2D44D-DB8E-CB9C-06CF-557691C72B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7094" name="Option Button 18" hidden="1">
              <a:extLst>
                <a:ext uri="{63B3BB69-23CF-44E3-9099-C40C66FF867C}">
                  <a14:compatExt spid="_x0000_s87058"/>
                </a:ext>
                <a:ext uri="{FF2B5EF4-FFF2-40B4-BE49-F238E27FC236}">
                  <a16:creationId xmlns:a16="http://schemas.microsoft.com/office/drawing/2014/main" id="{E671CC7F-9EF2-8EB8-4546-1B24564452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7095" name="Option Button 19" hidden="1">
              <a:extLst>
                <a:ext uri="{63B3BB69-23CF-44E3-9099-C40C66FF867C}">
                  <a14:compatExt spid="_x0000_s87059"/>
                </a:ext>
                <a:ext uri="{FF2B5EF4-FFF2-40B4-BE49-F238E27FC236}">
                  <a16:creationId xmlns:a16="http://schemas.microsoft.com/office/drawing/2014/main" id="{104BA296-B0A7-9564-398B-8E78D64FE5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7096" name="Group Box 20" hidden="1">
              <a:extLst>
                <a:ext uri="{63B3BB69-23CF-44E3-9099-C40C66FF867C}">
                  <a14:compatExt spid="_x0000_s87060"/>
                </a:ext>
                <a:ext uri="{FF2B5EF4-FFF2-40B4-BE49-F238E27FC236}">
                  <a16:creationId xmlns:a16="http://schemas.microsoft.com/office/drawing/2014/main" id="{A083965B-F34F-5598-1FBB-1BAEA38176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7097" name="Group Box 21" hidden="1">
              <a:extLst>
                <a:ext uri="{63B3BB69-23CF-44E3-9099-C40C66FF867C}">
                  <a14:compatExt spid="_x0000_s87061"/>
                </a:ext>
                <a:ext uri="{FF2B5EF4-FFF2-40B4-BE49-F238E27FC236}">
                  <a16:creationId xmlns:a16="http://schemas.microsoft.com/office/drawing/2014/main" id="{98787CEA-B8B2-81B0-2585-98C7F8E856D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7098" name="Group Box 22" hidden="1">
              <a:extLst>
                <a:ext uri="{63B3BB69-23CF-44E3-9099-C40C66FF867C}">
                  <a14:compatExt spid="_x0000_s87062"/>
                </a:ext>
                <a:ext uri="{FF2B5EF4-FFF2-40B4-BE49-F238E27FC236}">
                  <a16:creationId xmlns:a16="http://schemas.microsoft.com/office/drawing/2014/main" id="{73EE8919-D1E8-9335-0C01-945C368A0D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7099" name="Group Box 23" hidden="1">
              <a:extLst>
                <a:ext uri="{63B3BB69-23CF-44E3-9099-C40C66FF867C}">
                  <a14:compatExt spid="_x0000_s87063"/>
                </a:ext>
                <a:ext uri="{FF2B5EF4-FFF2-40B4-BE49-F238E27FC236}">
                  <a16:creationId xmlns:a16="http://schemas.microsoft.com/office/drawing/2014/main" id="{72FCA5E0-E5A0-D7C0-EE9A-A3C4ABD157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7100" name="Group Box 24" hidden="1">
              <a:extLst>
                <a:ext uri="{63B3BB69-23CF-44E3-9099-C40C66FF867C}">
                  <a14:compatExt spid="_x0000_s87064"/>
                </a:ext>
                <a:ext uri="{FF2B5EF4-FFF2-40B4-BE49-F238E27FC236}">
                  <a16:creationId xmlns:a16="http://schemas.microsoft.com/office/drawing/2014/main" id="{E275C084-49DB-D688-03DB-ED3A5CA6CF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7101" name="Group Box 25" hidden="1">
              <a:extLst>
                <a:ext uri="{63B3BB69-23CF-44E3-9099-C40C66FF867C}">
                  <a14:compatExt spid="_x0000_s87065"/>
                </a:ext>
                <a:ext uri="{FF2B5EF4-FFF2-40B4-BE49-F238E27FC236}">
                  <a16:creationId xmlns:a16="http://schemas.microsoft.com/office/drawing/2014/main" id="{CA6C44D3-78D2-EB3B-F685-4B4D0B56CA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7102" name="Group Box 26" hidden="1">
              <a:extLst>
                <a:ext uri="{63B3BB69-23CF-44E3-9099-C40C66FF867C}">
                  <a14:compatExt spid="_x0000_s87066"/>
                </a:ext>
                <a:ext uri="{FF2B5EF4-FFF2-40B4-BE49-F238E27FC236}">
                  <a16:creationId xmlns:a16="http://schemas.microsoft.com/office/drawing/2014/main" id="{8D1CF99A-6A15-5151-82D4-5930417E18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7103" name="Group Box 27" hidden="1">
              <a:extLst>
                <a:ext uri="{63B3BB69-23CF-44E3-9099-C40C66FF867C}">
                  <a14:compatExt spid="_x0000_s87067"/>
                </a:ext>
                <a:ext uri="{FF2B5EF4-FFF2-40B4-BE49-F238E27FC236}">
                  <a16:creationId xmlns:a16="http://schemas.microsoft.com/office/drawing/2014/main" id="{D744ADFC-E36F-38BE-0FAA-89924E5688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7104" name="Group Box 28" hidden="1">
              <a:extLst>
                <a:ext uri="{63B3BB69-23CF-44E3-9099-C40C66FF867C}">
                  <a14:compatExt spid="_x0000_s87068"/>
                </a:ext>
                <a:ext uri="{FF2B5EF4-FFF2-40B4-BE49-F238E27FC236}">
                  <a16:creationId xmlns:a16="http://schemas.microsoft.com/office/drawing/2014/main" id="{5FD6D8D5-BC02-2691-2B49-C9AD10CEE3E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7105" name="Group Box 29" hidden="1">
              <a:extLst>
                <a:ext uri="{63B3BB69-23CF-44E3-9099-C40C66FF867C}">
                  <a14:compatExt spid="_x0000_s87069"/>
                </a:ext>
                <a:ext uri="{FF2B5EF4-FFF2-40B4-BE49-F238E27FC236}">
                  <a16:creationId xmlns:a16="http://schemas.microsoft.com/office/drawing/2014/main" id="{C24AF67C-3595-BD70-3572-695D9F4E24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7106" name="Option Button 30" hidden="1">
              <a:extLst>
                <a:ext uri="{63B3BB69-23CF-44E3-9099-C40C66FF867C}">
                  <a14:compatExt spid="_x0000_s87070"/>
                </a:ext>
                <a:ext uri="{FF2B5EF4-FFF2-40B4-BE49-F238E27FC236}">
                  <a16:creationId xmlns:a16="http://schemas.microsoft.com/office/drawing/2014/main" id="{93290164-E38A-C26C-C807-A1F09122CA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7107" name="Option Button 31" hidden="1">
              <a:extLst>
                <a:ext uri="{63B3BB69-23CF-44E3-9099-C40C66FF867C}">
                  <a14:compatExt spid="_x0000_s87071"/>
                </a:ext>
                <a:ext uri="{FF2B5EF4-FFF2-40B4-BE49-F238E27FC236}">
                  <a16:creationId xmlns:a16="http://schemas.microsoft.com/office/drawing/2014/main" id="{F22B3A14-5CC7-725A-5BA0-16B8421C2F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7108" name="Option Button 32" hidden="1">
              <a:extLst>
                <a:ext uri="{63B3BB69-23CF-44E3-9099-C40C66FF867C}">
                  <a14:compatExt spid="_x0000_s87072"/>
                </a:ext>
                <a:ext uri="{FF2B5EF4-FFF2-40B4-BE49-F238E27FC236}">
                  <a16:creationId xmlns:a16="http://schemas.microsoft.com/office/drawing/2014/main" id="{8816346D-1D3E-A7EF-95CD-BDFA857C18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7109" name="Option Button 33" hidden="1">
              <a:extLst>
                <a:ext uri="{63B3BB69-23CF-44E3-9099-C40C66FF867C}">
                  <a14:compatExt spid="_x0000_s87073"/>
                </a:ext>
                <a:ext uri="{FF2B5EF4-FFF2-40B4-BE49-F238E27FC236}">
                  <a16:creationId xmlns:a16="http://schemas.microsoft.com/office/drawing/2014/main" id="{9DA9AB74-3C3B-CF73-54BF-36165B58C9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7110" name="Option Button 34" hidden="1">
              <a:extLst>
                <a:ext uri="{63B3BB69-23CF-44E3-9099-C40C66FF867C}">
                  <a14:compatExt spid="_x0000_s87074"/>
                </a:ext>
                <a:ext uri="{FF2B5EF4-FFF2-40B4-BE49-F238E27FC236}">
                  <a16:creationId xmlns:a16="http://schemas.microsoft.com/office/drawing/2014/main" id="{51E19B69-C2EE-5C0C-3CBD-B5BD8C02F1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7111" name="Option Button 35" hidden="1">
              <a:extLst>
                <a:ext uri="{63B3BB69-23CF-44E3-9099-C40C66FF867C}">
                  <a14:compatExt spid="_x0000_s87075"/>
                </a:ext>
                <a:ext uri="{FF2B5EF4-FFF2-40B4-BE49-F238E27FC236}">
                  <a16:creationId xmlns:a16="http://schemas.microsoft.com/office/drawing/2014/main" id="{F2E3099C-4AC3-7A4F-F220-E9768FEB8A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7112" name="Option Button 36" hidden="1">
              <a:extLst>
                <a:ext uri="{63B3BB69-23CF-44E3-9099-C40C66FF867C}">
                  <a14:compatExt spid="_x0000_s87076"/>
                </a:ext>
                <a:ext uri="{FF2B5EF4-FFF2-40B4-BE49-F238E27FC236}">
                  <a16:creationId xmlns:a16="http://schemas.microsoft.com/office/drawing/2014/main" id="{F195F39C-6912-34DC-13E1-F0120E74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7113" name="Option Button 37" hidden="1">
              <a:extLst>
                <a:ext uri="{63B3BB69-23CF-44E3-9099-C40C66FF867C}">
                  <a14:compatExt spid="_x0000_s87077"/>
                </a:ext>
                <a:ext uri="{FF2B5EF4-FFF2-40B4-BE49-F238E27FC236}">
                  <a16:creationId xmlns:a16="http://schemas.microsoft.com/office/drawing/2014/main" id="{161A56D0-CC27-3467-3F57-65D342DC0E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7114" name="Option Button 38" hidden="1">
              <a:extLst>
                <a:ext uri="{63B3BB69-23CF-44E3-9099-C40C66FF867C}">
                  <a14:compatExt spid="_x0000_s87078"/>
                </a:ext>
                <a:ext uri="{FF2B5EF4-FFF2-40B4-BE49-F238E27FC236}">
                  <a16:creationId xmlns:a16="http://schemas.microsoft.com/office/drawing/2014/main" id="{BF849E46-5D4D-E736-90F0-3F3F79E9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7115" name="Option Button 39" hidden="1">
              <a:extLst>
                <a:ext uri="{63B3BB69-23CF-44E3-9099-C40C66FF867C}">
                  <a14:compatExt spid="_x0000_s87079"/>
                </a:ext>
                <a:ext uri="{FF2B5EF4-FFF2-40B4-BE49-F238E27FC236}">
                  <a16:creationId xmlns:a16="http://schemas.microsoft.com/office/drawing/2014/main" id="{79298B6E-1D7B-8821-051C-8696920E2C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7116" name="Option Button 40" hidden="1">
              <a:extLst>
                <a:ext uri="{63B3BB69-23CF-44E3-9099-C40C66FF867C}">
                  <a14:compatExt spid="_x0000_s87080"/>
                </a:ext>
                <a:ext uri="{FF2B5EF4-FFF2-40B4-BE49-F238E27FC236}">
                  <a16:creationId xmlns:a16="http://schemas.microsoft.com/office/drawing/2014/main" id="{CBFBBADD-C66F-8D5F-43E9-6610C1DF51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7117" name="Option Button 41" hidden="1">
              <a:extLst>
                <a:ext uri="{63B3BB69-23CF-44E3-9099-C40C66FF867C}">
                  <a14:compatExt spid="_x0000_s87081"/>
                </a:ext>
                <a:ext uri="{FF2B5EF4-FFF2-40B4-BE49-F238E27FC236}">
                  <a16:creationId xmlns:a16="http://schemas.microsoft.com/office/drawing/2014/main" id="{1EF6D8E5-B318-1BF3-8B37-9B7A648987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7118" name="Option Button 42" hidden="1">
              <a:extLst>
                <a:ext uri="{63B3BB69-23CF-44E3-9099-C40C66FF867C}">
                  <a14:compatExt spid="_x0000_s87082"/>
                </a:ext>
                <a:ext uri="{FF2B5EF4-FFF2-40B4-BE49-F238E27FC236}">
                  <a16:creationId xmlns:a16="http://schemas.microsoft.com/office/drawing/2014/main" id="{ED116C21-A610-9BA6-8315-0BB72486BC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7119" name="Option Button 43" hidden="1">
              <a:extLst>
                <a:ext uri="{63B3BB69-23CF-44E3-9099-C40C66FF867C}">
                  <a14:compatExt spid="_x0000_s87083"/>
                </a:ext>
                <a:ext uri="{FF2B5EF4-FFF2-40B4-BE49-F238E27FC236}">
                  <a16:creationId xmlns:a16="http://schemas.microsoft.com/office/drawing/2014/main" id="{AEDD2B66-556D-9442-8CE6-4450467587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7120" name="Option Button 44" hidden="1">
              <a:extLst>
                <a:ext uri="{63B3BB69-23CF-44E3-9099-C40C66FF867C}">
                  <a14:compatExt spid="_x0000_s87084"/>
                </a:ext>
                <a:ext uri="{FF2B5EF4-FFF2-40B4-BE49-F238E27FC236}">
                  <a16:creationId xmlns:a16="http://schemas.microsoft.com/office/drawing/2014/main" id="{16E7F793-253F-4838-3D12-1B98A535D7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7121" name="Option Button 45" hidden="1">
              <a:extLst>
                <a:ext uri="{63B3BB69-23CF-44E3-9099-C40C66FF867C}">
                  <a14:compatExt spid="_x0000_s87085"/>
                </a:ext>
                <a:ext uri="{FF2B5EF4-FFF2-40B4-BE49-F238E27FC236}">
                  <a16:creationId xmlns:a16="http://schemas.microsoft.com/office/drawing/2014/main" id="{BB8286DC-D743-61ED-5F23-0132B21121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7122" name="Option Button 46" hidden="1">
              <a:extLst>
                <a:ext uri="{63B3BB69-23CF-44E3-9099-C40C66FF867C}">
                  <a14:compatExt spid="_x0000_s87086"/>
                </a:ext>
                <a:ext uri="{FF2B5EF4-FFF2-40B4-BE49-F238E27FC236}">
                  <a16:creationId xmlns:a16="http://schemas.microsoft.com/office/drawing/2014/main" id="{6DAA6A8D-49B2-51AE-F84B-712E7CD78E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7123" name="Group Box 47" hidden="1">
              <a:extLst>
                <a:ext uri="{63B3BB69-23CF-44E3-9099-C40C66FF867C}">
                  <a14:compatExt spid="_x0000_s87087"/>
                </a:ext>
                <a:ext uri="{FF2B5EF4-FFF2-40B4-BE49-F238E27FC236}">
                  <a16:creationId xmlns:a16="http://schemas.microsoft.com/office/drawing/2014/main" id="{857842F3-7369-26E9-9852-1B447AFF0B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7124" name="Option Button 48" hidden="1">
              <a:extLst>
                <a:ext uri="{63B3BB69-23CF-44E3-9099-C40C66FF867C}">
                  <a14:compatExt spid="_x0000_s87088"/>
                </a:ext>
                <a:ext uri="{FF2B5EF4-FFF2-40B4-BE49-F238E27FC236}">
                  <a16:creationId xmlns:a16="http://schemas.microsoft.com/office/drawing/2014/main" id="{F8EEA785-664C-EFA4-E509-B01FEA276E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7125" name="Option Button 49" hidden="1">
              <a:extLst>
                <a:ext uri="{63B3BB69-23CF-44E3-9099-C40C66FF867C}">
                  <a14:compatExt spid="_x0000_s87089"/>
                </a:ext>
                <a:ext uri="{FF2B5EF4-FFF2-40B4-BE49-F238E27FC236}">
                  <a16:creationId xmlns:a16="http://schemas.microsoft.com/office/drawing/2014/main" id="{55536F2F-B64C-F8BA-0841-2728D3864F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0"/>
          <a:chExt cx="301792" cy="780030"/>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597"/>
          <a:chExt cx="308371" cy="762904"/>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597"/>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47"/>
          <a:chExt cx="301792" cy="494794"/>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47"/>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6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44"/>
          <a:chExt cx="308371" cy="779275"/>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44"/>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45"/>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573" y="8168768"/>
          <a:chExt cx="217623" cy="792469"/>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3" y="8168768"/>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57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9014" y="8166106"/>
          <a:chExt cx="208607" cy="749744"/>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512" y="8166106"/>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9014" y="8640732"/>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15"/>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3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88064" name="Option Button 1" hidden="1">
              <a:extLst>
                <a:ext uri="{63B3BB69-23CF-44E3-9099-C40C66FF867C}">
                  <a14:compatExt spid="_x0000_s88065"/>
                </a:ext>
                <a:ext uri="{FF2B5EF4-FFF2-40B4-BE49-F238E27FC236}">
                  <a16:creationId xmlns:a16="http://schemas.microsoft.com/office/drawing/2014/main" id="{33904E50-BB40-4F73-CC32-C5AA677EB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2" name="Option Button 2" hidden="1">
              <a:extLst>
                <a:ext uri="{63B3BB69-23CF-44E3-9099-C40C66FF867C}">
                  <a14:compatExt spid="_x0000_s88066"/>
                </a:ext>
                <a:ext uri="{FF2B5EF4-FFF2-40B4-BE49-F238E27FC236}">
                  <a16:creationId xmlns:a16="http://schemas.microsoft.com/office/drawing/2014/main" id="{7669A02D-E439-F535-DF32-AB2CEFE4E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3" name="Option Button 3" hidden="1">
              <a:extLst>
                <a:ext uri="{63B3BB69-23CF-44E3-9099-C40C66FF867C}">
                  <a14:compatExt spid="_x0000_s88067"/>
                </a:ext>
                <a:ext uri="{FF2B5EF4-FFF2-40B4-BE49-F238E27FC236}">
                  <a16:creationId xmlns:a16="http://schemas.microsoft.com/office/drawing/2014/main" id="{ECCDE669-8D98-D7F3-7D41-0F7877DF4B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4" name="Option Button 4" hidden="1">
              <a:extLst>
                <a:ext uri="{63B3BB69-23CF-44E3-9099-C40C66FF867C}">
                  <a14:compatExt spid="_x0000_s88068"/>
                </a:ext>
                <a:ext uri="{FF2B5EF4-FFF2-40B4-BE49-F238E27FC236}">
                  <a16:creationId xmlns:a16="http://schemas.microsoft.com/office/drawing/2014/main" id="{7DC40587-A958-E78B-DC59-9CB329E00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5" name="Option Button 5" hidden="1">
              <a:extLst>
                <a:ext uri="{63B3BB69-23CF-44E3-9099-C40C66FF867C}">
                  <a14:compatExt spid="_x0000_s88069"/>
                </a:ext>
                <a:ext uri="{FF2B5EF4-FFF2-40B4-BE49-F238E27FC236}">
                  <a16:creationId xmlns:a16="http://schemas.microsoft.com/office/drawing/2014/main" id="{D32BACD5-D0EC-1992-917D-3B64B61EB0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6" name="Option Button 6" hidden="1">
              <a:extLst>
                <a:ext uri="{63B3BB69-23CF-44E3-9099-C40C66FF867C}">
                  <a14:compatExt spid="_x0000_s88070"/>
                </a:ext>
                <a:ext uri="{FF2B5EF4-FFF2-40B4-BE49-F238E27FC236}">
                  <a16:creationId xmlns:a16="http://schemas.microsoft.com/office/drawing/2014/main" id="{90CC7ED5-B72D-F353-B89C-5A53FD66D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7" name="Option Button 7" hidden="1">
              <a:extLst>
                <a:ext uri="{63B3BB69-23CF-44E3-9099-C40C66FF867C}">
                  <a14:compatExt spid="_x0000_s88071"/>
                </a:ext>
                <a:ext uri="{FF2B5EF4-FFF2-40B4-BE49-F238E27FC236}">
                  <a16:creationId xmlns:a16="http://schemas.microsoft.com/office/drawing/2014/main" id="{EDB65B3D-34C6-F465-A93A-1F82BA4FEE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8" name="Option Button 8" hidden="1">
              <a:extLst>
                <a:ext uri="{63B3BB69-23CF-44E3-9099-C40C66FF867C}">
                  <a14:compatExt spid="_x0000_s88072"/>
                </a:ext>
                <a:ext uri="{FF2B5EF4-FFF2-40B4-BE49-F238E27FC236}">
                  <a16:creationId xmlns:a16="http://schemas.microsoft.com/office/drawing/2014/main" id="{9CD330B2-211E-895F-E013-46E2A001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59" name="Option Button 9" hidden="1">
              <a:extLst>
                <a:ext uri="{63B3BB69-23CF-44E3-9099-C40C66FF867C}">
                  <a14:compatExt spid="_x0000_s88073"/>
                </a:ext>
                <a:ext uri="{FF2B5EF4-FFF2-40B4-BE49-F238E27FC236}">
                  <a16:creationId xmlns:a16="http://schemas.microsoft.com/office/drawing/2014/main" id="{D267E10C-8DFE-C8FA-B517-9B147606E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0" name="Option Button 10" hidden="1">
              <a:extLst>
                <a:ext uri="{63B3BB69-23CF-44E3-9099-C40C66FF867C}">
                  <a14:compatExt spid="_x0000_s88074"/>
                </a:ext>
                <a:ext uri="{FF2B5EF4-FFF2-40B4-BE49-F238E27FC236}">
                  <a16:creationId xmlns:a16="http://schemas.microsoft.com/office/drawing/2014/main" id="{4828A8C7-82C0-E7BD-95D7-F81D0652F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1" name="Option Button 11" hidden="1">
              <a:extLst>
                <a:ext uri="{63B3BB69-23CF-44E3-9099-C40C66FF867C}">
                  <a14:compatExt spid="_x0000_s88075"/>
                </a:ext>
                <a:ext uri="{FF2B5EF4-FFF2-40B4-BE49-F238E27FC236}">
                  <a16:creationId xmlns:a16="http://schemas.microsoft.com/office/drawing/2014/main" id="{0BD00D8A-26E1-2336-554C-DBBCE6AC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2" name="Option Button 12" hidden="1">
              <a:extLst>
                <a:ext uri="{63B3BB69-23CF-44E3-9099-C40C66FF867C}">
                  <a14:compatExt spid="_x0000_s88076"/>
                </a:ext>
                <a:ext uri="{FF2B5EF4-FFF2-40B4-BE49-F238E27FC236}">
                  <a16:creationId xmlns:a16="http://schemas.microsoft.com/office/drawing/2014/main" id="{CF0D5FCE-D0AA-390A-87F9-697616F2AA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63" name="Group Box 13" hidden="1">
              <a:extLst>
                <a:ext uri="{63B3BB69-23CF-44E3-9099-C40C66FF867C}">
                  <a14:compatExt spid="_x0000_s88077"/>
                </a:ext>
                <a:ext uri="{FF2B5EF4-FFF2-40B4-BE49-F238E27FC236}">
                  <a16:creationId xmlns:a16="http://schemas.microsoft.com/office/drawing/2014/main" id="{DB5208F1-FFB7-8F8F-21FD-36FA38DCBEE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8114" name="Group Box 14" hidden="1">
              <a:extLst>
                <a:ext uri="{63B3BB69-23CF-44E3-9099-C40C66FF867C}">
                  <a14:compatExt spid="_x0000_s88078"/>
                </a:ext>
                <a:ext uri="{FF2B5EF4-FFF2-40B4-BE49-F238E27FC236}">
                  <a16:creationId xmlns:a16="http://schemas.microsoft.com/office/drawing/2014/main" id="{04BCB189-6B99-A2AB-9C9A-9721E6E5F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8115" name="Group Box 15" hidden="1">
              <a:extLst>
                <a:ext uri="{63B3BB69-23CF-44E3-9099-C40C66FF867C}">
                  <a14:compatExt spid="_x0000_s88079"/>
                </a:ext>
                <a:ext uri="{FF2B5EF4-FFF2-40B4-BE49-F238E27FC236}">
                  <a16:creationId xmlns:a16="http://schemas.microsoft.com/office/drawing/2014/main" id="{0CC1CE24-07C5-008C-0E32-3D9BDB608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8116" name="Group Box 16" hidden="1">
              <a:extLst>
                <a:ext uri="{63B3BB69-23CF-44E3-9099-C40C66FF867C}">
                  <a14:compatExt spid="_x0000_s88080"/>
                </a:ext>
                <a:ext uri="{FF2B5EF4-FFF2-40B4-BE49-F238E27FC236}">
                  <a16:creationId xmlns:a16="http://schemas.microsoft.com/office/drawing/2014/main" id="{00028D3F-6FD9-77B5-902D-9F8A3494380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8117" name="Option Button 17" hidden="1">
              <a:extLst>
                <a:ext uri="{63B3BB69-23CF-44E3-9099-C40C66FF867C}">
                  <a14:compatExt spid="_x0000_s88081"/>
                </a:ext>
                <a:ext uri="{FF2B5EF4-FFF2-40B4-BE49-F238E27FC236}">
                  <a16:creationId xmlns:a16="http://schemas.microsoft.com/office/drawing/2014/main" id="{80D25548-0088-3C83-6E0B-D4B28CE1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8118" name="Option Button 18" hidden="1">
              <a:extLst>
                <a:ext uri="{63B3BB69-23CF-44E3-9099-C40C66FF867C}">
                  <a14:compatExt spid="_x0000_s88082"/>
                </a:ext>
                <a:ext uri="{FF2B5EF4-FFF2-40B4-BE49-F238E27FC236}">
                  <a16:creationId xmlns:a16="http://schemas.microsoft.com/office/drawing/2014/main" id="{2A77CA98-5514-A418-7510-7D15D70587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8119" name="Option Button 19" hidden="1">
              <a:extLst>
                <a:ext uri="{63B3BB69-23CF-44E3-9099-C40C66FF867C}">
                  <a14:compatExt spid="_x0000_s88083"/>
                </a:ext>
                <a:ext uri="{FF2B5EF4-FFF2-40B4-BE49-F238E27FC236}">
                  <a16:creationId xmlns:a16="http://schemas.microsoft.com/office/drawing/2014/main" id="{312511F8-34DD-5DD5-C4D5-91D9E8CEC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8120" name="Group Box 20" hidden="1">
              <a:extLst>
                <a:ext uri="{63B3BB69-23CF-44E3-9099-C40C66FF867C}">
                  <a14:compatExt spid="_x0000_s88084"/>
                </a:ext>
                <a:ext uri="{FF2B5EF4-FFF2-40B4-BE49-F238E27FC236}">
                  <a16:creationId xmlns:a16="http://schemas.microsoft.com/office/drawing/2014/main" id="{2C887B1D-0644-0E1B-54E2-F5D47C4656F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8121" name="Group Box 21" hidden="1">
              <a:extLst>
                <a:ext uri="{63B3BB69-23CF-44E3-9099-C40C66FF867C}">
                  <a14:compatExt spid="_x0000_s88085"/>
                </a:ext>
                <a:ext uri="{FF2B5EF4-FFF2-40B4-BE49-F238E27FC236}">
                  <a16:creationId xmlns:a16="http://schemas.microsoft.com/office/drawing/2014/main" id="{F37EAA42-8343-5E50-15AE-C9EA0225B9F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8122" name="Group Box 22" hidden="1">
              <a:extLst>
                <a:ext uri="{63B3BB69-23CF-44E3-9099-C40C66FF867C}">
                  <a14:compatExt spid="_x0000_s88086"/>
                </a:ext>
                <a:ext uri="{FF2B5EF4-FFF2-40B4-BE49-F238E27FC236}">
                  <a16:creationId xmlns:a16="http://schemas.microsoft.com/office/drawing/2014/main" id="{485573A4-CCDD-B73B-47D0-548503DFDE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8123" name="Group Box 23" hidden="1">
              <a:extLst>
                <a:ext uri="{63B3BB69-23CF-44E3-9099-C40C66FF867C}">
                  <a14:compatExt spid="_x0000_s88087"/>
                </a:ext>
                <a:ext uri="{FF2B5EF4-FFF2-40B4-BE49-F238E27FC236}">
                  <a16:creationId xmlns:a16="http://schemas.microsoft.com/office/drawing/2014/main" id="{15A8A5B6-AB51-F006-5328-8BB7298777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8124" name="Group Box 24" hidden="1">
              <a:extLst>
                <a:ext uri="{63B3BB69-23CF-44E3-9099-C40C66FF867C}">
                  <a14:compatExt spid="_x0000_s88088"/>
                </a:ext>
                <a:ext uri="{FF2B5EF4-FFF2-40B4-BE49-F238E27FC236}">
                  <a16:creationId xmlns:a16="http://schemas.microsoft.com/office/drawing/2014/main" id="{D3B65E4A-138B-D8F9-534A-7B109793B9A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8125" name="Group Box 25" hidden="1">
              <a:extLst>
                <a:ext uri="{63B3BB69-23CF-44E3-9099-C40C66FF867C}">
                  <a14:compatExt spid="_x0000_s88089"/>
                </a:ext>
                <a:ext uri="{FF2B5EF4-FFF2-40B4-BE49-F238E27FC236}">
                  <a16:creationId xmlns:a16="http://schemas.microsoft.com/office/drawing/2014/main" id="{F0A8893A-9676-9EFC-901B-863619BB04F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8126" name="Group Box 26" hidden="1">
              <a:extLst>
                <a:ext uri="{63B3BB69-23CF-44E3-9099-C40C66FF867C}">
                  <a14:compatExt spid="_x0000_s88090"/>
                </a:ext>
                <a:ext uri="{FF2B5EF4-FFF2-40B4-BE49-F238E27FC236}">
                  <a16:creationId xmlns:a16="http://schemas.microsoft.com/office/drawing/2014/main" id="{82EE794A-76E7-374C-7E1A-70DBFA79ED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8127" name="Group Box 27" hidden="1">
              <a:extLst>
                <a:ext uri="{63B3BB69-23CF-44E3-9099-C40C66FF867C}">
                  <a14:compatExt spid="_x0000_s88091"/>
                </a:ext>
                <a:ext uri="{FF2B5EF4-FFF2-40B4-BE49-F238E27FC236}">
                  <a16:creationId xmlns:a16="http://schemas.microsoft.com/office/drawing/2014/main" id="{AD8167E9-25B7-1972-DD7A-2DF3FE87344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8128" name="Group Box 28" hidden="1">
              <a:extLst>
                <a:ext uri="{63B3BB69-23CF-44E3-9099-C40C66FF867C}">
                  <a14:compatExt spid="_x0000_s88092"/>
                </a:ext>
                <a:ext uri="{FF2B5EF4-FFF2-40B4-BE49-F238E27FC236}">
                  <a16:creationId xmlns:a16="http://schemas.microsoft.com/office/drawing/2014/main" id="{09A3FD72-D434-6722-6F4E-788FFB040C6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8129" name="Group Box 29" hidden="1">
              <a:extLst>
                <a:ext uri="{63B3BB69-23CF-44E3-9099-C40C66FF867C}">
                  <a14:compatExt spid="_x0000_s88093"/>
                </a:ext>
                <a:ext uri="{FF2B5EF4-FFF2-40B4-BE49-F238E27FC236}">
                  <a16:creationId xmlns:a16="http://schemas.microsoft.com/office/drawing/2014/main" id="{77412EAE-9360-6ED9-B3E7-D589D3A2A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8130" name="Option Button 30" hidden="1">
              <a:extLst>
                <a:ext uri="{63B3BB69-23CF-44E3-9099-C40C66FF867C}">
                  <a14:compatExt spid="_x0000_s88094"/>
                </a:ext>
                <a:ext uri="{FF2B5EF4-FFF2-40B4-BE49-F238E27FC236}">
                  <a16:creationId xmlns:a16="http://schemas.microsoft.com/office/drawing/2014/main" id="{4BA06469-9BD7-9885-F6D6-5DA6F0E3C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8131" name="Option Button 31" hidden="1">
              <a:extLst>
                <a:ext uri="{63B3BB69-23CF-44E3-9099-C40C66FF867C}">
                  <a14:compatExt spid="_x0000_s88095"/>
                </a:ext>
                <a:ext uri="{FF2B5EF4-FFF2-40B4-BE49-F238E27FC236}">
                  <a16:creationId xmlns:a16="http://schemas.microsoft.com/office/drawing/2014/main" id="{7D6842B3-7ED5-1A33-F745-28270C378F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8132" name="Option Button 32" hidden="1">
              <a:extLst>
                <a:ext uri="{63B3BB69-23CF-44E3-9099-C40C66FF867C}">
                  <a14:compatExt spid="_x0000_s88096"/>
                </a:ext>
                <a:ext uri="{FF2B5EF4-FFF2-40B4-BE49-F238E27FC236}">
                  <a16:creationId xmlns:a16="http://schemas.microsoft.com/office/drawing/2014/main" id="{12AD2376-B9D6-15B7-4AF1-20AE73172E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8133" name="Option Button 33" hidden="1">
              <a:extLst>
                <a:ext uri="{63B3BB69-23CF-44E3-9099-C40C66FF867C}">
                  <a14:compatExt spid="_x0000_s88097"/>
                </a:ext>
                <a:ext uri="{FF2B5EF4-FFF2-40B4-BE49-F238E27FC236}">
                  <a16:creationId xmlns:a16="http://schemas.microsoft.com/office/drawing/2014/main" id="{364066C8-76C0-4BB4-6F3F-AA60848A8E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8134" name="Option Button 34" hidden="1">
              <a:extLst>
                <a:ext uri="{63B3BB69-23CF-44E3-9099-C40C66FF867C}">
                  <a14:compatExt spid="_x0000_s88098"/>
                </a:ext>
                <a:ext uri="{FF2B5EF4-FFF2-40B4-BE49-F238E27FC236}">
                  <a16:creationId xmlns:a16="http://schemas.microsoft.com/office/drawing/2014/main" id="{EB3819B6-01FB-50E0-1A72-77C87BC471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8135" name="Option Button 35" hidden="1">
              <a:extLst>
                <a:ext uri="{63B3BB69-23CF-44E3-9099-C40C66FF867C}">
                  <a14:compatExt spid="_x0000_s88099"/>
                </a:ext>
                <a:ext uri="{FF2B5EF4-FFF2-40B4-BE49-F238E27FC236}">
                  <a16:creationId xmlns:a16="http://schemas.microsoft.com/office/drawing/2014/main" id="{0A642E1D-442C-9F59-9F7E-445AB7129E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8136" name="Option Button 36" hidden="1">
              <a:extLst>
                <a:ext uri="{63B3BB69-23CF-44E3-9099-C40C66FF867C}">
                  <a14:compatExt spid="_x0000_s88100"/>
                </a:ext>
                <a:ext uri="{FF2B5EF4-FFF2-40B4-BE49-F238E27FC236}">
                  <a16:creationId xmlns:a16="http://schemas.microsoft.com/office/drawing/2014/main" id="{50E7546D-5DD1-499A-283D-4463140246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8137" name="Option Button 37" hidden="1">
              <a:extLst>
                <a:ext uri="{63B3BB69-23CF-44E3-9099-C40C66FF867C}">
                  <a14:compatExt spid="_x0000_s88101"/>
                </a:ext>
                <a:ext uri="{FF2B5EF4-FFF2-40B4-BE49-F238E27FC236}">
                  <a16:creationId xmlns:a16="http://schemas.microsoft.com/office/drawing/2014/main" id="{54F270B0-555F-D773-8E07-B4F9BFD283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8138" name="Option Button 38" hidden="1">
              <a:extLst>
                <a:ext uri="{63B3BB69-23CF-44E3-9099-C40C66FF867C}">
                  <a14:compatExt spid="_x0000_s88102"/>
                </a:ext>
                <a:ext uri="{FF2B5EF4-FFF2-40B4-BE49-F238E27FC236}">
                  <a16:creationId xmlns:a16="http://schemas.microsoft.com/office/drawing/2014/main" id="{B1EBACC8-B782-7F33-86BA-CC8B6F2709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8139" name="Option Button 39" hidden="1">
              <a:extLst>
                <a:ext uri="{63B3BB69-23CF-44E3-9099-C40C66FF867C}">
                  <a14:compatExt spid="_x0000_s88103"/>
                </a:ext>
                <a:ext uri="{FF2B5EF4-FFF2-40B4-BE49-F238E27FC236}">
                  <a16:creationId xmlns:a16="http://schemas.microsoft.com/office/drawing/2014/main" id="{D74781CE-A9A0-6D35-FC35-99A698D0E6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8140" name="Option Button 40" hidden="1">
              <a:extLst>
                <a:ext uri="{63B3BB69-23CF-44E3-9099-C40C66FF867C}">
                  <a14:compatExt spid="_x0000_s88104"/>
                </a:ext>
                <a:ext uri="{FF2B5EF4-FFF2-40B4-BE49-F238E27FC236}">
                  <a16:creationId xmlns:a16="http://schemas.microsoft.com/office/drawing/2014/main" id="{41DC5E3A-C309-179E-E995-7969F958DB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8141" name="Option Button 41" hidden="1">
              <a:extLst>
                <a:ext uri="{63B3BB69-23CF-44E3-9099-C40C66FF867C}">
                  <a14:compatExt spid="_x0000_s88105"/>
                </a:ext>
                <a:ext uri="{FF2B5EF4-FFF2-40B4-BE49-F238E27FC236}">
                  <a16:creationId xmlns:a16="http://schemas.microsoft.com/office/drawing/2014/main" id="{14B889ED-E5ED-48AD-D3EE-CEC89B9A6E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8142" name="Option Button 42" hidden="1">
              <a:extLst>
                <a:ext uri="{63B3BB69-23CF-44E3-9099-C40C66FF867C}">
                  <a14:compatExt spid="_x0000_s88106"/>
                </a:ext>
                <a:ext uri="{FF2B5EF4-FFF2-40B4-BE49-F238E27FC236}">
                  <a16:creationId xmlns:a16="http://schemas.microsoft.com/office/drawing/2014/main" id="{9AD2A8EE-D500-2132-C423-FA58362500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8143" name="Option Button 43" hidden="1">
              <a:extLst>
                <a:ext uri="{63B3BB69-23CF-44E3-9099-C40C66FF867C}">
                  <a14:compatExt spid="_x0000_s88107"/>
                </a:ext>
                <a:ext uri="{FF2B5EF4-FFF2-40B4-BE49-F238E27FC236}">
                  <a16:creationId xmlns:a16="http://schemas.microsoft.com/office/drawing/2014/main" id="{62BAC50B-793C-1A12-B261-779D906CE5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8144" name="Option Button 44" hidden="1">
              <a:extLst>
                <a:ext uri="{63B3BB69-23CF-44E3-9099-C40C66FF867C}">
                  <a14:compatExt spid="_x0000_s88108"/>
                </a:ext>
                <a:ext uri="{FF2B5EF4-FFF2-40B4-BE49-F238E27FC236}">
                  <a16:creationId xmlns:a16="http://schemas.microsoft.com/office/drawing/2014/main" id="{68DA0165-FE2F-5DE4-BDC9-8BEC6014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8145" name="Option Button 45" hidden="1">
              <a:extLst>
                <a:ext uri="{63B3BB69-23CF-44E3-9099-C40C66FF867C}">
                  <a14:compatExt spid="_x0000_s88109"/>
                </a:ext>
                <a:ext uri="{FF2B5EF4-FFF2-40B4-BE49-F238E27FC236}">
                  <a16:creationId xmlns:a16="http://schemas.microsoft.com/office/drawing/2014/main" id="{9FFDBCEB-D037-607A-5D3B-583E28360D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8146" name="Option Button 46" hidden="1">
              <a:extLst>
                <a:ext uri="{63B3BB69-23CF-44E3-9099-C40C66FF867C}">
                  <a14:compatExt spid="_x0000_s88110"/>
                </a:ext>
                <a:ext uri="{FF2B5EF4-FFF2-40B4-BE49-F238E27FC236}">
                  <a16:creationId xmlns:a16="http://schemas.microsoft.com/office/drawing/2014/main" id="{1BAAE8D9-2BE9-DFF8-AA1E-8481066048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8147" name="Group Box 47" hidden="1">
              <a:extLst>
                <a:ext uri="{63B3BB69-23CF-44E3-9099-C40C66FF867C}">
                  <a14:compatExt spid="_x0000_s88111"/>
                </a:ext>
                <a:ext uri="{FF2B5EF4-FFF2-40B4-BE49-F238E27FC236}">
                  <a16:creationId xmlns:a16="http://schemas.microsoft.com/office/drawing/2014/main" id="{71949C4B-0C89-2BF5-FA58-C0BB77F4B9E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8148" name="Option Button 48" hidden="1">
              <a:extLst>
                <a:ext uri="{63B3BB69-23CF-44E3-9099-C40C66FF867C}">
                  <a14:compatExt spid="_x0000_s88112"/>
                </a:ext>
                <a:ext uri="{FF2B5EF4-FFF2-40B4-BE49-F238E27FC236}">
                  <a16:creationId xmlns:a16="http://schemas.microsoft.com/office/drawing/2014/main" id="{647FE240-2B2F-939C-D379-D0CA0236FB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8149" name="Option Button 49" hidden="1">
              <a:extLst>
                <a:ext uri="{63B3BB69-23CF-44E3-9099-C40C66FF867C}">
                  <a14:compatExt spid="_x0000_s88113"/>
                </a:ext>
                <a:ext uri="{FF2B5EF4-FFF2-40B4-BE49-F238E27FC236}">
                  <a16:creationId xmlns:a16="http://schemas.microsoft.com/office/drawing/2014/main" id="{0898F777-3D1E-0AD4-8559-EB40A90DBE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0"/>
          <a:chExt cx="301792" cy="780030"/>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597"/>
          <a:chExt cx="308371" cy="762904"/>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597"/>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47"/>
          <a:chExt cx="301792" cy="494794"/>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47"/>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6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44"/>
          <a:chExt cx="308371" cy="779275"/>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44"/>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45"/>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573" y="8168768"/>
          <a:chExt cx="217623" cy="792469"/>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3" y="8168768"/>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57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9014" y="8166106"/>
          <a:chExt cx="208607" cy="749744"/>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512" y="8166106"/>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9014" y="8640732"/>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15"/>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3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9089"/>
                </a:ext>
                <a:ext uri="{FF2B5EF4-FFF2-40B4-BE49-F238E27FC236}">
                  <a16:creationId xmlns:a16="http://schemas.microsoft.com/office/drawing/2014/main" id="{54B6C19C-6834-ECF1-0494-9950887FD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9090"/>
                </a:ext>
                <a:ext uri="{FF2B5EF4-FFF2-40B4-BE49-F238E27FC236}">
                  <a16:creationId xmlns:a16="http://schemas.microsoft.com/office/drawing/2014/main" id="{71AC1DBB-3A32-50A7-0747-3CFB1A59B0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9091"/>
                </a:ext>
                <a:ext uri="{FF2B5EF4-FFF2-40B4-BE49-F238E27FC236}">
                  <a16:creationId xmlns:a16="http://schemas.microsoft.com/office/drawing/2014/main" id="{EE167841-5E47-FAF7-D3D2-69898C84EA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9092"/>
                </a:ext>
                <a:ext uri="{FF2B5EF4-FFF2-40B4-BE49-F238E27FC236}">
                  <a16:creationId xmlns:a16="http://schemas.microsoft.com/office/drawing/2014/main" id="{27BD9951-B46F-B13D-232C-3887CE65F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9093"/>
                </a:ext>
                <a:ext uri="{FF2B5EF4-FFF2-40B4-BE49-F238E27FC236}">
                  <a16:creationId xmlns:a16="http://schemas.microsoft.com/office/drawing/2014/main" id="{F2B83E52-71FB-1915-92C4-DDF0A9420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9094"/>
                </a:ext>
                <a:ext uri="{FF2B5EF4-FFF2-40B4-BE49-F238E27FC236}">
                  <a16:creationId xmlns:a16="http://schemas.microsoft.com/office/drawing/2014/main" id="{93E90BA4-741A-9F89-F23F-A05F869F16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9095"/>
                </a:ext>
                <a:ext uri="{FF2B5EF4-FFF2-40B4-BE49-F238E27FC236}">
                  <a16:creationId xmlns:a16="http://schemas.microsoft.com/office/drawing/2014/main" id="{A7B12356-442C-856E-FA15-752078AE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9096"/>
                </a:ext>
                <a:ext uri="{FF2B5EF4-FFF2-40B4-BE49-F238E27FC236}">
                  <a16:creationId xmlns:a16="http://schemas.microsoft.com/office/drawing/2014/main" id="{A2D8598A-2BD4-F773-B47D-8ACCD44A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9097"/>
                </a:ext>
                <a:ext uri="{FF2B5EF4-FFF2-40B4-BE49-F238E27FC236}">
                  <a16:creationId xmlns:a16="http://schemas.microsoft.com/office/drawing/2014/main" id="{FF6BB435-BF9A-FF0C-975B-7BD53D01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9098"/>
                </a:ext>
                <a:ext uri="{FF2B5EF4-FFF2-40B4-BE49-F238E27FC236}">
                  <a16:creationId xmlns:a16="http://schemas.microsoft.com/office/drawing/2014/main" id="{CF1BA14E-B6EB-FFE7-15ED-7BD5BD029D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9099"/>
                </a:ext>
                <a:ext uri="{FF2B5EF4-FFF2-40B4-BE49-F238E27FC236}">
                  <a16:creationId xmlns:a16="http://schemas.microsoft.com/office/drawing/2014/main" id="{74B1AC6A-22FB-CA27-97E9-8AD5E242A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9100"/>
                </a:ext>
                <a:ext uri="{FF2B5EF4-FFF2-40B4-BE49-F238E27FC236}">
                  <a16:creationId xmlns:a16="http://schemas.microsoft.com/office/drawing/2014/main" id="{25A0302E-CA0E-8696-1CE2-557D801B82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9088" name="Group Box 13" hidden="1">
              <a:extLst>
                <a:ext uri="{63B3BB69-23CF-44E3-9099-C40C66FF867C}">
                  <a14:compatExt spid="_x0000_s89101"/>
                </a:ext>
                <a:ext uri="{FF2B5EF4-FFF2-40B4-BE49-F238E27FC236}">
                  <a16:creationId xmlns:a16="http://schemas.microsoft.com/office/drawing/2014/main" id="{C72E24DD-57B9-E650-26AC-0383CFEDBB9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9138" name="Group Box 14" hidden="1">
              <a:extLst>
                <a:ext uri="{63B3BB69-23CF-44E3-9099-C40C66FF867C}">
                  <a14:compatExt spid="_x0000_s89102"/>
                </a:ext>
                <a:ext uri="{FF2B5EF4-FFF2-40B4-BE49-F238E27FC236}">
                  <a16:creationId xmlns:a16="http://schemas.microsoft.com/office/drawing/2014/main" id="{E96895BF-2D79-AED2-7F03-6236BC802D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9139" name="Group Box 15" hidden="1">
              <a:extLst>
                <a:ext uri="{63B3BB69-23CF-44E3-9099-C40C66FF867C}">
                  <a14:compatExt spid="_x0000_s89103"/>
                </a:ext>
                <a:ext uri="{FF2B5EF4-FFF2-40B4-BE49-F238E27FC236}">
                  <a16:creationId xmlns:a16="http://schemas.microsoft.com/office/drawing/2014/main" id="{7EB1DEC0-3981-517D-F401-84CA8B300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9140" name="Group Box 16" hidden="1">
              <a:extLst>
                <a:ext uri="{63B3BB69-23CF-44E3-9099-C40C66FF867C}">
                  <a14:compatExt spid="_x0000_s89104"/>
                </a:ext>
                <a:ext uri="{FF2B5EF4-FFF2-40B4-BE49-F238E27FC236}">
                  <a16:creationId xmlns:a16="http://schemas.microsoft.com/office/drawing/2014/main" id="{B1567066-1850-4F6C-EDBF-EEA26B6E27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9141" name="Option Button 17" hidden="1">
              <a:extLst>
                <a:ext uri="{63B3BB69-23CF-44E3-9099-C40C66FF867C}">
                  <a14:compatExt spid="_x0000_s89105"/>
                </a:ext>
                <a:ext uri="{FF2B5EF4-FFF2-40B4-BE49-F238E27FC236}">
                  <a16:creationId xmlns:a16="http://schemas.microsoft.com/office/drawing/2014/main" id="{3ABEB4E1-428F-CD0F-417C-FDA5E4C301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9142" name="Option Button 18" hidden="1">
              <a:extLst>
                <a:ext uri="{63B3BB69-23CF-44E3-9099-C40C66FF867C}">
                  <a14:compatExt spid="_x0000_s89106"/>
                </a:ext>
                <a:ext uri="{FF2B5EF4-FFF2-40B4-BE49-F238E27FC236}">
                  <a16:creationId xmlns:a16="http://schemas.microsoft.com/office/drawing/2014/main" id="{6B6FE26F-ADBB-FD59-B76E-8D2C1C36E4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9143" name="Option Button 19" hidden="1">
              <a:extLst>
                <a:ext uri="{63B3BB69-23CF-44E3-9099-C40C66FF867C}">
                  <a14:compatExt spid="_x0000_s89107"/>
                </a:ext>
                <a:ext uri="{FF2B5EF4-FFF2-40B4-BE49-F238E27FC236}">
                  <a16:creationId xmlns:a16="http://schemas.microsoft.com/office/drawing/2014/main" id="{170C89BC-AD67-1801-8AE1-417D45F73C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9144" name="Group Box 20" hidden="1">
              <a:extLst>
                <a:ext uri="{63B3BB69-23CF-44E3-9099-C40C66FF867C}">
                  <a14:compatExt spid="_x0000_s89108"/>
                </a:ext>
                <a:ext uri="{FF2B5EF4-FFF2-40B4-BE49-F238E27FC236}">
                  <a16:creationId xmlns:a16="http://schemas.microsoft.com/office/drawing/2014/main" id="{AEBA1382-0FA3-9B8B-732C-B3835AC08D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9145" name="Group Box 21" hidden="1">
              <a:extLst>
                <a:ext uri="{63B3BB69-23CF-44E3-9099-C40C66FF867C}">
                  <a14:compatExt spid="_x0000_s89109"/>
                </a:ext>
                <a:ext uri="{FF2B5EF4-FFF2-40B4-BE49-F238E27FC236}">
                  <a16:creationId xmlns:a16="http://schemas.microsoft.com/office/drawing/2014/main" id="{07C0DA3C-DC30-3F8E-4FB1-EDD3BC45DDC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9146" name="Group Box 22" hidden="1">
              <a:extLst>
                <a:ext uri="{63B3BB69-23CF-44E3-9099-C40C66FF867C}">
                  <a14:compatExt spid="_x0000_s89110"/>
                </a:ext>
                <a:ext uri="{FF2B5EF4-FFF2-40B4-BE49-F238E27FC236}">
                  <a16:creationId xmlns:a16="http://schemas.microsoft.com/office/drawing/2014/main" id="{55DA1F35-3F36-A873-F83E-CBD8A2B99D7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9147" name="Group Box 23" hidden="1">
              <a:extLst>
                <a:ext uri="{63B3BB69-23CF-44E3-9099-C40C66FF867C}">
                  <a14:compatExt spid="_x0000_s89111"/>
                </a:ext>
                <a:ext uri="{FF2B5EF4-FFF2-40B4-BE49-F238E27FC236}">
                  <a16:creationId xmlns:a16="http://schemas.microsoft.com/office/drawing/2014/main" id="{5FFDF830-3702-31AB-6D55-F96FD4357B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9148" name="Group Box 24" hidden="1">
              <a:extLst>
                <a:ext uri="{63B3BB69-23CF-44E3-9099-C40C66FF867C}">
                  <a14:compatExt spid="_x0000_s89112"/>
                </a:ext>
                <a:ext uri="{FF2B5EF4-FFF2-40B4-BE49-F238E27FC236}">
                  <a16:creationId xmlns:a16="http://schemas.microsoft.com/office/drawing/2014/main" id="{83C6F240-B3D0-1641-0F20-2B2A7C1838E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9149" name="Group Box 25" hidden="1">
              <a:extLst>
                <a:ext uri="{63B3BB69-23CF-44E3-9099-C40C66FF867C}">
                  <a14:compatExt spid="_x0000_s89113"/>
                </a:ext>
                <a:ext uri="{FF2B5EF4-FFF2-40B4-BE49-F238E27FC236}">
                  <a16:creationId xmlns:a16="http://schemas.microsoft.com/office/drawing/2014/main" id="{0F1AEA19-5B02-3A8F-2533-8FE253830A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9150" name="Group Box 26" hidden="1">
              <a:extLst>
                <a:ext uri="{63B3BB69-23CF-44E3-9099-C40C66FF867C}">
                  <a14:compatExt spid="_x0000_s89114"/>
                </a:ext>
                <a:ext uri="{FF2B5EF4-FFF2-40B4-BE49-F238E27FC236}">
                  <a16:creationId xmlns:a16="http://schemas.microsoft.com/office/drawing/2014/main" id="{9450D708-B1AE-1F87-F62D-B6FB3171DF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9151" name="Group Box 27" hidden="1">
              <a:extLst>
                <a:ext uri="{63B3BB69-23CF-44E3-9099-C40C66FF867C}">
                  <a14:compatExt spid="_x0000_s89115"/>
                </a:ext>
                <a:ext uri="{FF2B5EF4-FFF2-40B4-BE49-F238E27FC236}">
                  <a16:creationId xmlns:a16="http://schemas.microsoft.com/office/drawing/2014/main" id="{ACCA98E6-B6E2-3B09-5609-C687D7CA1DF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9152" name="Group Box 28" hidden="1">
              <a:extLst>
                <a:ext uri="{63B3BB69-23CF-44E3-9099-C40C66FF867C}">
                  <a14:compatExt spid="_x0000_s89116"/>
                </a:ext>
                <a:ext uri="{FF2B5EF4-FFF2-40B4-BE49-F238E27FC236}">
                  <a16:creationId xmlns:a16="http://schemas.microsoft.com/office/drawing/2014/main" id="{6773F0E2-426E-6C45-605D-F0BE5D39AD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9153" name="Group Box 29" hidden="1">
              <a:extLst>
                <a:ext uri="{63B3BB69-23CF-44E3-9099-C40C66FF867C}">
                  <a14:compatExt spid="_x0000_s89117"/>
                </a:ext>
                <a:ext uri="{FF2B5EF4-FFF2-40B4-BE49-F238E27FC236}">
                  <a16:creationId xmlns:a16="http://schemas.microsoft.com/office/drawing/2014/main" id="{B451416A-45B3-7D47-B54B-9ED8EDE8121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9154" name="Option Button 30" hidden="1">
              <a:extLst>
                <a:ext uri="{63B3BB69-23CF-44E3-9099-C40C66FF867C}">
                  <a14:compatExt spid="_x0000_s89118"/>
                </a:ext>
                <a:ext uri="{FF2B5EF4-FFF2-40B4-BE49-F238E27FC236}">
                  <a16:creationId xmlns:a16="http://schemas.microsoft.com/office/drawing/2014/main" id="{13174B4F-0035-0EF4-B82D-E433CDF28C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9155" name="Option Button 31" hidden="1">
              <a:extLst>
                <a:ext uri="{63B3BB69-23CF-44E3-9099-C40C66FF867C}">
                  <a14:compatExt spid="_x0000_s89119"/>
                </a:ext>
                <a:ext uri="{FF2B5EF4-FFF2-40B4-BE49-F238E27FC236}">
                  <a16:creationId xmlns:a16="http://schemas.microsoft.com/office/drawing/2014/main" id="{D7F6D61F-0A18-1E20-F383-D2962610EA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9156" name="Option Button 32" hidden="1">
              <a:extLst>
                <a:ext uri="{63B3BB69-23CF-44E3-9099-C40C66FF867C}">
                  <a14:compatExt spid="_x0000_s89120"/>
                </a:ext>
                <a:ext uri="{FF2B5EF4-FFF2-40B4-BE49-F238E27FC236}">
                  <a16:creationId xmlns:a16="http://schemas.microsoft.com/office/drawing/2014/main" id="{7ABADD2A-FF11-8B9D-BED3-4D25BEA6CB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9157" name="Option Button 33" hidden="1">
              <a:extLst>
                <a:ext uri="{63B3BB69-23CF-44E3-9099-C40C66FF867C}">
                  <a14:compatExt spid="_x0000_s89121"/>
                </a:ext>
                <a:ext uri="{FF2B5EF4-FFF2-40B4-BE49-F238E27FC236}">
                  <a16:creationId xmlns:a16="http://schemas.microsoft.com/office/drawing/2014/main" id="{BE039321-2E42-7F29-69C6-E5FC015908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9158" name="Option Button 34" hidden="1">
              <a:extLst>
                <a:ext uri="{63B3BB69-23CF-44E3-9099-C40C66FF867C}">
                  <a14:compatExt spid="_x0000_s89122"/>
                </a:ext>
                <a:ext uri="{FF2B5EF4-FFF2-40B4-BE49-F238E27FC236}">
                  <a16:creationId xmlns:a16="http://schemas.microsoft.com/office/drawing/2014/main" id="{B5794DCB-A9C9-0DC5-F4D5-7FD33F5EE3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9159" name="Option Button 35" hidden="1">
              <a:extLst>
                <a:ext uri="{63B3BB69-23CF-44E3-9099-C40C66FF867C}">
                  <a14:compatExt spid="_x0000_s89123"/>
                </a:ext>
                <a:ext uri="{FF2B5EF4-FFF2-40B4-BE49-F238E27FC236}">
                  <a16:creationId xmlns:a16="http://schemas.microsoft.com/office/drawing/2014/main" id="{E62B00C9-0A30-D471-BB25-6FF101EA27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9160" name="Option Button 36" hidden="1">
              <a:extLst>
                <a:ext uri="{63B3BB69-23CF-44E3-9099-C40C66FF867C}">
                  <a14:compatExt spid="_x0000_s89124"/>
                </a:ext>
                <a:ext uri="{FF2B5EF4-FFF2-40B4-BE49-F238E27FC236}">
                  <a16:creationId xmlns:a16="http://schemas.microsoft.com/office/drawing/2014/main" id="{2378E6EF-B665-9B19-7CA8-1CF1322F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9161" name="Option Button 37" hidden="1">
              <a:extLst>
                <a:ext uri="{63B3BB69-23CF-44E3-9099-C40C66FF867C}">
                  <a14:compatExt spid="_x0000_s89125"/>
                </a:ext>
                <a:ext uri="{FF2B5EF4-FFF2-40B4-BE49-F238E27FC236}">
                  <a16:creationId xmlns:a16="http://schemas.microsoft.com/office/drawing/2014/main" id="{FCEDFA7F-DC12-67B6-F5BC-353AF78A9C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9162" name="Option Button 38" hidden="1">
              <a:extLst>
                <a:ext uri="{63B3BB69-23CF-44E3-9099-C40C66FF867C}">
                  <a14:compatExt spid="_x0000_s89126"/>
                </a:ext>
                <a:ext uri="{FF2B5EF4-FFF2-40B4-BE49-F238E27FC236}">
                  <a16:creationId xmlns:a16="http://schemas.microsoft.com/office/drawing/2014/main" id="{920AEF1A-0B42-1943-68F0-1B6F01866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9163" name="Option Button 39" hidden="1">
              <a:extLst>
                <a:ext uri="{63B3BB69-23CF-44E3-9099-C40C66FF867C}">
                  <a14:compatExt spid="_x0000_s89127"/>
                </a:ext>
                <a:ext uri="{FF2B5EF4-FFF2-40B4-BE49-F238E27FC236}">
                  <a16:creationId xmlns:a16="http://schemas.microsoft.com/office/drawing/2014/main" id="{6BD04129-48EA-DCE7-5139-566206D9AB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9164" name="Option Button 40" hidden="1">
              <a:extLst>
                <a:ext uri="{63B3BB69-23CF-44E3-9099-C40C66FF867C}">
                  <a14:compatExt spid="_x0000_s89128"/>
                </a:ext>
                <a:ext uri="{FF2B5EF4-FFF2-40B4-BE49-F238E27FC236}">
                  <a16:creationId xmlns:a16="http://schemas.microsoft.com/office/drawing/2014/main" id="{176E5AB2-AEBA-8A1E-5236-3F5D53811E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9165" name="Option Button 41" hidden="1">
              <a:extLst>
                <a:ext uri="{63B3BB69-23CF-44E3-9099-C40C66FF867C}">
                  <a14:compatExt spid="_x0000_s89129"/>
                </a:ext>
                <a:ext uri="{FF2B5EF4-FFF2-40B4-BE49-F238E27FC236}">
                  <a16:creationId xmlns:a16="http://schemas.microsoft.com/office/drawing/2014/main" id="{7A138F76-E2B4-C5D9-2B99-96D4053258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9166" name="Option Button 42" hidden="1">
              <a:extLst>
                <a:ext uri="{63B3BB69-23CF-44E3-9099-C40C66FF867C}">
                  <a14:compatExt spid="_x0000_s89130"/>
                </a:ext>
                <a:ext uri="{FF2B5EF4-FFF2-40B4-BE49-F238E27FC236}">
                  <a16:creationId xmlns:a16="http://schemas.microsoft.com/office/drawing/2014/main" id="{BFF62EB2-678C-F47C-5E65-1C394FE5FE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9167" name="Option Button 43" hidden="1">
              <a:extLst>
                <a:ext uri="{63B3BB69-23CF-44E3-9099-C40C66FF867C}">
                  <a14:compatExt spid="_x0000_s89131"/>
                </a:ext>
                <a:ext uri="{FF2B5EF4-FFF2-40B4-BE49-F238E27FC236}">
                  <a16:creationId xmlns:a16="http://schemas.microsoft.com/office/drawing/2014/main" id="{1CB82E90-C5B9-614D-D771-5333416297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9168" name="Option Button 44" hidden="1">
              <a:extLst>
                <a:ext uri="{63B3BB69-23CF-44E3-9099-C40C66FF867C}">
                  <a14:compatExt spid="_x0000_s89132"/>
                </a:ext>
                <a:ext uri="{FF2B5EF4-FFF2-40B4-BE49-F238E27FC236}">
                  <a16:creationId xmlns:a16="http://schemas.microsoft.com/office/drawing/2014/main" id="{EF72FBC8-33FB-106C-3D8A-FCF03C34C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9169" name="Option Button 45" hidden="1">
              <a:extLst>
                <a:ext uri="{63B3BB69-23CF-44E3-9099-C40C66FF867C}">
                  <a14:compatExt spid="_x0000_s89133"/>
                </a:ext>
                <a:ext uri="{FF2B5EF4-FFF2-40B4-BE49-F238E27FC236}">
                  <a16:creationId xmlns:a16="http://schemas.microsoft.com/office/drawing/2014/main" id="{DA31C49E-059E-5499-B8FC-BCA75E38D0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9170" name="Option Button 46" hidden="1">
              <a:extLst>
                <a:ext uri="{63B3BB69-23CF-44E3-9099-C40C66FF867C}">
                  <a14:compatExt spid="_x0000_s89134"/>
                </a:ext>
                <a:ext uri="{FF2B5EF4-FFF2-40B4-BE49-F238E27FC236}">
                  <a16:creationId xmlns:a16="http://schemas.microsoft.com/office/drawing/2014/main" id="{957B5AF6-291E-D1DB-7E33-EAE5D1A0D6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9171" name="Group Box 47" hidden="1">
              <a:extLst>
                <a:ext uri="{63B3BB69-23CF-44E3-9099-C40C66FF867C}">
                  <a14:compatExt spid="_x0000_s89135"/>
                </a:ext>
                <a:ext uri="{FF2B5EF4-FFF2-40B4-BE49-F238E27FC236}">
                  <a16:creationId xmlns:a16="http://schemas.microsoft.com/office/drawing/2014/main" id="{B7F6585D-B6E7-B7AD-7A1B-64B95458F0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9172" name="Option Button 48" hidden="1">
              <a:extLst>
                <a:ext uri="{63B3BB69-23CF-44E3-9099-C40C66FF867C}">
                  <a14:compatExt spid="_x0000_s89136"/>
                </a:ext>
                <a:ext uri="{FF2B5EF4-FFF2-40B4-BE49-F238E27FC236}">
                  <a16:creationId xmlns:a16="http://schemas.microsoft.com/office/drawing/2014/main" id="{0E167368-0DC8-758C-2BCC-F95AEA6D8E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9173" name="Option Button 49" hidden="1">
              <a:extLst>
                <a:ext uri="{63B3BB69-23CF-44E3-9099-C40C66FF867C}">
                  <a14:compatExt spid="_x0000_s89137"/>
                </a:ext>
                <a:ext uri="{FF2B5EF4-FFF2-40B4-BE49-F238E27FC236}">
                  <a16:creationId xmlns:a16="http://schemas.microsoft.com/office/drawing/2014/main" id="{F75952A2-283A-FF38-F1ED-CFBDE32D77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0"/>
          <a:chExt cx="301792" cy="780030"/>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597"/>
          <a:chExt cx="308371" cy="762904"/>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597"/>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47"/>
          <a:chExt cx="301792" cy="494794"/>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47"/>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66"/>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44"/>
          <a:chExt cx="308371" cy="779275"/>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44"/>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45"/>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573" y="8168768"/>
          <a:chExt cx="217623" cy="792469"/>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3" y="8168768"/>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573" y="872311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9014" y="8166106"/>
          <a:chExt cx="208607" cy="749744"/>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512" y="8166106"/>
            <a:ext cx="207109" cy="2403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9014" y="8640732"/>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15"/>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31"/>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90113"/>
                </a:ext>
                <a:ext uri="{FF2B5EF4-FFF2-40B4-BE49-F238E27FC236}">
                  <a16:creationId xmlns:a16="http://schemas.microsoft.com/office/drawing/2014/main" id="{9797A502-19F3-07BA-4053-85CE945ABE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90114"/>
                </a:ext>
                <a:ext uri="{FF2B5EF4-FFF2-40B4-BE49-F238E27FC236}">
                  <a16:creationId xmlns:a16="http://schemas.microsoft.com/office/drawing/2014/main" id="{994E1267-C447-C224-ECEF-B234FFB06C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90115"/>
                </a:ext>
                <a:ext uri="{FF2B5EF4-FFF2-40B4-BE49-F238E27FC236}">
                  <a16:creationId xmlns:a16="http://schemas.microsoft.com/office/drawing/2014/main" id="{9059F7AB-5ACD-D47E-2A52-886F52340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90116"/>
                </a:ext>
                <a:ext uri="{FF2B5EF4-FFF2-40B4-BE49-F238E27FC236}">
                  <a16:creationId xmlns:a16="http://schemas.microsoft.com/office/drawing/2014/main" id="{34960915-B2CB-C395-599D-57022606FD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90117"/>
                </a:ext>
                <a:ext uri="{FF2B5EF4-FFF2-40B4-BE49-F238E27FC236}">
                  <a16:creationId xmlns:a16="http://schemas.microsoft.com/office/drawing/2014/main" id="{D8C379F5-0259-96DA-7A50-CD3B5987B5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90118"/>
                </a:ext>
                <a:ext uri="{FF2B5EF4-FFF2-40B4-BE49-F238E27FC236}">
                  <a16:creationId xmlns:a16="http://schemas.microsoft.com/office/drawing/2014/main" id="{3D95910B-2168-3FEF-49CD-128855D1A3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90119"/>
                </a:ext>
                <a:ext uri="{FF2B5EF4-FFF2-40B4-BE49-F238E27FC236}">
                  <a16:creationId xmlns:a16="http://schemas.microsoft.com/office/drawing/2014/main" id="{F20F8694-4263-1C8F-0FAA-18EC39861E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90120"/>
                </a:ext>
                <a:ext uri="{FF2B5EF4-FFF2-40B4-BE49-F238E27FC236}">
                  <a16:creationId xmlns:a16="http://schemas.microsoft.com/office/drawing/2014/main" id="{25666F65-4213-CD2E-FAEA-8A233F4766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90121"/>
                </a:ext>
                <a:ext uri="{FF2B5EF4-FFF2-40B4-BE49-F238E27FC236}">
                  <a16:creationId xmlns:a16="http://schemas.microsoft.com/office/drawing/2014/main" id="{756BC28A-FE32-7126-3CAB-7B3B34564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90122"/>
                </a:ext>
                <a:ext uri="{FF2B5EF4-FFF2-40B4-BE49-F238E27FC236}">
                  <a16:creationId xmlns:a16="http://schemas.microsoft.com/office/drawing/2014/main" id="{7155CEC2-356B-8427-5D6D-E9C6E6ACD1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90123"/>
                </a:ext>
                <a:ext uri="{FF2B5EF4-FFF2-40B4-BE49-F238E27FC236}">
                  <a16:creationId xmlns:a16="http://schemas.microsoft.com/office/drawing/2014/main" id="{AD1434F9-D455-C466-06AD-4B7D0CCA5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90124"/>
                </a:ext>
                <a:ext uri="{FF2B5EF4-FFF2-40B4-BE49-F238E27FC236}">
                  <a16:creationId xmlns:a16="http://schemas.microsoft.com/office/drawing/2014/main" id="{E5D66E87-850B-E3B9-00F1-746CB7133D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90112" name="Group Box 13" hidden="1">
              <a:extLst>
                <a:ext uri="{63B3BB69-23CF-44E3-9099-C40C66FF867C}">
                  <a14:compatExt spid="_x0000_s90125"/>
                </a:ext>
                <a:ext uri="{FF2B5EF4-FFF2-40B4-BE49-F238E27FC236}">
                  <a16:creationId xmlns:a16="http://schemas.microsoft.com/office/drawing/2014/main" id="{29890261-2E6F-11A6-DC27-7E37905A74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90162" name="Group Box 14" hidden="1">
              <a:extLst>
                <a:ext uri="{63B3BB69-23CF-44E3-9099-C40C66FF867C}">
                  <a14:compatExt spid="_x0000_s90126"/>
                </a:ext>
                <a:ext uri="{FF2B5EF4-FFF2-40B4-BE49-F238E27FC236}">
                  <a16:creationId xmlns:a16="http://schemas.microsoft.com/office/drawing/2014/main" id="{9D833DFA-2DA6-7D27-D26C-8368962679D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90163" name="Group Box 15" hidden="1">
              <a:extLst>
                <a:ext uri="{63B3BB69-23CF-44E3-9099-C40C66FF867C}">
                  <a14:compatExt spid="_x0000_s90127"/>
                </a:ext>
                <a:ext uri="{FF2B5EF4-FFF2-40B4-BE49-F238E27FC236}">
                  <a16:creationId xmlns:a16="http://schemas.microsoft.com/office/drawing/2014/main" id="{38E335BC-3B88-F419-0FDB-4D47D0C748C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90164" name="Group Box 16" hidden="1">
              <a:extLst>
                <a:ext uri="{63B3BB69-23CF-44E3-9099-C40C66FF867C}">
                  <a14:compatExt spid="_x0000_s90128"/>
                </a:ext>
                <a:ext uri="{FF2B5EF4-FFF2-40B4-BE49-F238E27FC236}">
                  <a16:creationId xmlns:a16="http://schemas.microsoft.com/office/drawing/2014/main" id="{3A4EABB4-B771-1C77-4403-BB6E5FE40D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90165" name="Option Button 17" hidden="1">
              <a:extLst>
                <a:ext uri="{63B3BB69-23CF-44E3-9099-C40C66FF867C}">
                  <a14:compatExt spid="_x0000_s90129"/>
                </a:ext>
                <a:ext uri="{FF2B5EF4-FFF2-40B4-BE49-F238E27FC236}">
                  <a16:creationId xmlns:a16="http://schemas.microsoft.com/office/drawing/2014/main" id="{E369DA05-EA1C-350B-487D-CC798CE7EF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90166" name="Option Button 18" hidden="1">
              <a:extLst>
                <a:ext uri="{63B3BB69-23CF-44E3-9099-C40C66FF867C}">
                  <a14:compatExt spid="_x0000_s90130"/>
                </a:ext>
                <a:ext uri="{FF2B5EF4-FFF2-40B4-BE49-F238E27FC236}">
                  <a16:creationId xmlns:a16="http://schemas.microsoft.com/office/drawing/2014/main" id="{574846B4-D44B-AD65-2CD2-B96BA94B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90167" name="Option Button 19" hidden="1">
              <a:extLst>
                <a:ext uri="{63B3BB69-23CF-44E3-9099-C40C66FF867C}">
                  <a14:compatExt spid="_x0000_s90131"/>
                </a:ext>
                <a:ext uri="{FF2B5EF4-FFF2-40B4-BE49-F238E27FC236}">
                  <a16:creationId xmlns:a16="http://schemas.microsoft.com/office/drawing/2014/main" id="{82C06A87-8AFA-E6CE-BEF7-95D2075B25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90168" name="Group Box 20" hidden="1">
              <a:extLst>
                <a:ext uri="{63B3BB69-23CF-44E3-9099-C40C66FF867C}">
                  <a14:compatExt spid="_x0000_s90132"/>
                </a:ext>
                <a:ext uri="{FF2B5EF4-FFF2-40B4-BE49-F238E27FC236}">
                  <a16:creationId xmlns:a16="http://schemas.microsoft.com/office/drawing/2014/main" id="{26ED9AF4-A1D5-5129-BF2A-79AC71C148C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90169" name="Group Box 21" hidden="1">
              <a:extLst>
                <a:ext uri="{63B3BB69-23CF-44E3-9099-C40C66FF867C}">
                  <a14:compatExt spid="_x0000_s90133"/>
                </a:ext>
                <a:ext uri="{FF2B5EF4-FFF2-40B4-BE49-F238E27FC236}">
                  <a16:creationId xmlns:a16="http://schemas.microsoft.com/office/drawing/2014/main" id="{EE20C06E-5704-C51D-407F-3BFE0E3875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90170" name="Group Box 22" hidden="1">
              <a:extLst>
                <a:ext uri="{63B3BB69-23CF-44E3-9099-C40C66FF867C}">
                  <a14:compatExt spid="_x0000_s90134"/>
                </a:ext>
                <a:ext uri="{FF2B5EF4-FFF2-40B4-BE49-F238E27FC236}">
                  <a16:creationId xmlns:a16="http://schemas.microsoft.com/office/drawing/2014/main" id="{256C2632-8C69-BEF1-A9DF-E411CD7F4EE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90171" name="Group Box 23" hidden="1">
              <a:extLst>
                <a:ext uri="{63B3BB69-23CF-44E3-9099-C40C66FF867C}">
                  <a14:compatExt spid="_x0000_s90135"/>
                </a:ext>
                <a:ext uri="{FF2B5EF4-FFF2-40B4-BE49-F238E27FC236}">
                  <a16:creationId xmlns:a16="http://schemas.microsoft.com/office/drawing/2014/main" id="{E6495C36-262C-35EE-6AC2-B1B98B0757C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90172" name="Group Box 24" hidden="1">
              <a:extLst>
                <a:ext uri="{63B3BB69-23CF-44E3-9099-C40C66FF867C}">
                  <a14:compatExt spid="_x0000_s90136"/>
                </a:ext>
                <a:ext uri="{FF2B5EF4-FFF2-40B4-BE49-F238E27FC236}">
                  <a16:creationId xmlns:a16="http://schemas.microsoft.com/office/drawing/2014/main" id="{B90DD157-68F6-4832-B338-570B652B57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90173" name="Group Box 25" hidden="1">
              <a:extLst>
                <a:ext uri="{63B3BB69-23CF-44E3-9099-C40C66FF867C}">
                  <a14:compatExt spid="_x0000_s90137"/>
                </a:ext>
                <a:ext uri="{FF2B5EF4-FFF2-40B4-BE49-F238E27FC236}">
                  <a16:creationId xmlns:a16="http://schemas.microsoft.com/office/drawing/2014/main" id="{4483049D-5205-00D7-13AE-5459E1D9F62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90174" name="Group Box 26" hidden="1">
              <a:extLst>
                <a:ext uri="{63B3BB69-23CF-44E3-9099-C40C66FF867C}">
                  <a14:compatExt spid="_x0000_s90138"/>
                </a:ext>
                <a:ext uri="{FF2B5EF4-FFF2-40B4-BE49-F238E27FC236}">
                  <a16:creationId xmlns:a16="http://schemas.microsoft.com/office/drawing/2014/main" id="{4997B35D-94F7-0AF0-9779-D2AD0FD62A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90175" name="Group Box 27" hidden="1">
              <a:extLst>
                <a:ext uri="{63B3BB69-23CF-44E3-9099-C40C66FF867C}">
                  <a14:compatExt spid="_x0000_s90139"/>
                </a:ext>
                <a:ext uri="{FF2B5EF4-FFF2-40B4-BE49-F238E27FC236}">
                  <a16:creationId xmlns:a16="http://schemas.microsoft.com/office/drawing/2014/main" id="{0AD636BF-B363-E9A6-785B-957E21A2F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90176" name="Group Box 28" hidden="1">
              <a:extLst>
                <a:ext uri="{63B3BB69-23CF-44E3-9099-C40C66FF867C}">
                  <a14:compatExt spid="_x0000_s90140"/>
                </a:ext>
                <a:ext uri="{FF2B5EF4-FFF2-40B4-BE49-F238E27FC236}">
                  <a16:creationId xmlns:a16="http://schemas.microsoft.com/office/drawing/2014/main" id="{0F80EF7A-EAF2-15AE-6D25-0CF79775F5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90177" name="Group Box 29" hidden="1">
              <a:extLst>
                <a:ext uri="{63B3BB69-23CF-44E3-9099-C40C66FF867C}">
                  <a14:compatExt spid="_x0000_s90141"/>
                </a:ext>
                <a:ext uri="{FF2B5EF4-FFF2-40B4-BE49-F238E27FC236}">
                  <a16:creationId xmlns:a16="http://schemas.microsoft.com/office/drawing/2014/main" id="{D17662D0-37A1-F0DB-1C28-C0A3FFE1E0E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90178" name="Option Button 30" hidden="1">
              <a:extLst>
                <a:ext uri="{63B3BB69-23CF-44E3-9099-C40C66FF867C}">
                  <a14:compatExt spid="_x0000_s90142"/>
                </a:ext>
                <a:ext uri="{FF2B5EF4-FFF2-40B4-BE49-F238E27FC236}">
                  <a16:creationId xmlns:a16="http://schemas.microsoft.com/office/drawing/2014/main" id="{F2D9BCFD-223E-9D5C-C26D-67D260C3D7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90179" name="Option Button 31" hidden="1">
              <a:extLst>
                <a:ext uri="{63B3BB69-23CF-44E3-9099-C40C66FF867C}">
                  <a14:compatExt spid="_x0000_s90143"/>
                </a:ext>
                <a:ext uri="{FF2B5EF4-FFF2-40B4-BE49-F238E27FC236}">
                  <a16:creationId xmlns:a16="http://schemas.microsoft.com/office/drawing/2014/main" id="{67BE28FD-6425-7C68-65A8-5F361D0451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90180" name="Option Button 32" hidden="1">
              <a:extLst>
                <a:ext uri="{63B3BB69-23CF-44E3-9099-C40C66FF867C}">
                  <a14:compatExt spid="_x0000_s90144"/>
                </a:ext>
                <a:ext uri="{FF2B5EF4-FFF2-40B4-BE49-F238E27FC236}">
                  <a16:creationId xmlns:a16="http://schemas.microsoft.com/office/drawing/2014/main" id="{3D2F8BFC-9622-F3D0-B2FA-3F2EA3C80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90181" name="Option Button 33" hidden="1">
              <a:extLst>
                <a:ext uri="{63B3BB69-23CF-44E3-9099-C40C66FF867C}">
                  <a14:compatExt spid="_x0000_s90145"/>
                </a:ext>
                <a:ext uri="{FF2B5EF4-FFF2-40B4-BE49-F238E27FC236}">
                  <a16:creationId xmlns:a16="http://schemas.microsoft.com/office/drawing/2014/main" id="{60DF2FC0-1E98-EEF5-C13A-79152AB2D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90182" name="Option Button 34" hidden="1">
              <a:extLst>
                <a:ext uri="{63B3BB69-23CF-44E3-9099-C40C66FF867C}">
                  <a14:compatExt spid="_x0000_s90146"/>
                </a:ext>
                <a:ext uri="{FF2B5EF4-FFF2-40B4-BE49-F238E27FC236}">
                  <a16:creationId xmlns:a16="http://schemas.microsoft.com/office/drawing/2014/main" id="{4FB78C9C-4637-65D8-9EAE-3818EA6D9D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90183" name="Option Button 35" hidden="1">
              <a:extLst>
                <a:ext uri="{63B3BB69-23CF-44E3-9099-C40C66FF867C}">
                  <a14:compatExt spid="_x0000_s90147"/>
                </a:ext>
                <a:ext uri="{FF2B5EF4-FFF2-40B4-BE49-F238E27FC236}">
                  <a16:creationId xmlns:a16="http://schemas.microsoft.com/office/drawing/2014/main" id="{3A110F9C-49FA-758D-64D8-D9531282F7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90184" name="Option Button 36" hidden="1">
              <a:extLst>
                <a:ext uri="{63B3BB69-23CF-44E3-9099-C40C66FF867C}">
                  <a14:compatExt spid="_x0000_s90148"/>
                </a:ext>
                <a:ext uri="{FF2B5EF4-FFF2-40B4-BE49-F238E27FC236}">
                  <a16:creationId xmlns:a16="http://schemas.microsoft.com/office/drawing/2014/main" id="{63F3F073-F55D-FF2C-C908-A26BD8CB1D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90185" name="Option Button 37" hidden="1">
              <a:extLst>
                <a:ext uri="{63B3BB69-23CF-44E3-9099-C40C66FF867C}">
                  <a14:compatExt spid="_x0000_s90149"/>
                </a:ext>
                <a:ext uri="{FF2B5EF4-FFF2-40B4-BE49-F238E27FC236}">
                  <a16:creationId xmlns:a16="http://schemas.microsoft.com/office/drawing/2014/main" id="{3AF239F4-FDFA-190F-C5E3-A80A26F1AA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90186" name="Option Button 38" hidden="1">
              <a:extLst>
                <a:ext uri="{63B3BB69-23CF-44E3-9099-C40C66FF867C}">
                  <a14:compatExt spid="_x0000_s90150"/>
                </a:ext>
                <a:ext uri="{FF2B5EF4-FFF2-40B4-BE49-F238E27FC236}">
                  <a16:creationId xmlns:a16="http://schemas.microsoft.com/office/drawing/2014/main" id="{3C3648F6-FB14-2873-D66D-F15A1C805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90187" name="Option Button 39" hidden="1">
              <a:extLst>
                <a:ext uri="{63B3BB69-23CF-44E3-9099-C40C66FF867C}">
                  <a14:compatExt spid="_x0000_s90151"/>
                </a:ext>
                <a:ext uri="{FF2B5EF4-FFF2-40B4-BE49-F238E27FC236}">
                  <a16:creationId xmlns:a16="http://schemas.microsoft.com/office/drawing/2014/main" id="{FB1EAFFC-CB8C-9C31-BD02-F3736469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90188" name="Option Button 40" hidden="1">
              <a:extLst>
                <a:ext uri="{63B3BB69-23CF-44E3-9099-C40C66FF867C}">
                  <a14:compatExt spid="_x0000_s90152"/>
                </a:ext>
                <a:ext uri="{FF2B5EF4-FFF2-40B4-BE49-F238E27FC236}">
                  <a16:creationId xmlns:a16="http://schemas.microsoft.com/office/drawing/2014/main" id="{5F50C825-952B-63F3-DA8C-F64905A00A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90189" name="Option Button 41" hidden="1">
              <a:extLst>
                <a:ext uri="{63B3BB69-23CF-44E3-9099-C40C66FF867C}">
                  <a14:compatExt spid="_x0000_s90153"/>
                </a:ext>
                <a:ext uri="{FF2B5EF4-FFF2-40B4-BE49-F238E27FC236}">
                  <a16:creationId xmlns:a16="http://schemas.microsoft.com/office/drawing/2014/main" id="{0116BA2C-9F01-71AD-5404-077AD07B79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90190" name="Option Button 42" hidden="1">
              <a:extLst>
                <a:ext uri="{63B3BB69-23CF-44E3-9099-C40C66FF867C}">
                  <a14:compatExt spid="_x0000_s90154"/>
                </a:ext>
                <a:ext uri="{FF2B5EF4-FFF2-40B4-BE49-F238E27FC236}">
                  <a16:creationId xmlns:a16="http://schemas.microsoft.com/office/drawing/2014/main" id="{780972F0-96BC-3894-1C38-C1748F7E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90191" name="Option Button 43" hidden="1">
              <a:extLst>
                <a:ext uri="{63B3BB69-23CF-44E3-9099-C40C66FF867C}">
                  <a14:compatExt spid="_x0000_s90155"/>
                </a:ext>
                <a:ext uri="{FF2B5EF4-FFF2-40B4-BE49-F238E27FC236}">
                  <a16:creationId xmlns:a16="http://schemas.microsoft.com/office/drawing/2014/main" id="{E1074A66-7B23-BB74-F315-2F635F078E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90192" name="Option Button 44" hidden="1">
              <a:extLst>
                <a:ext uri="{63B3BB69-23CF-44E3-9099-C40C66FF867C}">
                  <a14:compatExt spid="_x0000_s90156"/>
                </a:ext>
                <a:ext uri="{FF2B5EF4-FFF2-40B4-BE49-F238E27FC236}">
                  <a16:creationId xmlns:a16="http://schemas.microsoft.com/office/drawing/2014/main" id="{01DD8D80-7403-53DE-F649-ED966DAECC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90193" name="Option Button 45" hidden="1">
              <a:extLst>
                <a:ext uri="{63B3BB69-23CF-44E3-9099-C40C66FF867C}">
                  <a14:compatExt spid="_x0000_s90157"/>
                </a:ext>
                <a:ext uri="{FF2B5EF4-FFF2-40B4-BE49-F238E27FC236}">
                  <a16:creationId xmlns:a16="http://schemas.microsoft.com/office/drawing/2014/main" id="{F4E6E775-E370-99E5-4C9B-FE3A0F8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90194" name="Option Button 46" hidden="1">
              <a:extLst>
                <a:ext uri="{63B3BB69-23CF-44E3-9099-C40C66FF867C}">
                  <a14:compatExt spid="_x0000_s90158"/>
                </a:ext>
                <a:ext uri="{FF2B5EF4-FFF2-40B4-BE49-F238E27FC236}">
                  <a16:creationId xmlns:a16="http://schemas.microsoft.com/office/drawing/2014/main" id="{AE52ADF4-C953-E2C7-D042-478A53EE36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90195" name="Group Box 47" hidden="1">
              <a:extLst>
                <a:ext uri="{63B3BB69-23CF-44E3-9099-C40C66FF867C}">
                  <a14:compatExt spid="_x0000_s90159"/>
                </a:ext>
                <a:ext uri="{FF2B5EF4-FFF2-40B4-BE49-F238E27FC236}">
                  <a16:creationId xmlns:a16="http://schemas.microsoft.com/office/drawing/2014/main" id="{AEB7D919-CFEF-4EBE-ED03-E9ACFEC008E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90196" name="Option Button 48" hidden="1">
              <a:extLst>
                <a:ext uri="{63B3BB69-23CF-44E3-9099-C40C66FF867C}">
                  <a14:compatExt spid="_x0000_s90160"/>
                </a:ext>
                <a:ext uri="{FF2B5EF4-FFF2-40B4-BE49-F238E27FC236}">
                  <a16:creationId xmlns:a16="http://schemas.microsoft.com/office/drawing/2014/main" id="{9E82065F-53AD-22DB-F0C4-2C98F237B7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90197" name="Option Button 49" hidden="1">
              <a:extLst>
                <a:ext uri="{63B3BB69-23CF-44E3-9099-C40C66FF867C}">
                  <a14:compatExt spid="_x0000_s90161"/>
                </a:ext>
                <a:ext uri="{FF2B5EF4-FFF2-40B4-BE49-F238E27FC236}">
                  <a16:creationId xmlns:a16="http://schemas.microsoft.com/office/drawing/2014/main" id="{0B64D411-DB8B-F241-056E-0DAA3FE547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H10" sqref="H10:AK10"/>
    </sheetView>
  </sheetViews>
  <sheetFormatPr defaultColWidth="9" defaultRowHeight="13.2"/>
  <cols>
    <col min="1" max="1" width="2.09765625" style="229" customWidth="1"/>
    <col min="2" max="2" width="3.09765625" style="229" customWidth="1"/>
    <col min="3" max="7" width="2.59765625" style="229" customWidth="1"/>
    <col min="8" max="27" width="2.5" style="229" customWidth="1"/>
    <col min="28" max="28" width="3.5" style="229" customWidth="1"/>
    <col min="29" max="36" width="2.5" style="229" customWidth="1"/>
    <col min="37" max="37" width="2.8984375" style="229" customWidth="1"/>
    <col min="38" max="38" width="2.5" style="229" customWidth="1"/>
    <col min="39" max="39" width="6.8984375" style="229" customWidth="1"/>
    <col min="40" max="43" width="5.3984375" style="229" customWidth="1"/>
    <col min="44" max="44" width="7.3984375" style="229" customWidth="1"/>
    <col min="45" max="52" width="5.3984375" style="229" customWidth="1"/>
    <col min="53" max="55" width="5.5" style="229" customWidth="1"/>
    <col min="56" max="56" width="5.8984375" style="229" customWidth="1"/>
    <col min="57" max="57" width="6" style="229" customWidth="1"/>
    <col min="58" max="58" width="5.59765625" style="229" customWidth="1"/>
    <col min="59" max="67" width="4.097656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541" t="s">
        <v>25</v>
      </c>
      <c r="AA1" s="541"/>
      <c r="AB1" s="541"/>
      <c r="AC1" s="541"/>
      <c r="AD1" s="542"/>
      <c r="AE1" s="542"/>
      <c r="AF1" s="542"/>
      <c r="AG1" s="542"/>
      <c r="AH1" s="542"/>
      <c r="AI1" s="542"/>
      <c r="AJ1" s="542"/>
      <c r="AK1" s="542"/>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543" t="s">
        <v>26</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544" t="s">
        <v>21</v>
      </c>
      <c r="C6" s="545"/>
      <c r="D6" s="545"/>
      <c r="E6" s="545"/>
      <c r="F6" s="545"/>
      <c r="G6" s="546"/>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8"/>
      <c r="AL6" s="236"/>
    </row>
    <row r="7" spans="1:39" s="237" customFormat="1" ht="25.5" customHeight="1">
      <c r="A7" s="236"/>
      <c r="B7" s="549" t="s">
        <v>20</v>
      </c>
      <c r="C7" s="550"/>
      <c r="D7" s="550"/>
      <c r="E7" s="550"/>
      <c r="F7" s="550"/>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3"/>
      <c r="AL7" s="236"/>
    </row>
    <row r="8" spans="1:39" s="237" customFormat="1" ht="12.75" customHeight="1">
      <c r="A8" s="236"/>
      <c r="B8" s="578" t="s">
        <v>2081</v>
      </c>
      <c r="C8" s="579"/>
      <c r="D8" s="579"/>
      <c r="E8" s="579"/>
      <c r="F8" s="579"/>
      <c r="G8" s="580"/>
      <c r="H8" s="238" t="s">
        <v>2287</v>
      </c>
      <c r="I8" s="975"/>
      <c r="J8" s="975"/>
      <c r="K8" s="239" t="s">
        <v>2289</v>
      </c>
      <c r="L8" s="975"/>
      <c r="M8" s="976"/>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563"/>
      <c r="C9" s="564"/>
      <c r="D9" s="564"/>
      <c r="E9" s="564"/>
      <c r="F9" s="564"/>
      <c r="G9" s="565"/>
      <c r="H9" s="581"/>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236"/>
    </row>
    <row r="10" spans="1:39" s="237" customFormat="1" ht="16.5" customHeight="1">
      <c r="A10" s="236"/>
      <c r="B10" s="563"/>
      <c r="C10" s="564"/>
      <c r="D10" s="564"/>
      <c r="E10" s="564"/>
      <c r="F10" s="564"/>
      <c r="G10" s="565"/>
      <c r="H10" s="584"/>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236"/>
    </row>
    <row r="11" spans="1:39" s="237" customFormat="1" ht="13.5" customHeight="1">
      <c r="A11" s="236"/>
      <c r="B11" s="585" t="s">
        <v>21</v>
      </c>
      <c r="C11" s="586"/>
      <c r="D11" s="586"/>
      <c r="E11" s="586"/>
      <c r="F11" s="586"/>
      <c r="G11" s="58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8"/>
      <c r="AL11" s="236"/>
    </row>
    <row r="12" spans="1:39" s="237" customFormat="1" ht="22.5" customHeight="1">
      <c r="A12" s="236"/>
      <c r="B12" s="563" t="s">
        <v>2082</v>
      </c>
      <c r="C12" s="564"/>
      <c r="D12" s="564"/>
      <c r="E12" s="564"/>
      <c r="F12" s="564"/>
      <c r="G12" s="565"/>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236"/>
    </row>
    <row r="13" spans="1:39" s="237" customFormat="1" ht="18.75" customHeight="1">
      <c r="A13" s="236"/>
      <c r="B13" s="568" t="s">
        <v>2083</v>
      </c>
      <c r="C13" s="568"/>
      <c r="D13" s="568"/>
      <c r="E13" s="568"/>
      <c r="F13" s="568"/>
      <c r="G13" s="568"/>
      <c r="H13" s="569" t="s">
        <v>24</v>
      </c>
      <c r="I13" s="568"/>
      <c r="J13" s="568"/>
      <c r="K13" s="568"/>
      <c r="L13" s="570"/>
      <c r="M13" s="571"/>
      <c r="N13" s="571"/>
      <c r="O13" s="571"/>
      <c r="P13" s="571"/>
      <c r="Q13" s="571"/>
      <c r="R13" s="571"/>
      <c r="S13" s="571"/>
      <c r="T13" s="571"/>
      <c r="U13" s="572"/>
      <c r="V13" s="573" t="s">
        <v>2288</v>
      </c>
      <c r="W13" s="574"/>
      <c r="X13" s="574"/>
      <c r="Y13" s="569"/>
      <c r="Z13" s="575"/>
      <c r="AA13" s="576"/>
      <c r="AB13" s="576"/>
      <c r="AC13" s="576"/>
      <c r="AD13" s="576"/>
      <c r="AE13" s="576"/>
      <c r="AF13" s="576"/>
      <c r="AG13" s="576"/>
      <c r="AH13" s="576"/>
      <c r="AI13" s="576"/>
      <c r="AJ13" s="576"/>
      <c r="AK13" s="577"/>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88" t="s">
        <v>31</v>
      </c>
      <c r="C17" s="589"/>
      <c r="D17" s="589"/>
      <c r="E17" s="589"/>
      <c r="F17" s="589"/>
      <c r="G17" s="589"/>
      <c r="H17" s="589"/>
      <c r="I17" s="589"/>
      <c r="J17" s="589"/>
      <c r="K17" s="589"/>
      <c r="L17" s="589"/>
      <c r="M17" s="589"/>
      <c r="N17" s="589"/>
      <c r="O17" s="589"/>
      <c r="P17" s="589"/>
      <c r="Q17" s="589"/>
      <c r="R17" s="589"/>
      <c r="S17" s="589"/>
      <c r="T17" s="589"/>
      <c r="U17" s="589"/>
      <c r="V17" s="589"/>
      <c r="W17" s="591"/>
      <c r="X17" s="143"/>
      <c r="Y17" s="143"/>
      <c r="Z17" s="143"/>
      <c r="AA17" s="143"/>
      <c r="AB17" s="143"/>
      <c r="AC17" s="143"/>
      <c r="AD17" s="143"/>
      <c r="AE17" s="143"/>
      <c r="AF17" s="143"/>
      <c r="AG17" s="143"/>
      <c r="AH17" s="143"/>
      <c r="AI17" s="143"/>
      <c r="AJ17" s="143"/>
      <c r="AK17" s="143"/>
      <c r="AL17" s="227"/>
    </row>
    <row r="18" spans="1:55" ht="26.25" customHeight="1">
      <c r="A18" s="227"/>
      <c r="B18" s="247" t="s">
        <v>33</v>
      </c>
      <c r="C18" s="980" t="s">
        <v>34</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92" t="s">
        <v>36</v>
      </c>
      <c r="E19" s="592"/>
      <c r="F19" s="592"/>
      <c r="G19" s="592"/>
      <c r="H19" s="592"/>
      <c r="I19" s="592"/>
      <c r="J19" s="592"/>
      <c r="K19" s="592"/>
      <c r="L19" s="592"/>
      <c r="M19" s="592"/>
      <c r="N19" s="592"/>
      <c r="O19" s="592"/>
      <c r="P19" s="593"/>
      <c r="Q19" s="981">
        <f>SUM('別紙様式6-2 事業所個票１:事業所個票10'!BI51)</f>
        <v>0</v>
      </c>
      <c r="R19" s="982"/>
      <c r="S19" s="982"/>
      <c r="T19" s="982"/>
      <c r="U19" s="982"/>
      <c r="V19" s="983"/>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92" t="s">
        <v>38</v>
      </c>
      <c r="F20" s="592"/>
      <c r="G20" s="592"/>
      <c r="H20" s="592"/>
      <c r="I20" s="592"/>
      <c r="J20" s="592"/>
      <c r="K20" s="592"/>
      <c r="L20" s="592"/>
      <c r="M20" s="592"/>
      <c r="N20" s="592"/>
      <c r="O20" s="592"/>
      <c r="P20" s="985"/>
      <c r="Q20" s="599"/>
      <c r="R20" s="600"/>
      <c r="S20" s="600"/>
      <c r="T20" s="600"/>
      <c r="U20" s="600"/>
      <c r="V20" s="601"/>
      <c r="W20" s="254" t="s">
        <v>32</v>
      </c>
      <c r="X20" s="143" t="s">
        <v>39</v>
      </c>
      <c r="Y20" s="255" t="str">
        <f>IF(Q20&gt;Q19,"×","")</f>
        <v/>
      </c>
      <c r="Z20" s="227"/>
      <c r="AA20" s="227"/>
      <c r="AB20" s="227"/>
      <c r="AC20" s="227"/>
      <c r="AD20" s="227"/>
      <c r="AE20" s="227"/>
      <c r="AF20" s="227"/>
      <c r="AG20" s="227"/>
      <c r="AH20" s="227"/>
      <c r="AI20" s="227"/>
      <c r="AJ20" s="227"/>
      <c r="AK20" s="227"/>
      <c r="AL20" s="227"/>
      <c r="AM20" s="977" t="s">
        <v>2141</v>
      </c>
      <c r="AN20" s="978"/>
      <c r="AO20" s="978"/>
      <c r="AP20" s="978"/>
      <c r="AQ20" s="978"/>
      <c r="AR20" s="978"/>
      <c r="AS20" s="978"/>
      <c r="AT20" s="978"/>
      <c r="AU20" s="978"/>
      <c r="AV20" s="978"/>
      <c r="AW20" s="978"/>
      <c r="AX20" s="978"/>
      <c r="AY20" s="978"/>
      <c r="AZ20" s="978"/>
      <c r="BA20" s="978"/>
      <c r="BB20" s="978"/>
      <c r="BC20" s="979"/>
    </row>
    <row r="21" spans="1:55" ht="28.5" customHeight="1" thickBot="1">
      <c r="A21" s="227"/>
      <c r="B21" s="256" t="s">
        <v>40</v>
      </c>
      <c r="C21" s="592" t="s">
        <v>2142</v>
      </c>
      <c r="D21" s="980"/>
      <c r="E21" s="980"/>
      <c r="F21" s="980"/>
      <c r="G21" s="980"/>
      <c r="H21" s="980"/>
      <c r="I21" s="980"/>
      <c r="J21" s="980"/>
      <c r="K21" s="980"/>
      <c r="L21" s="980"/>
      <c r="M21" s="980"/>
      <c r="N21" s="980"/>
      <c r="O21" s="980"/>
      <c r="P21" s="980"/>
      <c r="Q21" s="981">
        <f>Q18-Q20</f>
        <v>0</v>
      </c>
      <c r="R21" s="982"/>
      <c r="S21" s="982"/>
      <c r="T21" s="982"/>
      <c r="U21" s="982"/>
      <c r="V21" s="983"/>
      <c r="W21" s="257" t="s">
        <v>32</v>
      </c>
      <c r="X21" s="143" t="s">
        <v>39</v>
      </c>
      <c r="Y21" s="596" t="str">
        <f>IFERROR(IF(Q22&gt;=Q21,"○","×"),"")</f>
        <v>○</v>
      </c>
      <c r="Z21" s="227"/>
      <c r="AA21" s="227"/>
      <c r="AB21" s="227"/>
      <c r="AC21" s="227"/>
      <c r="AD21" s="227"/>
      <c r="AE21" s="227"/>
      <c r="AF21" s="227"/>
      <c r="AG21" s="227"/>
      <c r="AH21" s="227"/>
      <c r="AI21" s="227"/>
      <c r="AJ21" s="227"/>
      <c r="AK21" s="227"/>
      <c r="AL21" s="227"/>
      <c r="AM21" s="607" t="s">
        <v>2243</v>
      </c>
      <c r="AN21" s="608"/>
      <c r="AO21" s="608"/>
      <c r="AP21" s="608"/>
      <c r="AQ21" s="608"/>
      <c r="AR21" s="608"/>
      <c r="AS21" s="608"/>
      <c r="AT21" s="608"/>
      <c r="AU21" s="608"/>
      <c r="AV21" s="608"/>
      <c r="AW21" s="608"/>
      <c r="AX21" s="608"/>
      <c r="AY21" s="608"/>
      <c r="AZ21" s="608"/>
      <c r="BA21" s="608"/>
      <c r="BB21" s="608"/>
      <c r="BC21" s="609"/>
    </row>
    <row r="22" spans="1:55" ht="30" customHeight="1" thickBot="1">
      <c r="A22" s="227"/>
      <c r="B22" s="256" t="s">
        <v>41</v>
      </c>
      <c r="C22" s="592" t="s">
        <v>42</v>
      </c>
      <c r="D22" s="592"/>
      <c r="E22" s="592"/>
      <c r="F22" s="592"/>
      <c r="G22" s="592"/>
      <c r="H22" s="592"/>
      <c r="I22" s="592"/>
      <c r="J22" s="592"/>
      <c r="K22" s="592"/>
      <c r="L22" s="592"/>
      <c r="M22" s="592"/>
      <c r="N22" s="592"/>
      <c r="O22" s="592"/>
      <c r="P22" s="592"/>
      <c r="Q22" s="599"/>
      <c r="R22" s="600"/>
      <c r="S22" s="600"/>
      <c r="T22" s="600"/>
      <c r="U22" s="600"/>
      <c r="V22" s="601"/>
      <c r="W22" s="258" t="s">
        <v>32</v>
      </c>
      <c r="X22" s="143" t="s">
        <v>39</v>
      </c>
      <c r="Y22" s="598"/>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88" t="s">
        <v>43</v>
      </c>
      <c r="C24" s="589"/>
      <c r="D24" s="589"/>
      <c r="E24" s="589"/>
      <c r="F24" s="589"/>
      <c r="G24" s="589"/>
      <c r="H24" s="589"/>
      <c r="I24" s="589"/>
      <c r="J24" s="589"/>
      <c r="K24" s="589"/>
      <c r="L24" s="589"/>
      <c r="M24" s="589"/>
      <c r="N24" s="589"/>
      <c r="O24" s="589"/>
      <c r="P24" s="589"/>
      <c r="Q24" s="590"/>
      <c r="R24" s="590"/>
      <c r="S24" s="590"/>
      <c r="T24" s="590"/>
      <c r="U24" s="590"/>
      <c r="V24" s="590"/>
      <c r="W24" s="591"/>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92" t="s">
        <v>2143</v>
      </c>
      <c r="D25" s="592"/>
      <c r="E25" s="592"/>
      <c r="F25" s="592"/>
      <c r="G25" s="592"/>
      <c r="H25" s="592"/>
      <c r="I25" s="592"/>
      <c r="J25" s="592"/>
      <c r="K25" s="592"/>
      <c r="L25" s="592"/>
      <c r="M25" s="592"/>
      <c r="N25" s="592"/>
      <c r="O25" s="592"/>
      <c r="P25" s="593"/>
      <c r="Q25" s="594">
        <f>Q19-Q20</f>
        <v>0</v>
      </c>
      <c r="R25" s="595"/>
      <c r="S25" s="595"/>
      <c r="T25" s="595"/>
      <c r="U25" s="595"/>
      <c r="V25" s="595"/>
      <c r="W25" s="248" t="s">
        <v>32</v>
      </c>
      <c r="X25" s="143" t="s">
        <v>39</v>
      </c>
      <c r="Y25" s="557" t="str">
        <f>IFERROR(IF(Q25&lt;=0,"",IF(Q26&gt;=Q25,"○","△")),"")</f>
        <v/>
      </c>
      <c r="Z25" s="143" t="s">
        <v>39</v>
      </c>
      <c r="AA25" s="596" t="str">
        <f>IFERROR(IF(Y25="△",IF(Q28&gt;=Q25,"○","×"),""),"")</f>
        <v/>
      </c>
      <c r="AB25" s="227"/>
      <c r="AC25" s="227"/>
      <c r="AD25" s="227"/>
      <c r="AE25" s="227"/>
      <c r="AF25" s="227"/>
      <c r="AG25" s="227"/>
      <c r="AH25" s="227"/>
      <c r="AI25" s="227"/>
      <c r="AJ25" s="227"/>
      <c r="AK25" s="227"/>
      <c r="AL25" s="227"/>
    </row>
    <row r="26" spans="1:55" ht="37.5" customHeight="1" thickBot="1">
      <c r="A26" s="227"/>
      <c r="B26" s="256" t="s">
        <v>45</v>
      </c>
      <c r="C26" s="592" t="s">
        <v>2244</v>
      </c>
      <c r="D26" s="592"/>
      <c r="E26" s="592"/>
      <c r="F26" s="592"/>
      <c r="G26" s="592"/>
      <c r="H26" s="592"/>
      <c r="I26" s="592"/>
      <c r="J26" s="592"/>
      <c r="K26" s="592"/>
      <c r="L26" s="592"/>
      <c r="M26" s="592"/>
      <c r="N26" s="592"/>
      <c r="O26" s="592"/>
      <c r="P26" s="593"/>
      <c r="Q26" s="599"/>
      <c r="R26" s="600"/>
      <c r="S26" s="600"/>
      <c r="T26" s="600"/>
      <c r="U26" s="600"/>
      <c r="V26" s="601"/>
      <c r="W26" s="248" t="s">
        <v>32</v>
      </c>
      <c r="X26" s="143" t="s">
        <v>39</v>
      </c>
      <c r="Y26" s="558"/>
      <c r="Z26" s="143"/>
      <c r="AA26" s="597"/>
      <c r="AB26" s="227"/>
      <c r="AC26" s="227"/>
      <c r="AD26" s="227"/>
      <c r="AE26" s="227"/>
      <c r="AF26" s="227"/>
      <c r="AG26" s="227"/>
      <c r="AH26" s="227"/>
      <c r="AI26" s="227"/>
      <c r="AJ26" s="227"/>
      <c r="AK26" s="227"/>
      <c r="AL26" s="227"/>
    </row>
    <row r="27" spans="1:55" ht="26.25" customHeight="1" thickBot="1">
      <c r="A27" s="227"/>
      <c r="B27" s="256" t="s">
        <v>46</v>
      </c>
      <c r="C27" s="592" t="s">
        <v>2144</v>
      </c>
      <c r="D27" s="592"/>
      <c r="E27" s="592"/>
      <c r="F27" s="592"/>
      <c r="G27" s="592"/>
      <c r="H27" s="592"/>
      <c r="I27" s="592"/>
      <c r="J27" s="592"/>
      <c r="K27" s="592"/>
      <c r="L27" s="592"/>
      <c r="M27" s="592"/>
      <c r="N27" s="592"/>
      <c r="O27" s="592"/>
      <c r="P27" s="593"/>
      <c r="Q27" s="599"/>
      <c r="R27" s="600"/>
      <c r="S27" s="600"/>
      <c r="T27" s="600"/>
      <c r="U27" s="600"/>
      <c r="V27" s="601"/>
      <c r="W27" s="248" t="s">
        <v>32</v>
      </c>
      <c r="X27" s="143"/>
      <c r="Y27" s="143"/>
      <c r="Z27" s="143"/>
      <c r="AA27" s="597"/>
      <c r="AB27" s="227"/>
      <c r="AC27" s="227"/>
      <c r="AD27" s="227"/>
      <c r="AE27" s="227"/>
      <c r="AF27" s="227"/>
      <c r="AG27" s="227"/>
      <c r="AH27" s="227"/>
      <c r="AI27" s="227"/>
      <c r="AJ27" s="227"/>
      <c r="AK27" s="227"/>
      <c r="AL27" s="227"/>
      <c r="AM27" s="611" t="s">
        <v>2245</v>
      </c>
      <c r="AN27" s="612"/>
      <c r="AO27" s="612"/>
      <c r="AP27" s="612"/>
      <c r="AQ27" s="612"/>
      <c r="AR27" s="612"/>
      <c r="AS27" s="612"/>
      <c r="AT27" s="612"/>
      <c r="AU27" s="612"/>
      <c r="AV27" s="612"/>
      <c r="AW27" s="612"/>
      <c r="AX27" s="612"/>
      <c r="AY27" s="612"/>
      <c r="AZ27" s="612"/>
      <c r="BA27" s="612"/>
      <c r="BB27" s="612"/>
      <c r="BC27" s="613"/>
    </row>
    <row r="28" spans="1:55" ht="16.5" customHeight="1" thickBot="1">
      <c r="A28" s="227"/>
      <c r="B28" s="256" t="s">
        <v>47</v>
      </c>
      <c r="C28" s="592" t="s">
        <v>2145</v>
      </c>
      <c r="D28" s="592"/>
      <c r="E28" s="592"/>
      <c r="F28" s="592"/>
      <c r="G28" s="592"/>
      <c r="H28" s="592"/>
      <c r="I28" s="592"/>
      <c r="J28" s="592"/>
      <c r="K28" s="592"/>
      <c r="L28" s="592"/>
      <c r="M28" s="592"/>
      <c r="N28" s="592"/>
      <c r="O28" s="592"/>
      <c r="P28" s="593"/>
      <c r="Q28" s="617">
        <f>Q26+Q27</f>
        <v>0</v>
      </c>
      <c r="R28" s="618"/>
      <c r="S28" s="618"/>
      <c r="T28" s="618"/>
      <c r="U28" s="618"/>
      <c r="V28" s="619"/>
      <c r="W28" s="248" t="s">
        <v>32</v>
      </c>
      <c r="X28" s="227"/>
      <c r="Y28" s="227"/>
      <c r="Z28" s="227" t="s">
        <v>39</v>
      </c>
      <c r="AA28" s="598"/>
      <c r="AB28" s="227"/>
      <c r="AC28" s="227"/>
      <c r="AD28" s="227"/>
      <c r="AE28" s="227"/>
      <c r="AF28" s="227"/>
      <c r="AG28" s="227"/>
      <c r="AH28" s="227"/>
      <c r="AI28" s="227"/>
      <c r="AJ28" s="227"/>
      <c r="AK28" s="227"/>
      <c r="AL28" s="227"/>
      <c r="AM28" s="614"/>
      <c r="AN28" s="615"/>
      <c r="AO28" s="615"/>
      <c r="AP28" s="615"/>
      <c r="AQ28" s="615"/>
      <c r="AR28" s="615"/>
      <c r="AS28" s="615"/>
      <c r="AT28" s="615"/>
      <c r="AU28" s="615"/>
      <c r="AV28" s="615"/>
      <c r="AW28" s="615"/>
      <c r="AX28" s="615"/>
      <c r="AY28" s="615"/>
      <c r="AZ28" s="615"/>
      <c r="BA28" s="615"/>
      <c r="BB28" s="615"/>
      <c r="BC28" s="616"/>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602" t="s">
        <v>2299</v>
      </c>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227"/>
    </row>
    <row r="32" spans="1:55" ht="48" customHeight="1">
      <c r="A32" s="227"/>
      <c r="B32" s="263" t="s">
        <v>28</v>
      </c>
      <c r="C32" s="602" t="s">
        <v>2146</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227"/>
    </row>
    <row r="33" spans="1:55" ht="24.75" customHeight="1">
      <c r="A33" s="227"/>
      <c r="B33" s="263" t="s">
        <v>28</v>
      </c>
      <c r="C33" s="602" t="s">
        <v>2147</v>
      </c>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227"/>
    </row>
    <row r="34" spans="1:55" ht="35.25" customHeight="1">
      <c r="A34" s="227"/>
      <c r="B34" s="263" t="s">
        <v>28</v>
      </c>
      <c r="C34" s="602" t="s">
        <v>2246</v>
      </c>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603" t="b">
        <v>1</v>
      </c>
      <c r="C37" s="604"/>
      <c r="D37" s="605" t="s">
        <v>48</v>
      </c>
      <c r="E37" s="606"/>
      <c r="F37" s="606"/>
      <c r="G37" s="606"/>
      <c r="H37" s="606"/>
      <c r="I37" s="606"/>
      <c r="J37" s="606"/>
      <c r="K37" s="606"/>
      <c r="L37" s="606"/>
      <c r="M37" s="606"/>
      <c r="N37" s="606"/>
      <c r="O37" s="606"/>
      <c r="P37" s="606"/>
      <c r="Q37" s="606"/>
      <c r="R37" s="606"/>
      <c r="S37" s="606"/>
      <c r="T37" s="606"/>
      <c r="U37" s="606"/>
      <c r="V37" s="606"/>
      <c r="W37" s="606"/>
      <c r="X37" s="606"/>
      <c r="Y37" s="606"/>
      <c r="Z37" s="606"/>
      <c r="AA37" s="143" t="s">
        <v>39</v>
      </c>
      <c r="AB37" s="255" t="str">
        <f>IFERROR(IF(AM36=TRUE,"○","×"),"")</f>
        <v>×</v>
      </c>
      <c r="AC37" s="143"/>
      <c r="AD37" s="143"/>
      <c r="AE37" s="143"/>
      <c r="AF37" s="143"/>
      <c r="AG37" s="143"/>
      <c r="AH37" s="143"/>
      <c r="AI37" s="143"/>
      <c r="AJ37" s="143"/>
      <c r="AK37" s="143"/>
      <c r="AL37" s="227"/>
      <c r="AM37" s="607" t="s">
        <v>49</v>
      </c>
      <c r="AN37" s="608"/>
      <c r="AO37" s="608"/>
      <c r="AP37" s="608"/>
      <c r="AQ37" s="608"/>
      <c r="AR37" s="608"/>
      <c r="AS37" s="608"/>
      <c r="AT37" s="608"/>
      <c r="AU37" s="608"/>
      <c r="AV37" s="608"/>
      <c r="AW37" s="608"/>
      <c r="AX37" s="608"/>
      <c r="AY37" s="608"/>
      <c r="AZ37" s="608"/>
      <c r="BA37" s="608"/>
      <c r="BB37" s="608"/>
      <c r="BC37" s="609"/>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610" t="s">
        <v>2148</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227"/>
    </row>
    <row r="41" spans="1:55" ht="24.75" customHeight="1" thickBot="1">
      <c r="A41" s="227"/>
      <c r="B41" s="263" t="s">
        <v>28</v>
      </c>
      <c r="C41" s="610" t="s">
        <v>50</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31" t="s">
        <v>2247</v>
      </c>
      <c r="AN42" s="608"/>
      <c r="AO42" s="608"/>
      <c r="AP42" s="608"/>
      <c r="AQ42" s="608"/>
      <c r="AR42" s="608"/>
      <c r="AS42" s="608"/>
      <c r="AT42" s="608"/>
      <c r="AU42" s="608"/>
      <c r="AV42" s="608"/>
      <c r="AW42" s="608"/>
      <c r="AX42" s="608"/>
      <c r="AY42" s="608"/>
      <c r="AZ42" s="608"/>
      <c r="BA42" s="608"/>
      <c r="BB42" s="608"/>
      <c r="BC42" s="609"/>
    </row>
    <row r="43" spans="1:55" ht="21.75" customHeight="1" thickBot="1">
      <c r="A43" s="227"/>
      <c r="B43" s="559" t="s">
        <v>52</v>
      </c>
      <c r="C43" s="560"/>
      <c r="D43" s="560"/>
      <c r="E43" s="560"/>
      <c r="F43" s="560"/>
      <c r="G43" s="560"/>
      <c r="H43" s="560"/>
      <c r="I43" s="560"/>
      <c r="J43" s="560"/>
      <c r="K43" s="560"/>
      <c r="L43" s="560"/>
      <c r="M43" s="560"/>
      <c r="N43" s="632"/>
      <c r="O43" s="633" t="s">
        <v>53</v>
      </c>
      <c r="P43" s="634"/>
      <c r="Q43" s="635">
        <v>6</v>
      </c>
      <c r="R43" s="635"/>
      <c r="S43" s="268" t="s">
        <v>54</v>
      </c>
      <c r="T43" s="636">
        <v>6</v>
      </c>
      <c r="U43" s="637"/>
      <c r="V43" s="269" t="s">
        <v>55</v>
      </c>
      <c r="W43" s="638" t="s">
        <v>56</v>
      </c>
      <c r="X43" s="638"/>
      <c r="Y43" s="638" t="s">
        <v>53</v>
      </c>
      <c r="Z43" s="639"/>
      <c r="AA43" s="636">
        <v>7</v>
      </c>
      <c r="AB43" s="637"/>
      <c r="AC43" s="270" t="s">
        <v>54</v>
      </c>
      <c r="AD43" s="636">
        <v>5</v>
      </c>
      <c r="AE43" s="637"/>
      <c r="AF43" s="269" t="s">
        <v>55</v>
      </c>
      <c r="AG43" s="269" t="s">
        <v>57</v>
      </c>
      <c r="AH43" s="269">
        <f>IF(Q43&gt;=1,(AA43*12+AD43)-(Q43*12+T43)+1,"")</f>
        <v>12</v>
      </c>
      <c r="AI43" s="638" t="s">
        <v>58</v>
      </c>
      <c r="AJ43" s="638"/>
      <c r="AK43" s="271" t="s">
        <v>59</v>
      </c>
      <c r="AL43" s="227"/>
      <c r="AM43" s="260"/>
      <c r="BB43" s="265"/>
    </row>
    <row r="44" spans="1:55" s="237" customFormat="1" ht="25.5" customHeight="1" thickBot="1">
      <c r="A44" s="236"/>
      <c r="B44" s="620" t="s">
        <v>60</v>
      </c>
      <c r="C44" s="621"/>
      <c r="D44" s="621"/>
      <c r="E44" s="621"/>
      <c r="F44" s="272" t="b">
        <v>1</v>
      </c>
      <c r="G44" s="622" t="s">
        <v>61</v>
      </c>
      <c r="H44" s="623"/>
      <c r="I44" s="624"/>
      <c r="J44" s="273" t="b">
        <v>0</v>
      </c>
      <c r="K44" s="622" t="s">
        <v>62</v>
      </c>
      <c r="L44" s="623"/>
      <c r="M44" s="623"/>
      <c r="N44" s="623"/>
      <c r="O44" s="625"/>
      <c r="P44" s="274" t="b">
        <v>0</v>
      </c>
      <c r="Q44" s="626" t="s">
        <v>63</v>
      </c>
      <c r="R44" s="627"/>
      <c r="S44" s="627"/>
      <c r="T44" s="627"/>
      <c r="U44" s="627"/>
      <c r="V44" s="628"/>
      <c r="W44" s="274"/>
      <c r="X44" s="626" t="s">
        <v>64</v>
      </c>
      <c r="Y44" s="627"/>
      <c r="Z44" s="628"/>
      <c r="AA44" s="274" t="b">
        <v>1</v>
      </c>
      <c r="AB44" s="629" t="s">
        <v>65</v>
      </c>
      <c r="AC44" s="630"/>
      <c r="AD44" s="275" t="s">
        <v>6</v>
      </c>
      <c r="AE44" s="641"/>
      <c r="AF44" s="641"/>
      <c r="AG44" s="641"/>
      <c r="AH44" s="641"/>
      <c r="AI44" s="641"/>
      <c r="AJ44" s="642" t="s">
        <v>66</v>
      </c>
      <c r="AK44" s="643"/>
      <c r="AL44" s="236"/>
      <c r="AM44" s="631" t="s">
        <v>2066</v>
      </c>
      <c r="AN44" s="608"/>
      <c r="AO44" s="608"/>
      <c r="AP44" s="608"/>
      <c r="AQ44" s="608"/>
      <c r="AR44" s="608"/>
      <c r="AS44" s="608"/>
      <c r="AT44" s="608"/>
      <c r="AU44" s="608"/>
      <c r="AV44" s="608"/>
      <c r="AW44" s="608"/>
      <c r="AX44" s="608"/>
      <c r="AY44" s="608"/>
      <c r="AZ44" s="608"/>
      <c r="BA44" s="608"/>
      <c r="BB44" s="608"/>
      <c r="BC44" s="609"/>
    </row>
    <row r="45" spans="1:55" s="237" customFormat="1" ht="18.75" customHeight="1" thickBot="1">
      <c r="A45" s="236"/>
      <c r="B45" s="696" t="s">
        <v>67</v>
      </c>
      <c r="C45" s="697"/>
      <c r="D45" s="697"/>
      <c r="E45" s="697"/>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698"/>
      <c r="C46" s="699"/>
      <c r="D46" s="699"/>
      <c r="E46" s="699"/>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644"/>
      <c r="Z46" s="644"/>
      <c r="AA46" s="644"/>
      <c r="AB46" s="644"/>
      <c r="AC46" s="644"/>
      <c r="AD46" s="644"/>
      <c r="AE46" s="644"/>
      <c r="AF46" s="644"/>
      <c r="AG46" s="644"/>
      <c r="AH46" s="644"/>
      <c r="AI46" s="644"/>
      <c r="AJ46" s="644"/>
      <c r="AK46" s="284" t="s">
        <v>70</v>
      </c>
      <c r="AL46" s="236"/>
      <c r="AM46" s="611" t="s">
        <v>2066</v>
      </c>
      <c r="AN46" s="645"/>
      <c r="AO46" s="645"/>
      <c r="AP46" s="645"/>
      <c r="AQ46" s="645"/>
      <c r="AR46" s="645"/>
      <c r="AS46" s="645"/>
      <c r="AT46" s="645"/>
      <c r="AU46" s="645"/>
      <c r="AV46" s="645"/>
      <c r="AW46" s="645"/>
      <c r="AX46" s="645"/>
      <c r="AY46" s="645"/>
      <c r="AZ46" s="645"/>
      <c r="BA46" s="645"/>
      <c r="BB46" s="645"/>
      <c r="BC46" s="646"/>
    </row>
    <row r="47" spans="1:55" s="237" customFormat="1" ht="19.5" customHeight="1" thickBot="1">
      <c r="A47" s="236"/>
      <c r="B47" s="698"/>
      <c r="C47" s="699"/>
      <c r="D47" s="699"/>
      <c r="E47" s="699"/>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647"/>
      <c r="AN47" s="648"/>
      <c r="AO47" s="648"/>
      <c r="AP47" s="648"/>
      <c r="AQ47" s="648"/>
      <c r="AR47" s="648"/>
      <c r="AS47" s="648"/>
      <c r="AT47" s="648"/>
      <c r="AU47" s="648"/>
      <c r="AV47" s="648"/>
      <c r="AW47" s="648"/>
      <c r="AX47" s="648"/>
      <c r="AY47" s="648"/>
      <c r="AZ47" s="648"/>
      <c r="BA47" s="648"/>
      <c r="BB47" s="648"/>
      <c r="BC47" s="649"/>
    </row>
    <row r="48" spans="1:55" s="237" customFormat="1" ht="20.25" customHeight="1">
      <c r="A48" s="236"/>
      <c r="B48" s="698"/>
      <c r="C48" s="699"/>
      <c r="D48" s="699"/>
      <c r="E48" s="699"/>
      <c r="F48" s="650"/>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2"/>
      <c r="AL48" s="236"/>
    </row>
    <row r="49" spans="1:59" s="237" customFormat="1" ht="18" customHeight="1">
      <c r="A49" s="236"/>
      <c r="B49" s="698"/>
      <c r="C49" s="699"/>
      <c r="D49" s="699"/>
      <c r="E49" s="699"/>
      <c r="F49" s="653"/>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5"/>
      <c r="AL49" s="236"/>
      <c r="AM49" s="287" t="s">
        <v>2151</v>
      </c>
      <c r="AR49" s="133" t="b">
        <v>0</v>
      </c>
      <c r="AS49" s="640" t="s">
        <v>2149</v>
      </c>
      <c r="AT49" s="640"/>
    </row>
    <row r="50" spans="1:59" s="237" customFormat="1" ht="18" customHeight="1">
      <c r="A50" s="236"/>
      <c r="B50" s="698"/>
      <c r="C50" s="699"/>
      <c r="D50" s="699"/>
      <c r="E50" s="699"/>
      <c r="F50" s="653"/>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5"/>
      <c r="AL50" s="236"/>
      <c r="AM50" s="133" t="b">
        <v>0</v>
      </c>
      <c r="AN50" s="640" t="s">
        <v>2152</v>
      </c>
      <c r="AO50" s="640"/>
      <c r="AP50" s="640"/>
      <c r="AR50" s="133" t="b">
        <v>0</v>
      </c>
      <c r="AS50" s="640" t="s">
        <v>2150</v>
      </c>
      <c r="AT50" s="640"/>
    </row>
    <row r="51" spans="1:59" s="237" customFormat="1" ht="18" customHeight="1">
      <c r="A51" s="236"/>
      <c r="B51" s="698"/>
      <c r="C51" s="699"/>
      <c r="D51" s="699"/>
      <c r="E51" s="699"/>
      <c r="F51" s="653"/>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5"/>
      <c r="AL51" s="236"/>
      <c r="AM51" s="133" t="b">
        <v>0</v>
      </c>
      <c r="AN51" s="640" t="s">
        <v>62</v>
      </c>
      <c r="AO51" s="640"/>
      <c r="AP51" s="640"/>
      <c r="AR51" s="133" t="b">
        <v>0</v>
      </c>
      <c r="AS51" s="640" t="s">
        <v>65</v>
      </c>
      <c r="AT51" s="640"/>
    </row>
    <row r="52" spans="1:59" s="237" customFormat="1" ht="18" customHeight="1">
      <c r="A52" s="236"/>
      <c r="B52" s="698"/>
      <c r="C52" s="699"/>
      <c r="D52" s="699"/>
      <c r="E52" s="699"/>
      <c r="F52" s="656"/>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8"/>
      <c r="AL52" s="236"/>
      <c r="AM52" s="133" t="b">
        <v>0</v>
      </c>
      <c r="AN52" s="640" t="s">
        <v>63</v>
      </c>
      <c r="AO52" s="640"/>
      <c r="AP52" s="640"/>
      <c r="AR52" s="133" t="b">
        <v>0</v>
      </c>
      <c r="AS52" s="640" t="s">
        <v>2153</v>
      </c>
      <c r="AT52" s="640"/>
    </row>
    <row r="53" spans="1:59" s="237" customFormat="1" ht="18.75" customHeight="1">
      <c r="A53" s="236"/>
      <c r="B53" s="698"/>
      <c r="C53" s="699"/>
      <c r="D53" s="699"/>
      <c r="E53" s="699"/>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640" t="s">
        <v>64</v>
      </c>
      <c r="AO53" s="640"/>
      <c r="AP53" s="640"/>
      <c r="AQ53" s="229"/>
      <c r="AR53" s="133" t="b">
        <v>0</v>
      </c>
      <c r="AS53" s="640" t="s">
        <v>78</v>
      </c>
      <c r="AT53" s="640"/>
      <c r="AV53" s="229"/>
      <c r="AW53" s="229"/>
      <c r="AX53" s="229"/>
      <c r="AY53" s="229"/>
      <c r="AZ53" s="229"/>
      <c r="BG53" s="229"/>
    </row>
    <row r="54" spans="1:59" ht="18.75" customHeight="1">
      <c r="A54" s="227"/>
      <c r="B54" s="700"/>
      <c r="C54" s="701"/>
      <c r="D54" s="701"/>
      <c r="E54" s="701"/>
      <c r="F54" s="290" t="s">
        <v>73</v>
      </c>
      <c r="G54" s="291"/>
      <c r="H54" s="291"/>
      <c r="I54" s="291"/>
      <c r="J54" s="291"/>
      <c r="K54" s="291"/>
      <c r="L54" s="291"/>
      <c r="M54" s="675" t="s">
        <v>74</v>
      </c>
      <c r="N54" s="676"/>
      <c r="O54" s="676"/>
      <c r="P54" s="676"/>
      <c r="Q54" s="676"/>
      <c r="R54" s="286" t="s">
        <v>75</v>
      </c>
      <c r="S54" s="676"/>
      <c r="T54" s="676"/>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640" t="s">
        <v>65</v>
      </c>
      <c r="AO54" s="640"/>
      <c r="AP54" s="640"/>
      <c r="AR54" s="133" t="b">
        <v>0</v>
      </c>
      <c r="AS54" s="640" t="s">
        <v>2154</v>
      </c>
      <c r="AT54" s="640"/>
    </row>
    <row r="55" spans="1:59" ht="24.75" customHeight="1">
      <c r="A55" s="227"/>
      <c r="B55" s="677" t="s">
        <v>79</v>
      </c>
      <c r="C55" s="678"/>
      <c r="D55" s="678"/>
      <c r="E55" s="679"/>
      <c r="F55" s="683"/>
      <c r="G55" s="685" t="s">
        <v>80</v>
      </c>
      <c r="H55" s="686"/>
      <c r="I55" s="687"/>
      <c r="J55" s="685" t="s">
        <v>81</v>
      </c>
      <c r="K55" s="686"/>
      <c r="L55" s="686"/>
      <c r="M55" s="691"/>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3"/>
      <c r="AL55" s="294"/>
      <c r="AM55" s="237"/>
    </row>
    <row r="56" spans="1:59" ht="18.75" customHeight="1" thickBot="1">
      <c r="A56" s="227"/>
      <c r="B56" s="680"/>
      <c r="C56" s="681"/>
      <c r="D56" s="681"/>
      <c r="E56" s="682"/>
      <c r="F56" s="684"/>
      <c r="G56" s="688"/>
      <c r="H56" s="689"/>
      <c r="I56" s="690"/>
      <c r="J56" s="688"/>
      <c r="K56" s="689"/>
      <c r="L56" s="689"/>
      <c r="M56" s="690"/>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659" t="s">
        <v>82</v>
      </c>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227"/>
    </row>
    <row r="59" spans="1:59" ht="33" customHeight="1" thickBot="1">
      <c r="A59" s="227"/>
      <c r="B59" s="660" t="s">
        <v>2155</v>
      </c>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227"/>
      <c r="AS59" s="265"/>
    </row>
    <row r="60" spans="1:59" ht="18.75" customHeight="1">
      <c r="A60" s="227"/>
      <c r="B60" s="297" t="s">
        <v>33</v>
      </c>
      <c r="C60" s="661" t="s">
        <v>83</v>
      </c>
      <c r="D60" s="662"/>
      <c r="E60" s="662"/>
      <c r="F60" s="662"/>
      <c r="G60" s="662"/>
      <c r="H60" s="662"/>
      <c r="I60" s="662"/>
      <c r="J60" s="662"/>
      <c r="K60" s="662"/>
      <c r="L60" s="662"/>
      <c r="M60" s="662"/>
      <c r="N60" s="662"/>
      <c r="O60" s="662"/>
      <c r="P60" s="662"/>
      <c r="Q60" s="662"/>
      <c r="R60" s="662"/>
      <c r="S60" s="663"/>
      <c r="T60" s="664">
        <f>SUM('別紙様式6-2 事業所個票１:事業所個票10'!$BN$51)</f>
        <v>0</v>
      </c>
      <c r="U60" s="665"/>
      <c r="V60" s="665"/>
      <c r="W60" s="665"/>
      <c r="X60" s="665"/>
      <c r="Y60" s="666"/>
      <c r="Z60" s="257" t="s">
        <v>32</v>
      </c>
      <c r="AA60" s="246" t="s">
        <v>39</v>
      </c>
      <c r="AB60" s="667" t="str">
        <f>IFERROR(IF(T61&gt;=T60,"○","×"),"")</f>
        <v>○</v>
      </c>
      <c r="AC60" s="298"/>
      <c r="AD60" s="299"/>
      <c r="AE60" s="299"/>
      <c r="AF60" s="299"/>
      <c r="AG60" s="299"/>
      <c r="AH60" s="299"/>
      <c r="AI60" s="299"/>
      <c r="AJ60" s="299"/>
      <c r="AK60" s="299"/>
      <c r="AL60" s="227"/>
      <c r="AM60" s="611" t="s">
        <v>2156</v>
      </c>
      <c r="AN60" s="612"/>
      <c r="AO60" s="612"/>
      <c r="AP60" s="612"/>
      <c r="AQ60" s="612"/>
      <c r="AR60" s="612"/>
      <c r="AS60" s="612"/>
      <c r="AT60" s="612"/>
      <c r="AU60" s="612"/>
      <c r="AV60" s="612"/>
      <c r="AW60" s="612"/>
      <c r="AX60" s="612"/>
      <c r="AY60" s="612"/>
      <c r="AZ60" s="612"/>
      <c r="BA60" s="612"/>
      <c r="BB60" s="612"/>
      <c r="BC60" s="613"/>
    </row>
    <row r="61" spans="1:59" ht="27" customHeight="1" thickBot="1">
      <c r="A61" s="227"/>
      <c r="B61" s="297" t="s">
        <v>40</v>
      </c>
      <c r="C61" s="669" t="s">
        <v>84</v>
      </c>
      <c r="D61" s="670"/>
      <c r="E61" s="670"/>
      <c r="F61" s="670"/>
      <c r="G61" s="670"/>
      <c r="H61" s="670"/>
      <c r="I61" s="670"/>
      <c r="J61" s="670"/>
      <c r="K61" s="670"/>
      <c r="L61" s="670"/>
      <c r="M61" s="670"/>
      <c r="N61" s="670"/>
      <c r="O61" s="670"/>
      <c r="P61" s="670"/>
      <c r="Q61" s="670"/>
      <c r="R61" s="670"/>
      <c r="S61" s="671"/>
      <c r="T61" s="672"/>
      <c r="U61" s="673"/>
      <c r="V61" s="673"/>
      <c r="W61" s="673"/>
      <c r="X61" s="673"/>
      <c r="Y61" s="674"/>
      <c r="Z61" s="248" t="s">
        <v>32</v>
      </c>
      <c r="AA61" s="246" t="s">
        <v>39</v>
      </c>
      <c r="AB61" s="668"/>
      <c r="AC61" s="298"/>
      <c r="AD61" s="299"/>
      <c r="AE61" s="299"/>
      <c r="AF61" s="299"/>
      <c r="AG61" s="299"/>
      <c r="AH61" s="299"/>
      <c r="AI61" s="299"/>
      <c r="AJ61" s="299"/>
      <c r="AK61" s="299"/>
      <c r="AL61" s="227"/>
      <c r="AM61" s="614"/>
      <c r="AN61" s="615"/>
      <c r="AO61" s="615"/>
      <c r="AP61" s="615"/>
      <c r="AQ61" s="615"/>
      <c r="AR61" s="615"/>
      <c r="AS61" s="615"/>
      <c r="AT61" s="615"/>
      <c r="AU61" s="615"/>
      <c r="AV61" s="615"/>
      <c r="AW61" s="615"/>
      <c r="AX61" s="615"/>
      <c r="AY61" s="615"/>
      <c r="AZ61" s="615"/>
      <c r="BA61" s="615"/>
      <c r="BB61" s="615"/>
      <c r="BC61" s="616"/>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610" t="s">
        <v>2248</v>
      </c>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711" t="s">
        <v>2249</v>
      </c>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c r="AH66" s="711"/>
      <c r="AI66" s="711"/>
      <c r="AJ66" s="711"/>
      <c r="AK66" s="711"/>
      <c r="AL66" s="227"/>
    </row>
    <row r="67" spans="1:81" ht="23.25" customHeight="1" thickBot="1">
      <c r="A67" s="227"/>
      <c r="B67" s="712" t="s">
        <v>87</v>
      </c>
      <c r="C67" s="713"/>
      <c r="D67" s="713"/>
      <c r="E67" s="713"/>
      <c r="F67" s="713"/>
      <c r="G67" s="713"/>
      <c r="H67" s="713"/>
      <c r="I67" s="713"/>
      <c r="J67" s="713"/>
      <c r="K67" s="713"/>
      <c r="L67" s="713"/>
      <c r="M67" s="713"/>
      <c r="N67" s="713"/>
      <c r="O67" s="713"/>
      <c r="P67" s="713"/>
      <c r="Q67" s="713"/>
      <c r="R67" s="713"/>
      <c r="S67" s="714"/>
      <c r="T67" s="715">
        <f>SUM('別紙様式6-2 事業所個票１:事業所個票10'!BV51)</f>
        <v>0</v>
      </c>
      <c r="U67" s="716"/>
      <c r="V67" s="716"/>
      <c r="W67" s="716"/>
      <c r="X67" s="716"/>
      <c r="Y67" s="304" t="s">
        <v>32</v>
      </c>
      <c r="Z67" s="305" t="s">
        <v>39</v>
      </c>
      <c r="AA67" s="306"/>
      <c r="AB67" s="227"/>
      <c r="AC67" s="227"/>
      <c r="AD67" s="227"/>
      <c r="AE67" s="227"/>
      <c r="AF67" s="227"/>
      <c r="AG67" s="227" t="s">
        <v>39</v>
      </c>
      <c r="AH67" s="307" t="str">
        <f>IF(T68&lt;T67,"×","")</f>
        <v/>
      </c>
      <c r="AI67" s="227"/>
      <c r="AJ67" s="227"/>
      <c r="AK67" s="227"/>
      <c r="AL67" s="227"/>
      <c r="AM67" s="631" t="s">
        <v>2250</v>
      </c>
      <c r="AN67" s="717"/>
      <c r="AO67" s="717"/>
      <c r="AP67" s="717"/>
      <c r="AQ67" s="717"/>
      <c r="AR67" s="717"/>
      <c r="AS67" s="717"/>
      <c r="AT67" s="717"/>
      <c r="AU67" s="717"/>
      <c r="AV67" s="717"/>
      <c r="AW67" s="717"/>
      <c r="AX67" s="717"/>
      <c r="AY67" s="717"/>
      <c r="AZ67" s="717"/>
      <c r="BA67" s="717"/>
      <c r="BB67" s="717"/>
      <c r="BC67" s="718"/>
    </row>
    <row r="68" spans="1:81" ht="23.25" customHeight="1" thickBot="1">
      <c r="A68" s="227"/>
      <c r="B68" s="719" t="s">
        <v>2251</v>
      </c>
      <c r="C68" s="720"/>
      <c r="D68" s="720"/>
      <c r="E68" s="720"/>
      <c r="F68" s="720"/>
      <c r="G68" s="720"/>
      <c r="H68" s="720"/>
      <c r="I68" s="720"/>
      <c r="J68" s="720"/>
      <c r="K68" s="720"/>
      <c r="L68" s="720"/>
      <c r="M68" s="720"/>
      <c r="N68" s="720"/>
      <c r="O68" s="720"/>
      <c r="P68" s="720"/>
      <c r="Q68" s="720"/>
      <c r="R68" s="720"/>
      <c r="S68" s="720"/>
      <c r="T68" s="721"/>
      <c r="U68" s="722"/>
      <c r="V68" s="722"/>
      <c r="W68" s="722"/>
      <c r="X68" s="723"/>
      <c r="Y68" s="308" t="s">
        <v>32</v>
      </c>
      <c r="Z68" s="227"/>
      <c r="AA68" s="309" t="s">
        <v>69</v>
      </c>
      <c r="AB68" s="724">
        <f>IFERROR(T69/T67*100,0)</f>
        <v>0</v>
      </c>
      <c r="AC68" s="725"/>
      <c r="AD68" s="726"/>
      <c r="AE68" s="310" t="s">
        <v>88</v>
      </c>
      <c r="AF68" s="310" t="s">
        <v>70</v>
      </c>
      <c r="AG68" s="227" t="s">
        <v>39</v>
      </c>
      <c r="AH68" s="255" t="str">
        <f>IF(T67=0,"",(IF(AB68&gt;=200/3,"○","×")))</f>
        <v/>
      </c>
      <c r="AI68" s="293"/>
      <c r="AJ68" s="293"/>
      <c r="AK68" s="293"/>
      <c r="AL68" s="227"/>
      <c r="AM68" s="631" t="s">
        <v>2252</v>
      </c>
      <c r="AN68" s="717"/>
      <c r="AO68" s="717"/>
      <c r="AP68" s="717"/>
      <c r="AQ68" s="717"/>
      <c r="AR68" s="717"/>
      <c r="AS68" s="717"/>
      <c r="AT68" s="717"/>
      <c r="AU68" s="717"/>
      <c r="AV68" s="717"/>
      <c r="AW68" s="717"/>
      <c r="AX68" s="717"/>
      <c r="AY68" s="717"/>
      <c r="AZ68" s="717"/>
      <c r="BA68" s="717"/>
      <c r="BB68" s="717"/>
      <c r="BC68" s="718"/>
    </row>
    <row r="69" spans="1:81" ht="19.5" customHeight="1" thickBot="1">
      <c r="A69" s="227"/>
      <c r="B69" s="311"/>
      <c r="C69" s="702" t="s">
        <v>2253</v>
      </c>
      <c r="D69" s="702"/>
      <c r="E69" s="702"/>
      <c r="F69" s="702"/>
      <c r="G69" s="702"/>
      <c r="H69" s="702"/>
      <c r="I69" s="702"/>
      <c r="J69" s="702"/>
      <c r="K69" s="702"/>
      <c r="L69" s="702"/>
      <c r="M69" s="702"/>
      <c r="N69" s="702"/>
      <c r="O69" s="702"/>
      <c r="P69" s="702"/>
      <c r="Q69" s="702"/>
      <c r="R69" s="702"/>
      <c r="S69" s="702"/>
      <c r="T69" s="704"/>
      <c r="U69" s="705"/>
      <c r="V69" s="705"/>
      <c r="W69" s="705"/>
      <c r="X69" s="706"/>
      <c r="Y69" s="312" t="s">
        <v>32</v>
      </c>
      <c r="Z69" s="313" t="s">
        <v>39</v>
      </c>
      <c r="AA69" s="73"/>
      <c r="AB69" s="314"/>
      <c r="AC69" s="315"/>
      <c r="AD69" s="316"/>
      <c r="AE69" s="316"/>
      <c r="AF69" s="310"/>
      <c r="AG69" s="227"/>
      <c r="AH69" s="227"/>
      <c r="AI69" s="293"/>
      <c r="AJ69" s="227"/>
      <c r="AK69" s="293"/>
      <c r="AL69" s="293"/>
    </row>
    <row r="70" spans="1:81" ht="16.5" customHeight="1">
      <c r="A70" s="227"/>
      <c r="B70" s="317"/>
      <c r="C70" s="703"/>
      <c r="D70" s="703"/>
      <c r="E70" s="703"/>
      <c r="F70" s="703"/>
      <c r="G70" s="703"/>
      <c r="H70" s="703"/>
      <c r="I70" s="703"/>
      <c r="J70" s="703"/>
      <c r="K70" s="703"/>
      <c r="L70" s="703"/>
      <c r="M70" s="703"/>
      <c r="N70" s="703"/>
      <c r="O70" s="703"/>
      <c r="P70" s="703"/>
      <c r="Q70" s="703"/>
      <c r="R70" s="703"/>
      <c r="S70" s="703"/>
      <c r="T70" s="318" t="s">
        <v>69</v>
      </c>
      <c r="U70" s="707">
        <f>T69/10</f>
        <v>0</v>
      </c>
      <c r="V70" s="707"/>
      <c r="W70" s="707"/>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708" t="s">
        <v>89</v>
      </c>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10" t="s">
        <v>2254</v>
      </c>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302"/>
      <c r="AM74" s="133" t="b">
        <v>0</v>
      </c>
      <c r="AN74" s="640" t="s">
        <v>2157</v>
      </c>
      <c r="AO74" s="640"/>
      <c r="AP74" s="640"/>
      <c r="AQ74" s="321"/>
      <c r="AR74" s="322" t="str">
        <f>IF(SUM('別紙様式6-2 事業所個票１:事業所個票10'!CI3)&gt;=1,"該当","")</f>
        <v>該当</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727"/>
      <c r="D75" s="728"/>
      <c r="E75" s="729" t="s">
        <v>2255</v>
      </c>
      <c r="F75" s="729"/>
      <c r="G75" s="729"/>
      <c r="H75" s="729"/>
      <c r="I75" s="729"/>
      <c r="J75" s="729"/>
      <c r="K75" s="729"/>
      <c r="L75" s="729"/>
      <c r="M75" s="729"/>
      <c r="N75" s="729"/>
      <c r="O75" s="729"/>
      <c r="P75" s="729"/>
      <c r="Q75" s="729"/>
      <c r="R75" s="729"/>
      <c r="S75" s="729"/>
      <c r="T75" s="729"/>
      <c r="U75" s="729"/>
      <c r="V75" s="729"/>
      <c r="W75" s="729"/>
      <c r="X75" s="605"/>
      <c r="Y75" s="143" t="s">
        <v>39</v>
      </c>
      <c r="Z75" s="255" t="str">
        <f>IF(AR74&lt;&gt;"該当","",IF(AM74=TRUE,"○","×"))</f>
        <v>×</v>
      </c>
      <c r="AA75" s="323"/>
      <c r="AB75" s="323"/>
      <c r="AC75" s="323"/>
      <c r="AD75" s="323"/>
      <c r="AE75" s="323"/>
      <c r="AF75" s="323"/>
      <c r="AG75" s="323"/>
      <c r="AH75" s="323"/>
      <c r="AI75" s="323"/>
      <c r="AJ75" s="323"/>
      <c r="AK75" s="323"/>
      <c r="AL75" s="323"/>
      <c r="AM75" s="631" t="s">
        <v>86</v>
      </c>
      <c r="AN75" s="608"/>
      <c r="AO75" s="608"/>
      <c r="AP75" s="608"/>
      <c r="AQ75" s="608"/>
      <c r="AR75" s="730"/>
      <c r="AS75" s="730"/>
      <c r="AT75" s="608"/>
      <c r="AU75" s="608"/>
      <c r="AV75" s="608"/>
      <c r="AW75" s="608"/>
      <c r="AX75" s="608"/>
      <c r="AY75" s="608"/>
      <c r="AZ75" s="608"/>
      <c r="BA75" s="608"/>
      <c r="BB75" s="608"/>
      <c r="BC75" s="609"/>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4">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610" t="s">
        <v>2257</v>
      </c>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731" t="s">
        <v>91</v>
      </c>
      <c r="D79" s="713"/>
      <c r="E79" s="713"/>
      <c r="F79" s="713"/>
      <c r="G79" s="713"/>
      <c r="H79" s="713"/>
      <c r="I79" s="713"/>
      <c r="J79" s="713"/>
      <c r="K79" s="713"/>
      <c r="L79" s="713"/>
      <c r="M79" s="713"/>
      <c r="N79" s="713"/>
      <c r="O79" s="713"/>
      <c r="P79" s="713"/>
      <c r="Q79" s="713"/>
      <c r="R79" s="713"/>
      <c r="S79" s="713"/>
      <c r="T79" s="714"/>
      <c r="U79" s="715">
        <f>SUM('別紙様式6-2 事業所個票１:事業所個票10'!BA51)</f>
        <v>0</v>
      </c>
      <c r="V79" s="716"/>
      <c r="W79" s="716"/>
      <c r="X79" s="716"/>
      <c r="Y79" s="716"/>
      <c r="Z79" s="328" t="s">
        <v>32</v>
      </c>
      <c r="AA79" s="246" t="s">
        <v>39</v>
      </c>
      <c r="AB79" s="596"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732" t="s">
        <v>92</v>
      </c>
      <c r="D80" s="732"/>
      <c r="E80" s="732"/>
      <c r="F80" s="732"/>
      <c r="G80" s="732"/>
      <c r="H80" s="732"/>
      <c r="I80" s="732"/>
      <c r="J80" s="732"/>
      <c r="K80" s="732"/>
      <c r="L80" s="732"/>
      <c r="M80" s="732"/>
      <c r="N80" s="732"/>
      <c r="O80" s="732"/>
      <c r="P80" s="732"/>
      <c r="Q80" s="732"/>
      <c r="R80" s="732"/>
      <c r="S80" s="732"/>
      <c r="T80" s="733"/>
      <c r="U80" s="715">
        <f>U81+U86</f>
        <v>0</v>
      </c>
      <c r="V80" s="716"/>
      <c r="W80" s="716"/>
      <c r="X80" s="716"/>
      <c r="Y80" s="716"/>
      <c r="Z80" s="304" t="s">
        <v>32</v>
      </c>
      <c r="AA80" s="246" t="s">
        <v>39</v>
      </c>
      <c r="AB80" s="598"/>
      <c r="AC80" s="246"/>
      <c r="AD80" s="246"/>
      <c r="AE80" s="246"/>
      <c r="AF80" s="246"/>
      <c r="AG80" s="246"/>
      <c r="AH80" s="293"/>
      <c r="AI80" s="293"/>
      <c r="AJ80" s="293"/>
      <c r="AK80" s="293"/>
      <c r="AL80" s="293"/>
      <c r="AM80" s="329"/>
    </row>
    <row r="81" spans="1:55" ht="9.75" customHeight="1" thickBot="1">
      <c r="A81" s="227"/>
      <c r="B81" s="327"/>
      <c r="C81" s="748" t="s">
        <v>93</v>
      </c>
      <c r="D81" s="749"/>
      <c r="E81" s="752" t="s">
        <v>94</v>
      </c>
      <c r="F81" s="753"/>
      <c r="G81" s="753"/>
      <c r="H81" s="753"/>
      <c r="I81" s="753"/>
      <c r="J81" s="753"/>
      <c r="K81" s="753"/>
      <c r="L81" s="753"/>
      <c r="M81" s="753"/>
      <c r="N81" s="753"/>
      <c r="O81" s="753"/>
      <c r="P81" s="753"/>
      <c r="Q81" s="753"/>
      <c r="R81" s="753"/>
      <c r="S81" s="753"/>
      <c r="T81" s="754"/>
      <c r="U81" s="758"/>
      <c r="V81" s="759"/>
      <c r="W81" s="759"/>
      <c r="X81" s="759"/>
      <c r="Y81" s="760"/>
      <c r="Z81" s="764" t="s">
        <v>32</v>
      </c>
      <c r="AA81" s="766" t="s">
        <v>39</v>
      </c>
      <c r="AB81" s="227"/>
      <c r="AC81" s="310"/>
      <c r="AD81" s="330"/>
      <c r="AE81" s="330"/>
      <c r="AF81" s="310"/>
      <c r="AG81" s="227"/>
      <c r="AH81" s="293"/>
      <c r="AI81" s="227"/>
      <c r="AJ81" s="293"/>
      <c r="AK81" s="227"/>
      <c r="AL81" s="293"/>
      <c r="AM81" s="329"/>
    </row>
    <row r="82" spans="1:55" ht="9.75" customHeight="1" thickBot="1">
      <c r="A82" s="227"/>
      <c r="B82" s="327"/>
      <c r="C82" s="748"/>
      <c r="D82" s="749"/>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69</v>
      </c>
      <c r="AC82" s="734">
        <f>IFERROR(U83/U81*100,0)</f>
        <v>0</v>
      </c>
      <c r="AD82" s="735"/>
      <c r="AE82" s="736"/>
      <c r="AF82" s="740" t="s">
        <v>88</v>
      </c>
      <c r="AG82" s="740" t="s">
        <v>70</v>
      </c>
      <c r="AH82" s="741" t="s">
        <v>39</v>
      </c>
      <c r="AI82" s="596" t="str">
        <f>IF(U79=0,"",IF(U81=0,"",IF(AND(AC82&gt;=200/3,AC82&lt;=100),"○","×")))</f>
        <v/>
      </c>
      <c r="AJ82" s="293"/>
      <c r="AK82" s="227"/>
      <c r="AL82" s="293"/>
      <c r="AM82" s="742" t="s">
        <v>2258</v>
      </c>
      <c r="AN82" s="743"/>
      <c r="AO82" s="743"/>
      <c r="AP82" s="743"/>
      <c r="AQ82" s="743"/>
      <c r="AR82" s="743"/>
      <c r="AS82" s="743"/>
      <c r="AT82" s="743"/>
      <c r="AU82" s="743"/>
      <c r="AV82" s="743"/>
      <c r="AW82" s="743"/>
      <c r="AX82" s="743"/>
      <c r="AY82" s="743"/>
      <c r="AZ82" s="743"/>
      <c r="BA82" s="743"/>
      <c r="BB82" s="743"/>
      <c r="BC82" s="744"/>
    </row>
    <row r="83" spans="1:55" ht="9.75" customHeight="1" thickBot="1">
      <c r="A83" s="227"/>
      <c r="B83" s="327"/>
      <c r="C83" s="748"/>
      <c r="D83" s="749"/>
      <c r="E83" s="282"/>
      <c r="F83" s="768" t="s">
        <v>2259</v>
      </c>
      <c r="G83" s="769"/>
      <c r="H83" s="769"/>
      <c r="I83" s="769"/>
      <c r="J83" s="769"/>
      <c r="K83" s="769"/>
      <c r="L83" s="769"/>
      <c r="M83" s="769"/>
      <c r="N83" s="769"/>
      <c r="O83" s="769"/>
      <c r="P83" s="769"/>
      <c r="Q83" s="769"/>
      <c r="R83" s="769"/>
      <c r="S83" s="769"/>
      <c r="T83" s="769"/>
      <c r="U83" s="773"/>
      <c r="V83" s="774"/>
      <c r="W83" s="774"/>
      <c r="X83" s="774"/>
      <c r="Y83" s="775"/>
      <c r="Z83" s="776" t="s">
        <v>32</v>
      </c>
      <c r="AA83" s="766" t="s">
        <v>39</v>
      </c>
      <c r="AB83" s="767"/>
      <c r="AC83" s="737"/>
      <c r="AD83" s="738"/>
      <c r="AE83" s="739"/>
      <c r="AF83" s="740"/>
      <c r="AG83" s="740"/>
      <c r="AH83" s="741"/>
      <c r="AI83" s="598"/>
      <c r="AJ83" s="293"/>
      <c r="AK83" s="227"/>
      <c r="AL83" s="293"/>
      <c r="AM83" s="745"/>
      <c r="AN83" s="746"/>
      <c r="AO83" s="746"/>
      <c r="AP83" s="746"/>
      <c r="AQ83" s="746"/>
      <c r="AR83" s="746"/>
      <c r="AS83" s="746"/>
      <c r="AT83" s="746"/>
      <c r="AU83" s="746"/>
      <c r="AV83" s="746"/>
      <c r="AW83" s="746"/>
      <c r="AX83" s="746"/>
      <c r="AY83" s="746"/>
      <c r="AZ83" s="746"/>
      <c r="BA83" s="746"/>
      <c r="BB83" s="746"/>
      <c r="BC83" s="747"/>
    </row>
    <row r="84" spans="1:55" ht="9.75" customHeight="1" thickBot="1">
      <c r="A84" s="227"/>
      <c r="B84" s="327"/>
      <c r="C84" s="748"/>
      <c r="D84" s="749"/>
      <c r="E84" s="331"/>
      <c r="F84" s="770"/>
      <c r="G84" s="710"/>
      <c r="H84" s="710"/>
      <c r="I84" s="710"/>
      <c r="J84" s="710"/>
      <c r="K84" s="710"/>
      <c r="L84" s="710"/>
      <c r="M84" s="710"/>
      <c r="N84" s="710"/>
      <c r="O84" s="710"/>
      <c r="P84" s="710"/>
      <c r="Q84" s="710"/>
      <c r="R84" s="710"/>
      <c r="S84" s="710"/>
      <c r="T84" s="710"/>
      <c r="U84" s="761"/>
      <c r="V84" s="762"/>
      <c r="W84" s="762"/>
      <c r="X84" s="762"/>
      <c r="Y84" s="763"/>
      <c r="Z84" s="777"/>
      <c r="AA84" s="766"/>
      <c r="AB84" s="227"/>
      <c r="AC84" s="227"/>
      <c r="AD84" s="227"/>
      <c r="AE84" s="227"/>
      <c r="AF84" s="227"/>
      <c r="AG84" s="227"/>
      <c r="AH84" s="227"/>
      <c r="AI84" s="227"/>
      <c r="AJ84" s="293"/>
      <c r="AK84" s="293"/>
      <c r="AL84" s="293"/>
    </row>
    <row r="85" spans="1:55" ht="15" customHeight="1" thickBot="1">
      <c r="A85" s="227"/>
      <c r="B85" s="327"/>
      <c r="C85" s="750"/>
      <c r="D85" s="751"/>
      <c r="E85" s="332"/>
      <c r="F85" s="771"/>
      <c r="G85" s="772"/>
      <c r="H85" s="772"/>
      <c r="I85" s="772"/>
      <c r="J85" s="772"/>
      <c r="K85" s="772"/>
      <c r="L85" s="772"/>
      <c r="M85" s="772"/>
      <c r="N85" s="772"/>
      <c r="O85" s="772"/>
      <c r="P85" s="772"/>
      <c r="Q85" s="772"/>
      <c r="R85" s="772"/>
      <c r="S85" s="772"/>
      <c r="T85" s="772"/>
      <c r="U85" s="333" t="s">
        <v>69</v>
      </c>
      <c r="V85" s="778">
        <f>U83/2</f>
        <v>0</v>
      </c>
      <c r="W85" s="778"/>
      <c r="X85" s="778"/>
      <c r="Y85" s="75" t="s">
        <v>32</v>
      </c>
      <c r="Z85" s="2" t="s">
        <v>70</v>
      </c>
      <c r="AA85" s="76"/>
      <c r="AB85" s="314"/>
      <c r="AC85" s="314"/>
      <c r="AD85" s="315"/>
      <c r="AE85" s="779"/>
      <c r="AF85" s="779"/>
      <c r="AG85" s="310"/>
      <c r="AH85" s="227"/>
      <c r="AI85" s="319"/>
      <c r="AJ85" s="293"/>
      <c r="AK85" s="293"/>
      <c r="AL85" s="293"/>
      <c r="AM85" s="329"/>
    </row>
    <row r="86" spans="1:55" ht="9.75" customHeight="1" thickBot="1">
      <c r="A86" s="227"/>
      <c r="B86" s="327"/>
      <c r="C86" s="780" t="s">
        <v>95</v>
      </c>
      <c r="D86" s="781"/>
      <c r="E86" s="752" t="s">
        <v>96</v>
      </c>
      <c r="F86" s="753"/>
      <c r="G86" s="753"/>
      <c r="H86" s="753"/>
      <c r="I86" s="753"/>
      <c r="J86" s="753"/>
      <c r="K86" s="753"/>
      <c r="L86" s="753"/>
      <c r="M86" s="753"/>
      <c r="N86" s="753"/>
      <c r="O86" s="753"/>
      <c r="P86" s="753"/>
      <c r="Q86" s="753"/>
      <c r="R86" s="753"/>
      <c r="S86" s="753"/>
      <c r="T86" s="754"/>
      <c r="U86" s="758"/>
      <c r="V86" s="759"/>
      <c r="W86" s="759"/>
      <c r="X86" s="759"/>
      <c r="Y86" s="760"/>
      <c r="Z86" s="783" t="s">
        <v>32</v>
      </c>
      <c r="AA86" s="766" t="s">
        <v>39</v>
      </c>
      <c r="AB86" s="314"/>
      <c r="AC86" s="227"/>
      <c r="AD86" s="310"/>
      <c r="AE86" s="330"/>
      <c r="AF86" s="330"/>
      <c r="AG86" s="310"/>
      <c r="AH86" s="227"/>
      <c r="AI86" s="227"/>
      <c r="AJ86" s="293"/>
      <c r="AK86" s="293"/>
      <c r="AL86" s="293"/>
      <c r="AM86" s="329"/>
    </row>
    <row r="87" spans="1:55" ht="9.75" customHeight="1" thickBot="1">
      <c r="A87" s="227"/>
      <c r="B87" s="327"/>
      <c r="C87" s="782"/>
      <c r="D87" s="749"/>
      <c r="E87" s="755"/>
      <c r="F87" s="756"/>
      <c r="G87" s="756"/>
      <c r="H87" s="756"/>
      <c r="I87" s="756"/>
      <c r="J87" s="756"/>
      <c r="K87" s="756"/>
      <c r="L87" s="756"/>
      <c r="M87" s="756"/>
      <c r="N87" s="756"/>
      <c r="O87" s="756"/>
      <c r="P87" s="756"/>
      <c r="Q87" s="756"/>
      <c r="R87" s="756"/>
      <c r="S87" s="756"/>
      <c r="T87" s="757"/>
      <c r="U87" s="761"/>
      <c r="V87" s="762"/>
      <c r="W87" s="762"/>
      <c r="X87" s="762"/>
      <c r="Y87" s="763"/>
      <c r="Z87" s="784"/>
      <c r="AA87" s="766"/>
      <c r="AB87" s="767" t="s">
        <v>69</v>
      </c>
      <c r="AC87" s="734">
        <f>IFERROR(U88/U86*100,0)</f>
        <v>0</v>
      </c>
      <c r="AD87" s="735"/>
      <c r="AE87" s="736"/>
      <c r="AF87" s="740" t="s">
        <v>88</v>
      </c>
      <c r="AG87" s="740" t="s">
        <v>70</v>
      </c>
      <c r="AH87" s="741" t="s">
        <v>39</v>
      </c>
      <c r="AI87" s="596" t="str">
        <f>IF(U79=0,"",IF(U86=0,"",IF(AND(AC87&gt;=200/3,AC87&lt;=100),"○","×")))</f>
        <v/>
      </c>
      <c r="AJ87" s="293"/>
      <c r="AK87" s="293"/>
      <c r="AL87" s="293"/>
      <c r="AM87" s="742" t="s">
        <v>2260</v>
      </c>
      <c r="AN87" s="743"/>
      <c r="AO87" s="743"/>
      <c r="AP87" s="743"/>
      <c r="AQ87" s="743"/>
      <c r="AR87" s="743"/>
      <c r="AS87" s="743"/>
      <c r="AT87" s="743"/>
      <c r="AU87" s="743"/>
      <c r="AV87" s="743"/>
      <c r="AW87" s="743"/>
      <c r="AX87" s="743"/>
      <c r="AY87" s="743"/>
      <c r="AZ87" s="743"/>
      <c r="BA87" s="743"/>
      <c r="BB87" s="743"/>
      <c r="BC87" s="744"/>
    </row>
    <row r="88" spans="1:55" ht="9.75" customHeight="1" thickBot="1">
      <c r="A88" s="227"/>
      <c r="B88" s="327"/>
      <c r="C88" s="782"/>
      <c r="D88" s="749"/>
      <c r="E88" s="334"/>
      <c r="F88" s="768" t="s">
        <v>2261</v>
      </c>
      <c r="G88" s="769"/>
      <c r="H88" s="769"/>
      <c r="I88" s="769"/>
      <c r="J88" s="769"/>
      <c r="K88" s="769"/>
      <c r="L88" s="769"/>
      <c r="M88" s="769"/>
      <c r="N88" s="769"/>
      <c r="O88" s="769"/>
      <c r="P88" s="769"/>
      <c r="Q88" s="769"/>
      <c r="R88" s="769"/>
      <c r="S88" s="769"/>
      <c r="T88" s="769"/>
      <c r="U88" s="773"/>
      <c r="V88" s="774"/>
      <c r="W88" s="774"/>
      <c r="X88" s="774"/>
      <c r="Y88" s="775"/>
      <c r="Z88" s="785" t="s">
        <v>32</v>
      </c>
      <c r="AA88" s="766" t="s">
        <v>39</v>
      </c>
      <c r="AB88" s="767"/>
      <c r="AC88" s="737"/>
      <c r="AD88" s="738"/>
      <c r="AE88" s="739"/>
      <c r="AF88" s="740"/>
      <c r="AG88" s="740"/>
      <c r="AH88" s="741"/>
      <c r="AI88" s="598"/>
      <c r="AJ88" s="293"/>
      <c r="AK88" s="293"/>
      <c r="AL88" s="293"/>
      <c r="AM88" s="745"/>
      <c r="AN88" s="746"/>
      <c r="AO88" s="746"/>
      <c r="AP88" s="746"/>
      <c r="AQ88" s="746"/>
      <c r="AR88" s="746"/>
      <c r="AS88" s="746"/>
      <c r="AT88" s="746"/>
      <c r="AU88" s="746"/>
      <c r="AV88" s="746"/>
      <c r="AW88" s="746"/>
      <c r="AX88" s="746"/>
      <c r="AY88" s="746"/>
      <c r="AZ88" s="746"/>
      <c r="BA88" s="746"/>
      <c r="BB88" s="746"/>
      <c r="BC88" s="747"/>
    </row>
    <row r="89" spans="1:55" ht="9.75" customHeight="1" thickBot="1">
      <c r="A89" s="227"/>
      <c r="B89" s="327"/>
      <c r="C89" s="748"/>
      <c r="D89" s="749"/>
      <c r="E89" s="335"/>
      <c r="F89" s="770"/>
      <c r="G89" s="710"/>
      <c r="H89" s="710"/>
      <c r="I89" s="710"/>
      <c r="J89" s="710"/>
      <c r="K89" s="710"/>
      <c r="L89" s="710"/>
      <c r="M89" s="710"/>
      <c r="N89" s="710"/>
      <c r="O89" s="710"/>
      <c r="P89" s="710"/>
      <c r="Q89" s="710"/>
      <c r="R89" s="710"/>
      <c r="S89" s="710"/>
      <c r="T89" s="710"/>
      <c r="U89" s="761"/>
      <c r="V89" s="762"/>
      <c r="W89" s="762"/>
      <c r="X89" s="762"/>
      <c r="Y89" s="763"/>
      <c r="Z89" s="786"/>
      <c r="AA89" s="766"/>
      <c r="AB89" s="227"/>
      <c r="AC89" s="227"/>
      <c r="AD89" s="227"/>
      <c r="AE89" s="227"/>
      <c r="AF89" s="227"/>
      <c r="AG89" s="227"/>
      <c r="AH89" s="227"/>
      <c r="AI89" s="227"/>
      <c r="AJ89" s="293"/>
      <c r="AK89" s="293"/>
      <c r="AL89" s="293"/>
    </row>
    <row r="90" spans="1:55" ht="16.5" customHeight="1">
      <c r="A90" s="227"/>
      <c r="B90" s="327"/>
      <c r="C90" s="750"/>
      <c r="D90" s="751"/>
      <c r="E90" s="336"/>
      <c r="F90" s="771"/>
      <c r="G90" s="772"/>
      <c r="H90" s="772"/>
      <c r="I90" s="772"/>
      <c r="J90" s="772"/>
      <c r="K90" s="772"/>
      <c r="L90" s="772"/>
      <c r="M90" s="772"/>
      <c r="N90" s="772"/>
      <c r="O90" s="772"/>
      <c r="P90" s="772"/>
      <c r="Q90" s="772"/>
      <c r="R90" s="772"/>
      <c r="S90" s="772"/>
      <c r="T90" s="772"/>
      <c r="U90" s="318" t="s">
        <v>69</v>
      </c>
      <c r="V90" s="707">
        <f>U88/2</f>
        <v>0</v>
      </c>
      <c r="W90" s="707"/>
      <c r="X90" s="707"/>
      <c r="Y90" s="74" t="s">
        <v>32</v>
      </c>
      <c r="Z90" s="3" t="s">
        <v>70</v>
      </c>
      <c r="AA90" s="76"/>
      <c r="AB90" s="314"/>
      <c r="AC90" s="315"/>
      <c r="AD90" s="779"/>
      <c r="AE90" s="779"/>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96" t="s">
        <v>98</v>
      </c>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c r="AI92" s="796"/>
      <c r="AJ92" s="796"/>
      <c r="AK92" s="796"/>
      <c r="AL92" s="339"/>
      <c r="AM92" s="340"/>
    </row>
    <row r="93" spans="1:55" s="237" customFormat="1" ht="13.8"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97" t="str">
        <f>IF(SUM('別紙様式6-2 事業所個票１:事業所個票10'!CI4)&gt;=1,"該当","")</f>
        <v>該当</v>
      </c>
      <c r="AJ93" s="798"/>
      <c r="AK93" s="79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3.8"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97" t="str">
        <f>IF(SUM('別紙様式6-2 事業所個票１:事業所個票10'!CI4)=0,"該当","")</f>
        <v/>
      </c>
      <c r="AJ95" s="798"/>
      <c r="AK95" s="79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800" t="s">
        <v>103</v>
      </c>
      <c r="D97" s="800"/>
      <c r="E97" s="800"/>
      <c r="F97" s="800"/>
      <c r="G97" s="800"/>
      <c r="H97" s="800"/>
      <c r="I97" s="800"/>
      <c r="J97" s="800"/>
      <c r="K97" s="800"/>
      <c r="L97" s="800"/>
      <c r="M97" s="800"/>
      <c r="N97" s="800"/>
      <c r="O97" s="800"/>
      <c r="P97" s="800"/>
      <c r="Q97" s="800"/>
      <c r="R97" s="800"/>
      <c r="S97" s="800"/>
      <c r="T97" s="800"/>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88"/>
      <c r="D98" s="789"/>
      <c r="E98" s="642" t="s">
        <v>104</v>
      </c>
      <c r="F98" s="642"/>
      <c r="G98" s="642"/>
      <c r="H98" s="642"/>
      <c r="I98" s="642"/>
      <c r="J98" s="642"/>
      <c r="K98" s="642"/>
      <c r="L98" s="642"/>
      <c r="M98" s="642"/>
      <c r="N98" s="642"/>
      <c r="O98" s="642"/>
      <c r="P98" s="642"/>
      <c r="Q98" s="642"/>
      <c r="R98" s="801"/>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640" t="s">
        <v>2157</v>
      </c>
      <c r="AO99" s="640"/>
      <c r="AP99" s="640"/>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640" t="s">
        <v>2158</v>
      </c>
      <c r="AO100" s="640"/>
      <c r="AP100" s="640"/>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87" t="s">
        <v>111</v>
      </c>
      <c r="D103" s="787"/>
      <c r="E103" s="787"/>
      <c r="F103" s="787"/>
      <c r="G103" s="787"/>
      <c r="H103" s="787"/>
      <c r="I103" s="787"/>
      <c r="J103" s="787"/>
      <c r="K103" s="787"/>
      <c r="L103" s="296"/>
      <c r="M103" s="788"/>
      <c r="N103" s="789"/>
      <c r="O103" s="790" t="s">
        <v>112</v>
      </c>
      <c r="P103" s="791"/>
      <c r="Q103" s="791"/>
      <c r="R103" s="791"/>
      <c r="S103" s="791"/>
      <c r="T103" s="791"/>
      <c r="U103" s="791"/>
      <c r="V103" s="791"/>
      <c r="W103" s="791"/>
      <c r="X103" s="791"/>
      <c r="Y103" s="791"/>
      <c r="Z103" s="791"/>
      <c r="AA103" s="791"/>
      <c r="AB103" s="791"/>
      <c r="AC103" s="791"/>
      <c r="AD103" s="791"/>
      <c r="AE103" s="791"/>
      <c r="AF103" s="791"/>
      <c r="AG103" s="791"/>
      <c r="AH103" s="791"/>
      <c r="AI103" s="791"/>
      <c r="AJ103" s="792"/>
      <c r="AK103" s="255" t="str">
        <f>IF(T98="○","",(IF(AM100=TRUE,"○","×")))</f>
        <v>×</v>
      </c>
      <c r="AL103" s="236"/>
      <c r="AM103" s="793" t="s">
        <v>2067</v>
      </c>
      <c r="AN103" s="794"/>
      <c r="AO103" s="794"/>
      <c r="AP103" s="794"/>
      <c r="AQ103" s="794"/>
      <c r="AR103" s="794"/>
      <c r="AS103" s="794"/>
      <c r="AT103" s="794"/>
      <c r="AU103" s="794"/>
      <c r="AV103" s="794"/>
      <c r="AW103" s="794"/>
      <c r="AX103" s="794"/>
      <c r="AY103" s="794"/>
      <c r="AZ103" s="794"/>
      <c r="BA103" s="794"/>
      <c r="BB103" s="794"/>
      <c r="BC103" s="795"/>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800" t="s">
        <v>113</v>
      </c>
      <c r="D105" s="800"/>
      <c r="E105" s="800"/>
      <c r="F105" s="800"/>
      <c r="G105" s="800"/>
      <c r="H105" s="800"/>
      <c r="I105" s="800"/>
      <c r="J105" s="800"/>
      <c r="K105" s="800"/>
      <c r="L105" s="800"/>
      <c r="M105" s="800"/>
      <c r="N105" s="800"/>
      <c r="O105" s="800"/>
      <c r="P105" s="800"/>
      <c r="Q105" s="800"/>
      <c r="R105" s="800"/>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88"/>
      <c r="D106" s="789"/>
      <c r="E106" s="642" t="s">
        <v>114</v>
      </c>
      <c r="F106" s="642"/>
      <c r="G106" s="642"/>
      <c r="H106" s="642"/>
      <c r="I106" s="642"/>
      <c r="J106" s="642"/>
      <c r="K106" s="642"/>
      <c r="L106" s="642"/>
      <c r="M106" s="642"/>
      <c r="N106" s="642"/>
      <c r="O106" s="642"/>
      <c r="P106" s="642"/>
      <c r="Q106" s="642"/>
      <c r="R106" s="801"/>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802"/>
      <c r="C107" s="352" t="s">
        <v>105</v>
      </c>
      <c r="D107" s="803" t="s">
        <v>115</v>
      </c>
      <c r="E107" s="804"/>
      <c r="F107" s="804"/>
      <c r="G107" s="804"/>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805"/>
      <c r="AL107" s="236"/>
      <c r="AM107" s="133" t="b">
        <v>0</v>
      </c>
      <c r="AN107" s="640" t="s">
        <v>2157</v>
      </c>
      <c r="AO107" s="640"/>
      <c r="AP107" s="640"/>
      <c r="AQ107" s="229"/>
      <c r="AR107" s="133" t="b">
        <v>0</v>
      </c>
      <c r="AS107" s="640" t="s">
        <v>2159</v>
      </c>
      <c r="AT107" s="640"/>
      <c r="AU107" s="640"/>
    </row>
    <row r="108" spans="1:55" s="237" customFormat="1" ht="25.5" customHeight="1" thickBot="1">
      <c r="A108" s="236"/>
      <c r="B108" s="802"/>
      <c r="C108" s="820"/>
      <c r="D108" s="822" t="s">
        <v>116</v>
      </c>
      <c r="E108" s="823"/>
      <c r="F108" s="823"/>
      <c r="G108" s="823"/>
      <c r="H108" s="828"/>
      <c r="I108" s="830" t="s">
        <v>33</v>
      </c>
      <c r="J108" s="832" t="s">
        <v>117</v>
      </c>
      <c r="K108" s="833"/>
      <c r="L108" s="833"/>
      <c r="M108" s="833"/>
      <c r="N108" s="833"/>
      <c r="O108" s="833"/>
      <c r="P108" s="833"/>
      <c r="Q108" s="833"/>
      <c r="R108" s="833"/>
      <c r="S108" s="833"/>
      <c r="T108" s="833"/>
      <c r="U108" s="833"/>
      <c r="V108" s="833"/>
      <c r="W108" s="833"/>
      <c r="X108" s="833"/>
      <c r="Y108" s="833"/>
      <c r="Z108" s="833"/>
      <c r="AA108" s="833"/>
      <c r="AB108" s="833"/>
      <c r="AC108" s="833"/>
      <c r="AD108" s="833"/>
      <c r="AE108" s="833"/>
      <c r="AF108" s="833"/>
      <c r="AG108" s="833"/>
      <c r="AH108" s="833"/>
      <c r="AI108" s="833"/>
      <c r="AJ108" s="833"/>
      <c r="AK108" s="834"/>
      <c r="AL108" s="236"/>
      <c r="AM108" s="133" t="b">
        <v>0</v>
      </c>
      <c r="AN108" s="640" t="s">
        <v>2158</v>
      </c>
      <c r="AO108" s="640"/>
      <c r="AP108" s="640"/>
      <c r="AQ108" s="373"/>
      <c r="AR108" s="133" t="b">
        <v>0</v>
      </c>
      <c r="AS108" s="640" t="s">
        <v>2160</v>
      </c>
      <c r="AT108" s="640"/>
      <c r="AU108" s="640"/>
      <c r="AV108" s="373"/>
      <c r="AW108" s="373"/>
      <c r="AX108" s="373"/>
      <c r="AY108" s="373"/>
      <c r="AZ108" s="373"/>
      <c r="BA108" s="373"/>
      <c r="BB108" s="373"/>
      <c r="BC108" s="373"/>
    </row>
    <row r="109" spans="1:55" s="237" customFormat="1" ht="33" customHeight="1" thickBot="1">
      <c r="A109" s="236"/>
      <c r="B109" s="802"/>
      <c r="C109" s="820"/>
      <c r="D109" s="824"/>
      <c r="E109" s="825"/>
      <c r="F109" s="825"/>
      <c r="G109" s="825"/>
      <c r="H109" s="829"/>
      <c r="I109" s="831"/>
      <c r="J109" s="835"/>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6"/>
      <c r="AG109" s="836"/>
      <c r="AH109" s="836"/>
      <c r="AI109" s="836"/>
      <c r="AJ109" s="836"/>
      <c r="AK109" s="837"/>
      <c r="AL109" s="236"/>
      <c r="AM109" s="793" t="s">
        <v>2262</v>
      </c>
      <c r="AN109" s="815"/>
      <c r="AO109" s="815"/>
      <c r="AP109" s="815"/>
      <c r="AQ109" s="815"/>
      <c r="AR109" s="815"/>
      <c r="AS109" s="815"/>
      <c r="AT109" s="815"/>
      <c r="AU109" s="815"/>
      <c r="AV109" s="815"/>
      <c r="AW109" s="815"/>
      <c r="AX109" s="815"/>
      <c r="AY109" s="815"/>
      <c r="AZ109" s="815"/>
      <c r="BA109" s="815"/>
      <c r="BB109" s="815"/>
      <c r="BC109" s="816"/>
    </row>
    <row r="110" spans="1:55" s="237" customFormat="1" ht="19.5" customHeight="1" thickBot="1">
      <c r="A110" s="236"/>
      <c r="B110" s="802"/>
      <c r="C110" s="820"/>
      <c r="D110" s="824"/>
      <c r="E110" s="825"/>
      <c r="F110" s="825"/>
      <c r="G110" s="825"/>
      <c r="H110" s="806"/>
      <c r="I110" s="808" t="s">
        <v>40</v>
      </c>
      <c r="J110" s="374" t="s">
        <v>118</v>
      </c>
      <c r="K110" s="375"/>
      <c r="L110" s="375"/>
      <c r="M110" s="375"/>
      <c r="N110" s="375"/>
      <c r="O110" s="375"/>
      <c r="P110" s="375"/>
      <c r="Q110" s="375"/>
      <c r="R110" s="375"/>
      <c r="S110" s="810" t="s">
        <v>119</v>
      </c>
      <c r="T110" s="810"/>
      <c r="U110" s="810"/>
      <c r="V110" s="810"/>
      <c r="W110" s="810"/>
      <c r="X110" s="810"/>
      <c r="Y110" s="810"/>
      <c r="Z110" s="810"/>
      <c r="AA110" s="810"/>
      <c r="AB110" s="810"/>
      <c r="AC110" s="810"/>
      <c r="AD110" s="810"/>
      <c r="AE110" s="810"/>
      <c r="AF110" s="810"/>
      <c r="AG110" s="810"/>
      <c r="AH110" s="810"/>
      <c r="AI110" s="810"/>
      <c r="AJ110" s="810"/>
      <c r="AK110" s="811"/>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802"/>
      <c r="C111" s="821"/>
      <c r="D111" s="826"/>
      <c r="E111" s="827"/>
      <c r="F111" s="827"/>
      <c r="G111" s="827"/>
      <c r="H111" s="807"/>
      <c r="I111" s="809"/>
      <c r="J111" s="812"/>
      <c r="K111" s="813"/>
      <c r="L111" s="813"/>
      <c r="M111" s="813"/>
      <c r="N111" s="813"/>
      <c r="O111" s="813"/>
      <c r="P111" s="813"/>
      <c r="Q111" s="813"/>
      <c r="R111" s="813"/>
      <c r="S111" s="813"/>
      <c r="T111" s="813"/>
      <c r="U111" s="813"/>
      <c r="V111" s="813"/>
      <c r="W111" s="813"/>
      <c r="X111" s="813"/>
      <c r="Y111" s="813"/>
      <c r="Z111" s="813"/>
      <c r="AA111" s="813"/>
      <c r="AB111" s="813"/>
      <c r="AC111" s="813"/>
      <c r="AD111" s="813"/>
      <c r="AE111" s="813"/>
      <c r="AF111" s="813"/>
      <c r="AG111" s="813"/>
      <c r="AH111" s="813"/>
      <c r="AI111" s="813"/>
      <c r="AJ111" s="813"/>
      <c r="AK111" s="814"/>
      <c r="AL111" s="236"/>
      <c r="AM111" s="793" t="s">
        <v>2263</v>
      </c>
      <c r="AN111" s="815"/>
      <c r="AO111" s="815"/>
      <c r="AP111" s="815"/>
      <c r="AQ111" s="815"/>
      <c r="AR111" s="815"/>
      <c r="AS111" s="815"/>
      <c r="AT111" s="815"/>
      <c r="AU111" s="815"/>
      <c r="AV111" s="815"/>
      <c r="AW111" s="815"/>
      <c r="AX111" s="815"/>
      <c r="AY111" s="815"/>
      <c r="AZ111" s="815"/>
      <c r="BA111" s="815"/>
      <c r="BB111" s="815"/>
      <c r="BC111" s="816"/>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87" t="s">
        <v>2264</v>
      </c>
      <c r="D114" s="787"/>
      <c r="E114" s="787"/>
      <c r="F114" s="787"/>
      <c r="G114" s="787"/>
      <c r="H114" s="787"/>
      <c r="I114" s="787"/>
      <c r="J114" s="787"/>
      <c r="K114" s="787"/>
      <c r="L114" s="296"/>
      <c r="M114" s="788"/>
      <c r="N114" s="789"/>
      <c r="O114" s="817" t="s">
        <v>121</v>
      </c>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9"/>
      <c r="AK114" s="255" t="str">
        <f>IF(T106="○","",(IF(AM108=TRUE,"○","×")))</f>
        <v>×</v>
      </c>
      <c r="AL114" s="236"/>
      <c r="AM114" s="793" t="s">
        <v>2068</v>
      </c>
      <c r="AN114" s="794"/>
      <c r="AO114" s="794"/>
      <c r="AP114" s="794"/>
      <c r="AQ114" s="794"/>
      <c r="AR114" s="794"/>
      <c r="AS114" s="794"/>
      <c r="AT114" s="794"/>
      <c r="AU114" s="794"/>
      <c r="AV114" s="794"/>
      <c r="AW114" s="794"/>
      <c r="AX114" s="794"/>
      <c r="AY114" s="794"/>
      <c r="AZ114" s="794"/>
      <c r="BA114" s="794"/>
      <c r="BB114" s="794"/>
      <c r="BC114" s="795"/>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96" t="s">
        <v>122</v>
      </c>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c r="AI116" s="796"/>
      <c r="AJ116" s="796"/>
      <c r="AK116" s="796"/>
      <c r="AL116" s="236"/>
      <c r="AM116" s="382" t="str">
        <f>IF(SUM('別紙様式6-2 事業所個票１:事業所個票10'!CI5)&gt;=1,"該当","")</f>
        <v>該当</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640" t="s">
        <v>2159</v>
      </c>
      <c r="AT117" s="640"/>
      <c r="AU117" s="640"/>
    </row>
    <row r="118" spans="1:55" s="237" customFormat="1" ht="20.25" customHeight="1" thickBot="1">
      <c r="A118" s="236"/>
      <c r="B118" s="788"/>
      <c r="C118" s="789"/>
      <c r="D118" s="854" t="s">
        <v>114</v>
      </c>
      <c r="E118" s="854"/>
      <c r="F118" s="854"/>
      <c r="G118" s="854"/>
      <c r="H118" s="854"/>
      <c r="I118" s="854"/>
      <c r="J118" s="854"/>
      <c r="K118" s="854"/>
      <c r="L118" s="854"/>
      <c r="M118" s="854"/>
      <c r="N118" s="854"/>
      <c r="O118" s="854"/>
      <c r="P118" s="854"/>
      <c r="Q118" s="855"/>
      <c r="R118" s="386" t="s">
        <v>39</v>
      </c>
      <c r="S118" s="307" t="str">
        <f>IF(AM116="","",IF(AND(AM118=TRUE,OR(AR117=TRUE,AR118=TRUE,AR119=TRUE)),"○","×"))</f>
        <v>×</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640" t="s">
        <v>2157</v>
      </c>
      <c r="AO118" s="640"/>
      <c r="AP118" s="640"/>
      <c r="AR118" s="133" t="b">
        <v>0</v>
      </c>
      <c r="AS118" s="640" t="s">
        <v>2160</v>
      </c>
      <c r="AT118" s="640"/>
      <c r="AU118" s="640"/>
    </row>
    <row r="119" spans="1:55" s="237" customFormat="1" ht="28.5" customHeight="1" thickBot="1">
      <c r="A119" s="236"/>
      <c r="B119" s="352" t="s">
        <v>105</v>
      </c>
      <c r="C119" s="856" t="s">
        <v>124</v>
      </c>
      <c r="D119" s="857"/>
      <c r="E119" s="857"/>
      <c r="F119" s="857"/>
      <c r="G119" s="857"/>
      <c r="H119" s="857"/>
      <c r="I119" s="857"/>
      <c r="J119" s="857"/>
      <c r="K119" s="857"/>
      <c r="L119" s="857"/>
      <c r="M119" s="857"/>
      <c r="N119" s="857"/>
      <c r="O119" s="857"/>
      <c r="P119" s="857"/>
      <c r="Q119" s="857"/>
      <c r="R119" s="857"/>
      <c r="S119" s="858"/>
      <c r="T119" s="857"/>
      <c r="U119" s="857"/>
      <c r="V119" s="857"/>
      <c r="W119" s="857"/>
      <c r="X119" s="857"/>
      <c r="Y119" s="857"/>
      <c r="Z119" s="857"/>
      <c r="AA119" s="857"/>
      <c r="AB119" s="857"/>
      <c r="AC119" s="857"/>
      <c r="AD119" s="857"/>
      <c r="AE119" s="857"/>
      <c r="AF119" s="857"/>
      <c r="AG119" s="857"/>
      <c r="AH119" s="857"/>
      <c r="AI119" s="857"/>
      <c r="AJ119" s="857"/>
      <c r="AK119" s="859"/>
      <c r="AL119" s="236"/>
      <c r="AM119" s="133" t="b">
        <v>0</v>
      </c>
      <c r="AN119" s="640" t="s">
        <v>2158</v>
      </c>
      <c r="AO119" s="640"/>
      <c r="AP119" s="640"/>
      <c r="AR119" s="133" t="b">
        <v>0</v>
      </c>
      <c r="AS119" s="640" t="s">
        <v>2161</v>
      </c>
      <c r="AT119" s="640"/>
      <c r="AU119" s="640"/>
    </row>
    <row r="120" spans="1:55" s="237" customFormat="1" ht="25.5" customHeight="1">
      <c r="A120" s="236"/>
      <c r="B120" s="820"/>
      <c r="C120" s="822" t="s">
        <v>125</v>
      </c>
      <c r="D120" s="823"/>
      <c r="E120" s="823"/>
      <c r="F120" s="823"/>
      <c r="G120" s="388"/>
      <c r="H120" s="389" t="s">
        <v>33</v>
      </c>
      <c r="I120" s="838" t="s">
        <v>126</v>
      </c>
      <c r="J120" s="839"/>
      <c r="K120" s="839"/>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40"/>
      <c r="AL120" s="236"/>
      <c r="AM120" s="611" t="s">
        <v>2265</v>
      </c>
      <c r="AN120" s="841"/>
      <c r="AO120" s="841"/>
      <c r="AP120" s="841"/>
      <c r="AQ120" s="841"/>
      <c r="AR120" s="841"/>
      <c r="AS120" s="841"/>
      <c r="AT120" s="841"/>
      <c r="AU120" s="841"/>
      <c r="AV120" s="841"/>
      <c r="AW120" s="841"/>
      <c r="AX120" s="841"/>
      <c r="AY120" s="841"/>
      <c r="AZ120" s="841"/>
      <c r="BA120" s="841"/>
      <c r="BB120" s="841"/>
      <c r="BC120" s="842"/>
    </row>
    <row r="121" spans="1:55" s="237" customFormat="1" ht="33.75" customHeight="1">
      <c r="A121" s="236"/>
      <c r="B121" s="820"/>
      <c r="C121" s="824"/>
      <c r="D121" s="825"/>
      <c r="E121" s="825"/>
      <c r="F121" s="825"/>
      <c r="G121" s="390"/>
      <c r="H121" s="391" t="s">
        <v>40</v>
      </c>
      <c r="I121" s="848" t="s">
        <v>127</v>
      </c>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49"/>
      <c r="AK121" s="850"/>
      <c r="AL121" s="236"/>
      <c r="AM121" s="843"/>
      <c r="AN121" s="844"/>
      <c r="AO121" s="844"/>
      <c r="AP121" s="844"/>
      <c r="AQ121" s="844"/>
      <c r="AR121" s="844"/>
      <c r="AS121" s="844"/>
      <c r="AT121" s="844"/>
      <c r="AU121" s="844"/>
      <c r="AV121" s="844"/>
      <c r="AW121" s="844"/>
      <c r="AX121" s="844"/>
      <c r="AY121" s="844"/>
      <c r="AZ121" s="844"/>
      <c r="BA121" s="844"/>
      <c r="BB121" s="844"/>
      <c r="BC121" s="845"/>
    </row>
    <row r="122" spans="1:55" s="237" customFormat="1" ht="37.5" customHeight="1" thickBot="1">
      <c r="A122" s="236"/>
      <c r="B122" s="821"/>
      <c r="C122" s="826"/>
      <c r="D122" s="827"/>
      <c r="E122" s="827"/>
      <c r="F122" s="827"/>
      <c r="G122" s="392"/>
      <c r="H122" s="393" t="s">
        <v>41</v>
      </c>
      <c r="I122" s="851" t="s">
        <v>128</v>
      </c>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3"/>
      <c r="AL122" s="236"/>
      <c r="AM122" s="846"/>
      <c r="AN122" s="730"/>
      <c r="AO122" s="730"/>
      <c r="AP122" s="730"/>
      <c r="AQ122" s="730"/>
      <c r="AR122" s="730"/>
      <c r="AS122" s="730"/>
      <c r="AT122" s="730"/>
      <c r="AU122" s="730"/>
      <c r="AV122" s="730"/>
      <c r="AW122" s="730"/>
      <c r="AX122" s="730"/>
      <c r="AY122" s="730"/>
      <c r="AZ122" s="730"/>
      <c r="BA122" s="730"/>
      <c r="BB122" s="730"/>
      <c r="BC122" s="847"/>
    </row>
    <row r="123" spans="1:55" s="237" customFormat="1" ht="13.5" customHeight="1">
      <c r="A123" s="236"/>
      <c r="B123" s="394" t="s">
        <v>107</v>
      </c>
      <c r="C123" s="860" t="s">
        <v>120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625"/>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862" t="s">
        <v>2266</v>
      </c>
      <c r="C125" s="862"/>
      <c r="D125" s="862"/>
      <c r="E125" s="862"/>
      <c r="F125" s="862"/>
      <c r="G125" s="862"/>
      <c r="H125" s="862"/>
      <c r="I125" s="862"/>
      <c r="J125" s="862"/>
      <c r="K125" s="862"/>
      <c r="L125" s="296"/>
      <c r="M125" s="788"/>
      <c r="N125" s="789"/>
      <c r="O125" s="863" t="s">
        <v>129</v>
      </c>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255" t="str">
        <f>IF(S118="","",IF(S118="○","",IF(AM119=TRUE,"○","×")))</f>
        <v>×</v>
      </c>
      <c r="AL125" s="236"/>
      <c r="AM125" s="631" t="s">
        <v>2069</v>
      </c>
      <c r="AN125" s="608"/>
      <c r="AO125" s="608"/>
      <c r="AP125" s="608"/>
      <c r="AQ125" s="608"/>
      <c r="AR125" s="608"/>
      <c r="AS125" s="608"/>
      <c r="AT125" s="608"/>
      <c r="AU125" s="608"/>
      <c r="AV125" s="608"/>
      <c r="AW125" s="608"/>
      <c r="AX125" s="608"/>
      <c r="AY125" s="608"/>
      <c r="AZ125" s="608"/>
      <c r="BA125" s="608"/>
      <c r="BB125" s="608"/>
      <c r="BC125" s="609"/>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709" t="s">
        <v>130</v>
      </c>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559" t="s">
        <v>132</v>
      </c>
      <c r="C129" s="560"/>
      <c r="D129" s="560"/>
      <c r="E129" s="560"/>
      <c r="F129" s="560"/>
      <c r="G129" s="560"/>
      <c r="H129" s="560"/>
      <c r="I129" s="560"/>
      <c r="J129" s="560"/>
      <c r="K129" s="560"/>
      <c r="L129" s="554" t="s">
        <v>2281</v>
      </c>
      <c r="M129" s="554"/>
      <c r="N129" s="554"/>
      <c r="O129" s="554"/>
      <c r="P129" s="554"/>
      <c r="Q129" s="554"/>
      <c r="R129" s="554"/>
      <c r="S129" s="554"/>
      <c r="T129" s="554"/>
      <c r="U129" s="554"/>
      <c r="V129" s="554"/>
      <c r="W129" s="554"/>
      <c r="X129" s="554"/>
      <c r="Y129" s="554"/>
      <c r="Z129" s="554"/>
      <c r="AA129" s="555"/>
      <c r="AB129" s="397">
        <f>SUM('別紙様式6-2 事業所個票１:事業所個票10'!AG37)</f>
        <v>0</v>
      </c>
      <c r="AC129" s="556" t="s">
        <v>2283</v>
      </c>
      <c r="AD129" s="557" t="str">
        <f>IF(AB130=0,"",IF(AB129&gt;=AB130,"○","×"))</f>
        <v>×</v>
      </c>
      <c r="AE129" s="227"/>
      <c r="AF129" s="227"/>
      <c r="AG129" s="227"/>
      <c r="AH129" s="227"/>
      <c r="AI129" s="227"/>
      <c r="AJ129" s="227"/>
      <c r="AK129" s="227"/>
      <c r="AL129" s="227"/>
      <c r="AM129" s="398" t="str">
        <f>IF(OR(AD129="×",AD131="×"),"×","")</f>
        <v>×</v>
      </c>
    </row>
    <row r="130" spans="1:56" ht="24.75" customHeight="1" thickBot="1">
      <c r="A130" s="227"/>
      <c r="B130" s="561"/>
      <c r="C130" s="562"/>
      <c r="D130" s="562"/>
      <c r="E130" s="562"/>
      <c r="F130" s="562"/>
      <c r="G130" s="562"/>
      <c r="H130" s="562"/>
      <c r="I130" s="562"/>
      <c r="J130" s="562"/>
      <c r="K130" s="562"/>
      <c r="L130" s="554" t="s">
        <v>2282</v>
      </c>
      <c r="M130" s="554"/>
      <c r="N130" s="554"/>
      <c r="O130" s="554"/>
      <c r="P130" s="554"/>
      <c r="Q130" s="554"/>
      <c r="R130" s="554"/>
      <c r="S130" s="554"/>
      <c r="T130" s="554"/>
      <c r="U130" s="554"/>
      <c r="V130" s="554"/>
      <c r="W130" s="554"/>
      <c r="X130" s="554"/>
      <c r="Y130" s="554"/>
      <c r="Z130" s="554"/>
      <c r="AA130" s="555"/>
      <c r="AB130" s="397">
        <f>SUM('別紙様式6-2 事業所個票１:事業所個票10'!CI6)</f>
        <v>1</v>
      </c>
      <c r="AC130" s="556"/>
      <c r="AD130" s="558"/>
      <c r="AE130" s="227"/>
      <c r="AF130" s="227"/>
      <c r="AG130" s="227"/>
      <c r="AH130" s="227"/>
      <c r="AI130" s="227"/>
      <c r="AJ130" s="227"/>
      <c r="AK130" s="227"/>
      <c r="AL130" s="227"/>
    </row>
    <row r="131" spans="1:56" ht="24.75" customHeight="1" thickBot="1">
      <c r="A131" s="227"/>
      <c r="B131" s="865" t="s">
        <v>2267</v>
      </c>
      <c r="C131" s="857"/>
      <c r="D131" s="857"/>
      <c r="E131" s="857"/>
      <c r="F131" s="857"/>
      <c r="G131" s="857"/>
      <c r="H131" s="857"/>
      <c r="I131" s="857"/>
      <c r="J131" s="857"/>
      <c r="K131" s="857"/>
      <c r="L131" s="554" t="s">
        <v>2281</v>
      </c>
      <c r="M131" s="554"/>
      <c r="N131" s="554"/>
      <c r="O131" s="554"/>
      <c r="P131" s="554"/>
      <c r="Q131" s="554"/>
      <c r="R131" s="554"/>
      <c r="S131" s="554"/>
      <c r="T131" s="554"/>
      <c r="U131" s="554"/>
      <c r="V131" s="554"/>
      <c r="W131" s="554"/>
      <c r="X131" s="554"/>
      <c r="Y131" s="554"/>
      <c r="Z131" s="554"/>
      <c r="AA131" s="555"/>
      <c r="AB131" s="397">
        <f>SUM('別紙様式6-2 事業所個票１:事業所個票10'!AO37)</f>
        <v>0</v>
      </c>
      <c r="AC131" s="556" t="s">
        <v>2283</v>
      </c>
      <c r="AD131" s="557" t="str">
        <f>IF(AB132=0,"",IF(AB131&gt;=AB132,"○","×"))</f>
        <v>×</v>
      </c>
      <c r="AE131" s="227"/>
      <c r="AF131" s="399"/>
      <c r="AG131" s="227"/>
      <c r="AH131" s="227"/>
      <c r="AI131" s="227"/>
      <c r="AJ131" s="227"/>
      <c r="AK131" s="227"/>
      <c r="AL131" s="227"/>
    </row>
    <row r="132" spans="1:56" ht="24.75" customHeight="1" thickBot="1">
      <c r="A132" s="227"/>
      <c r="B132" s="866"/>
      <c r="C132" s="867"/>
      <c r="D132" s="867"/>
      <c r="E132" s="867"/>
      <c r="F132" s="867"/>
      <c r="G132" s="867"/>
      <c r="H132" s="867"/>
      <c r="I132" s="867"/>
      <c r="J132" s="867"/>
      <c r="K132" s="867"/>
      <c r="L132" s="554" t="s">
        <v>2282</v>
      </c>
      <c r="M132" s="554"/>
      <c r="N132" s="554"/>
      <c r="O132" s="554"/>
      <c r="P132" s="554"/>
      <c r="Q132" s="554"/>
      <c r="R132" s="554"/>
      <c r="S132" s="554"/>
      <c r="T132" s="554"/>
      <c r="U132" s="554"/>
      <c r="V132" s="554"/>
      <c r="W132" s="554"/>
      <c r="X132" s="554"/>
      <c r="Y132" s="554"/>
      <c r="Z132" s="554"/>
      <c r="AA132" s="555"/>
      <c r="AB132" s="397">
        <f>SUM('別紙様式6-2 事業所個票１:事業所個票10'!CI6)</f>
        <v>1</v>
      </c>
      <c r="AC132" s="556"/>
      <c r="AD132" s="558"/>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3.8"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v>
      </c>
      <c r="AL134" s="227"/>
      <c r="AM134" s="631" t="s">
        <v>2268</v>
      </c>
      <c r="AN134" s="608"/>
      <c r="AO134" s="608"/>
      <c r="AP134" s="608"/>
      <c r="AQ134" s="608"/>
      <c r="AR134" s="608"/>
      <c r="AS134" s="608"/>
      <c r="AT134" s="608"/>
      <c r="AU134" s="608"/>
      <c r="AV134" s="608"/>
      <c r="AW134" s="608"/>
      <c r="AX134" s="608"/>
      <c r="AY134" s="608"/>
      <c r="AZ134" s="608"/>
      <c r="BA134" s="608"/>
      <c r="BB134" s="608"/>
      <c r="BC134" s="609"/>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873" t="s">
        <v>135</v>
      </c>
      <c r="E138" s="873"/>
      <c r="F138" s="873"/>
      <c r="G138" s="873"/>
      <c r="H138" s="873"/>
      <c r="I138" s="873"/>
      <c r="J138" s="873"/>
      <c r="K138" s="873"/>
      <c r="L138" s="873"/>
      <c r="M138" s="873"/>
      <c r="N138" s="873"/>
      <c r="O138" s="873"/>
      <c r="P138" s="873"/>
      <c r="Q138" s="873"/>
      <c r="R138" s="873"/>
      <c r="S138" s="873"/>
      <c r="T138" s="873"/>
      <c r="U138" s="873"/>
      <c r="V138" s="873"/>
      <c r="W138" s="873"/>
      <c r="X138" s="873"/>
      <c r="Y138" s="873"/>
      <c r="Z138" s="873"/>
      <c r="AA138" s="873"/>
      <c r="AB138" s="873"/>
      <c r="AC138" s="873"/>
      <c r="AD138" s="873"/>
      <c r="AE138" s="873"/>
      <c r="AF138" s="873"/>
      <c r="AG138" s="873"/>
      <c r="AH138" s="873"/>
      <c r="AI138" s="873"/>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420" t="s">
        <v>70</v>
      </c>
      <c r="AL139" s="236"/>
      <c r="AM139" s="133" t="b">
        <v>0</v>
      </c>
      <c r="AN139" s="793" t="s">
        <v>2271</v>
      </c>
      <c r="AO139" s="815"/>
      <c r="AP139" s="815"/>
      <c r="AQ139" s="815"/>
      <c r="AR139" s="815"/>
      <c r="AS139" s="815"/>
      <c r="AT139" s="815"/>
      <c r="AU139" s="815"/>
      <c r="AV139" s="815"/>
      <c r="AW139" s="815"/>
      <c r="AX139" s="815"/>
      <c r="AY139" s="815"/>
      <c r="AZ139" s="815"/>
      <c r="BA139" s="815"/>
      <c r="BB139" s="815"/>
      <c r="BC139" s="816"/>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709" t="s">
        <v>137</v>
      </c>
      <c r="C141" s="709"/>
      <c r="D141" s="709"/>
      <c r="E141" s="709"/>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09"/>
      <c r="AI141" s="709"/>
      <c r="AJ141" s="709"/>
      <c r="AK141" s="709"/>
      <c r="AL141" s="227"/>
      <c r="AM141" s="423" t="str">
        <f>IF(SUM('別紙様式6-2 事業所個票１:事業所個票10'!CI9)&gt;=1,"表示","表示不要")</f>
        <v>表示</v>
      </c>
    </row>
    <row r="142" spans="1:56" ht="13.8"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875" t="s">
        <v>138</v>
      </c>
      <c r="C143" s="732"/>
      <c r="D143" s="732"/>
      <c r="E143" s="732"/>
      <c r="F143" s="732"/>
      <c r="G143" s="732"/>
      <c r="H143" s="732"/>
      <c r="I143" s="732"/>
      <c r="J143" s="732"/>
      <c r="K143" s="732"/>
      <c r="L143" s="732"/>
      <c r="M143" s="732"/>
      <c r="N143" s="732"/>
      <c r="O143" s="732"/>
      <c r="P143" s="732"/>
      <c r="Q143" s="733"/>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793" t="s">
        <v>2284</v>
      </c>
      <c r="AN143" s="794"/>
      <c r="AO143" s="794"/>
      <c r="AP143" s="794"/>
      <c r="AQ143" s="794"/>
      <c r="AR143" s="794"/>
      <c r="AS143" s="794"/>
      <c r="AT143" s="794"/>
      <c r="AU143" s="794"/>
      <c r="AV143" s="794"/>
      <c r="AW143" s="794"/>
      <c r="AX143" s="794"/>
      <c r="AY143" s="794"/>
      <c r="AZ143" s="794"/>
      <c r="BA143" s="794"/>
      <c r="BB143" s="794"/>
      <c r="BC143" s="795"/>
    </row>
    <row r="144" spans="1:56" ht="16.5" customHeight="1" thickBot="1">
      <c r="A144" s="227"/>
      <c r="B144" s="868" t="s">
        <v>139</v>
      </c>
      <c r="C144" s="713"/>
      <c r="D144" s="713"/>
      <c r="E144" s="713"/>
      <c r="F144" s="713"/>
      <c r="G144" s="713"/>
      <c r="H144" s="713"/>
      <c r="I144" s="713"/>
      <c r="J144" s="713"/>
      <c r="K144" s="713"/>
      <c r="L144" s="713"/>
      <c r="M144" s="713"/>
      <c r="N144" s="713"/>
      <c r="O144" s="713"/>
      <c r="P144" s="713"/>
      <c r="Q144" s="714"/>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793" t="s">
        <v>2285</v>
      </c>
      <c r="AN144" s="794"/>
      <c r="AO144" s="794"/>
      <c r="AP144" s="794"/>
      <c r="AQ144" s="794"/>
      <c r="AR144" s="794"/>
      <c r="AS144" s="794"/>
      <c r="AT144" s="794"/>
      <c r="AU144" s="794"/>
      <c r="AV144" s="794"/>
      <c r="AW144" s="794"/>
      <c r="AX144" s="794"/>
      <c r="AY144" s="794"/>
      <c r="AZ144" s="794"/>
      <c r="BA144" s="794"/>
      <c r="BB144" s="794"/>
      <c r="BC144" s="795"/>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869" t="s">
        <v>140</v>
      </c>
      <c r="C146" s="869"/>
      <c r="D146" s="869"/>
      <c r="E146" s="869"/>
      <c r="F146" s="869"/>
      <c r="G146" s="869"/>
      <c r="H146" s="869"/>
      <c r="I146" s="869"/>
      <c r="J146" s="869"/>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c r="AJ146" s="869"/>
      <c r="AK146" s="869"/>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870" t="str">
        <f>IF(SUM('別紙様式6-2 事業所個票１:事業所個票10'!CI10)=0,"該当","")</f>
        <v/>
      </c>
      <c r="AJ147" s="871"/>
      <c r="AK147" s="872"/>
      <c r="AL147" s="236"/>
    </row>
    <row r="148" spans="1:55" s="237" customFormat="1" ht="28.5" customHeight="1">
      <c r="A148" s="236"/>
      <c r="B148" s="326" t="s">
        <v>85</v>
      </c>
      <c r="C148" s="884" t="s">
        <v>142</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870" t="str">
        <f>IF(SUM('別紙様式6-2 事業所個票１:事業所個票10'!CI10)&gt;=1,"該当","")</f>
        <v>該当</v>
      </c>
      <c r="AJ150" s="871"/>
      <c r="AK150" s="872"/>
      <c r="AL150" s="236"/>
    </row>
    <row r="151" spans="1:55" s="237" customFormat="1" ht="39" customHeight="1">
      <c r="A151" s="236"/>
      <c r="B151" s="326" t="s">
        <v>85</v>
      </c>
      <c r="C151" s="884" t="s">
        <v>144</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885" t="s">
        <v>145</v>
      </c>
      <c r="C153" s="886"/>
      <c r="D153" s="886"/>
      <c r="E153" s="887"/>
      <c r="F153" s="888" t="s">
        <v>146</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429" t="str">
        <f>IF(AI150="該当",IF(AND(COUNTIF(AM154:AM157,TRUE)&gt;=1,COUNTIF(AM158:AM161,TRUE)&gt;=1,COUNTIF(AM162:AM165,TRUE)&gt;=1,COUNTIF(AM166:AM169,TRUE)&gt;=1,COUNTIF(AM170:AM173,TRUE)&gt;=1,COUNTIF(AM174:AM177,TRUE)&gt;=1),"○","×"),IF(COUNTIF(AM154:AM177,TRUE)&gt;=1,"○","×"))</f>
        <v>×</v>
      </c>
      <c r="AL153" s="236"/>
      <c r="AM153" s="430" t="s">
        <v>2162</v>
      </c>
      <c r="AN153" s="631" t="s">
        <v>2070</v>
      </c>
      <c r="AO153" s="717"/>
      <c r="AP153" s="717"/>
      <c r="AQ153" s="717"/>
      <c r="AR153" s="717"/>
      <c r="AS153" s="717"/>
      <c r="AT153" s="717"/>
      <c r="AU153" s="717"/>
      <c r="AV153" s="717"/>
      <c r="AW153" s="717"/>
      <c r="AX153" s="717"/>
      <c r="AY153" s="717"/>
      <c r="AZ153" s="717"/>
      <c r="BA153" s="717"/>
      <c r="BB153" s="717"/>
      <c r="BC153" s="718"/>
    </row>
    <row r="154" spans="1:55" s="237" customFormat="1" ht="14.25" customHeight="1" thickBot="1">
      <c r="A154" s="236"/>
      <c r="B154" s="865" t="s">
        <v>147</v>
      </c>
      <c r="C154" s="857"/>
      <c r="D154" s="857"/>
      <c r="E154" s="876"/>
      <c r="F154" s="431"/>
      <c r="G154" s="880" t="s">
        <v>148</v>
      </c>
      <c r="H154" s="880"/>
      <c r="I154" s="880"/>
      <c r="J154" s="880"/>
      <c r="K154" s="880"/>
      <c r="L154" s="880"/>
      <c r="M154" s="880"/>
      <c r="N154" s="880"/>
      <c r="O154" s="880"/>
      <c r="P154" s="880"/>
      <c r="Q154" s="880"/>
      <c r="R154" s="880"/>
      <c r="S154" s="880"/>
      <c r="T154" s="880"/>
      <c r="U154" s="880"/>
      <c r="V154" s="880"/>
      <c r="W154" s="880"/>
      <c r="X154" s="880"/>
      <c r="Y154" s="880"/>
      <c r="Z154" s="880"/>
      <c r="AA154" s="880"/>
      <c r="AB154" s="880"/>
      <c r="AC154" s="880"/>
      <c r="AD154" s="880"/>
      <c r="AE154" s="880"/>
      <c r="AF154" s="880"/>
      <c r="AG154" s="880"/>
      <c r="AH154" s="880"/>
      <c r="AI154" s="880"/>
      <c r="AJ154" s="880"/>
      <c r="AK154" s="881"/>
      <c r="AL154" s="236"/>
      <c r="AM154" s="133" t="b">
        <v>0</v>
      </c>
    </row>
    <row r="155" spans="1:55" s="237" customFormat="1" ht="13.5" customHeight="1">
      <c r="A155" s="236"/>
      <c r="B155" s="877"/>
      <c r="C155" s="858"/>
      <c r="D155" s="858"/>
      <c r="E155" s="878"/>
      <c r="F155" s="432"/>
      <c r="G155" s="882" t="s">
        <v>149</v>
      </c>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433"/>
      <c r="AL155" s="236"/>
      <c r="AM155" s="133" t="b">
        <v>0</v>
      </c>
      <c r="AN155" s="611" t="s">
        <v>2071</v>
      </c>
      <c r="AO155" s="612"/>
      <c r="AP155" s="612"/>
      <c r="AQ155" s="612"/>
      <c r="AR155" s="612"/>
      <c r="AS155" s="612"/>
      <c r="AT155" s="612"/>
      <c r="AU155" s="612"/>
      <c r="AV155" s="612"/>
      <c r="AW155" s="612"/>
      <c r="AX155" s="612"/>
      <c r="AY155" s="612"/>
      <c r="AZ155" s="612"/>
      <c r="BA155" s="612"/>
      <c r="BB155" s="612"/>
      <c r="BC155" s="613"/>
    </row>
    <row r="156" spans="1:55" s="237" customFormat="1" ht="13.5" customHeight="1" thickBot="1">
      <c r="A156" s="236"/>
      <c r="B156" s="877"/>
      <c r="C156" s="858"/>
      <c r="D156" s="858"/>
      <c r="E156" s="878"/>
      <c r="F156" s="432"/>
      <c r="G156" s="882" t="s">
        <v>150</v>
      </c>
      <c r="H156" s="882"/>
      <c r="I156" s="882"/>
      <c r="J156" s="882"/>
      <c r="K156" s="882"/>
      <c r="L156" s="882"/>
      <c r="M156" s="882"/>
      <c r="N156" s="882"/>
      <c r="O156" s="882"/>
      <c r="P156" s="882"/>
      <c r="Q156" s="882"/>
      <c r="R156" s="882"/>
      <c r="S156" s="882"/>
      <c r="T156" s="882"/>
      <c r="U156" s="882"/>
      <c r="V156" s="882"/>
      <c r="W156" s="882"/>
      <c r="X156" s="882"/>
      <c r="Y156" s="882"/>
      <c r="Z156" s="882"/>
      <c r="AA156" s="882"/>
      <c r="AB156" s="882"/>
      <c r="AC156" s="882"/>
      <c r="AD156" s="882"/>
      <c r="AE156" s="882"/>
      <c r="AF156" s="882"/>
      <c r="AG156" s="882"/>
      <c r="AH156" s="882"/>
      <c r="AI156" s="882"/>
      <c r="AJ156" s="882"/>
      <c r="AK156" s="433"/>
      <c r="AL156" s="236"/>
      <c r="AM156" s="133" t="b">
        <v>0</v>
      </c>
      <c r="AN156" s="614"/>
      <c r="AO156" s="615"/>
      <c r="AP156" s="615"/>
      <c r="AQ156" s="615"/>
      <c r="AR156" s="615"/>
      <c r="AS156" s="615"/>
      <c r="AT156" s="615"/>
      <c r="AU156" s="615"/>
      <c r="AV156" s="615"/>
      <c r="AW156" s="615"/>
      <c r="AX156" s="615"/>
      <c r="AY156" s="615"/>
      <c r="AZ156" s="615"/>
      <c r="BA156" s="615"/>
      <c r="BB156" s="615"/>
      <c r="BC156" s="616"/>
    </row>
    <row r="157" spans="1:55" s="237" customFormat="1" ht="13.5" customHeight="1">
      <c r="A157" s="236"/>
      <c r="B157" s="866"/>
      <c r="C157" s="867"/>
      <c r="D157" s="867"/>
      <c r="E157" s="879"/>
      <c r="F157" s="434"/>
      <c r="G157" s="883" t="s">
        <v>151</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435"/>
      <c r="AL157" s="236"/>
      <c r="AM157" s="133" t="b">
        <v>0</v>
      </c>
    </row>
    <row r="158" spans="1:55" s="237" customFormat="1" ht="24.75" customHeight="1" thickBot="1">
      <c r="A158" s="236"/>
      <c r="B158" s="865" t="s">
        <v>152</v>
      </c>
      <c r="C158" s="857"/>
      <c r="D158" s="857"/>
      <c r="E158" s="876"/>
      <c r="F158" s="436"/>
      <c r="G158" s="891" t="s">
        <v>153</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437"/>
      <c r="AL158" s="236"/>
      <c r="AM158" s="133" t="b">
        <v>0</v>
      </c>
    </row>
    <row r="159" spans="1:55" s="237" customFormat="1" ht="13.5" customHeight="1">
      <c r="A159" s="236"/>
      <c r="B159" s="877"/>
      <c r="C159" s="858"/>
      <c r="D159" s="858"/>
      <c r="E159" s="878"/>
      <c r="F159" s="432"/>
      <c r="G159" s="882" t="s">
        <v>154</v>
      </c>
      <c r="H159" s="882"/>
      <c r="I159" s="882"/>
      <c r="J159" s="882"/>
      <c r="K159" s="882"/>
      <c r="L159" s="882"/>
      <c r="M159" s="882"/>
      <c r="N159" s="882"/>
      <c r="O159" s="882"/>
      <c r="P159" s="882"/>
      <c r="Q159" s="882"/>
      <c r="R159" s="882"/>
      <c r="S159" s="882"/>
      <c r="T159" s="882"/>
      <c r="U159" s="882"/>
      <c r="V159" s="882"/>
      <c r="W159" s="882"/>
      <c r="X159" s="882"/>
      <c r="Y159" s="882"/>
      <c r="Z159" s="882"/>
      <c r="AA159" s="882"/>
      <c r="AB159" s="882"/>
      <c r="AC159" s="882"/>
      <c r="AD159" s="882"/>
      <c r="AE159" s="882"/>
      <c r="AF159" s="882"/>
      <c r="AG159" s="882"/>
      <c r="AH159" s="882"/>
      <c r="AI159" s="882"/>
      <c r="AJ159" s="882"/>
      <c r="AK159" s="438"/>
      <c r="AL159" s="236"/>
      <c r="AM159" s="133" t="b">
        <v>0</v>
      </c>
      <c r="AN159" s="611" t="s">
        <v>2071</v>
      </c>
      <c r="AO159" s="612"/>
      <c r="AP159" s="612"/>
      <c r="AQ159" s="612"/>
      <c r="AR159" s="612"/>
      <c r="AS159" s="612"/>
      <c r="AT159" s="612"/>
      <c r="AU159" s="612"/>
      <c r="AV159" s="612"/>
      <c r="AW159" s="612"/>
      <c r="AX159" s="612"/>
      <c r="AY159" s="612"/>
      <c r="AZ159" s="612"/>
      <c r="BA159" s="612"/>
      <c r="BB159" s="612"/>
      <c r="BC159" s="613"/>
    </row>
    <row r="160" spans="1:55" s="237" customFormat="1" ht="13.5" customHeight="1" thickBot="1">
      <c r="A160" s="236"/>
      <c r="B160" s="877"/>
      <c r="C160" s="858"/>
      <c r="D160" s="858"/>
      <c r="E160" s="878"/>
      <c r="F160" s="432"/>
      <c r="G160" s="882" t="s">
        <v>155</v>
      </c>
      <c r="H160" s="882"/>
      <c r="I160" s="882"/>
      <c r="J160" s="882"/>
      <c r="K160" s="882"/>
      <c r="L160" s="882"/>
      <c r="M160" s="882"/>
      <c r="N160" s="882"/>
      <c r="O160" s="882"/>
      <c r="P160" s="882"/>
      <c r="Q160" s="882"/>
      <c r="R160" s="882"/>
      <c r="S160" s="882"/>
      <c r="T160" s="882"/>
      <c r="U160" s="882"/>
      <c r="V160" s="882"/>
      <c r="W160" s="882"/>
      <c r="X160" s="882"/>
      <c r="Y160" s="882"/>
      <c r="Z160" s="882"/>
      <c r="AA160" s="882"/>
      <c r="AB160" s="882"/>
      <c r="AC160" s="882"/>
      <c r="AD160" s="882"/>
      <c r="AE160" s="882"/>
      <c r="AF160" s="882"/>
      <c r="AG160" s="882"/>
      <c r="AH160" s="882"/>
      <c r="AI160" s="882"/>
      <c r="AJ160" s="882"/>
      <c r="AK160" s="433"/>
      <c r="AL160" s="236"/>
      <c r="AM160" s="133" t="b">
        <v>0</v>
      </c>
      <c r="AN160" s="614"/>
      <c r="AO160" s="615"/>
      <c r="AP160" s="615"/>
      <c r="AQ160" s="615"/>
      <c r="AR160" s="615"/>
      <c r="AS160" s="615"/>
      <c r="AT160" s="615"/>
      <c r="AU160" s="615"/>
      <c r="AV160" s="615"/>
      <c r="AW160" s="615"/>
      <c r="AX160" s="615"/>
      <c r="AY160" s="615"/>
      <c r="AZ160" s="615"/>
      <c r="BA160" s="615"/>
      <c r="BB160" s="615"/>
      <c r="BC160" s="616"/>
    </row>
    <row r="161" spans="1:55" s="237" customFormat="1" ht="13.5" customHeight="1">
      <c r="A161" s="236"/>
      <c r="B161" s="866"/>
      <c r="C161" s="867"/>
      <c r="D161" s="867"/>
      <c r="E161" s="879"/>
      <c r="F161" s="439"/>
      <c r="G161" s="893" t="s">
        <v>156</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236"/>
      <c r="AM161" s="133" t="b">
        <v>0</v>
      </c>
    </row>
    <row r="162" spans="1:55" s="237" customFormat="1" ht="13.5" customHeight="1" thickBot="1">
      <c r="A162" s="236"/>
      <c r="B162" s="865" t="s">
        <v>157</v>
      </c>
      <c r="C162" s="857"/>
      <c r="D162" s="857"/>
      <c r="E162" s="876"/>
      <c r="F162" s="440"/>
      <c r="G162" s="891" t="s">
        <v>158</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438"/>
      <c r="AL162" s="236"/>
      <c r="AM162" s="133" t="b">
        <v>0</v>
      </c>
    </row>
    <row r="163" spans="1:55" s="237" customFormat="1" ht="22.5" customHeight="1">
      <c r="A163" s="236"/>
      <c r="B163" s="877"/>
      <c r="C163" s="858"/>
      <c r="D163" s="858"/>
      <c r="E163" s="878"/>
      <c r="F163" s="432"/>
      <c r="G163" s="882" t="s">
        <v>159</v>
      </c>
      <c r="H163" s="882"/>
      <c r="I163" s="882"/>
      <c r="J163" s="882"/>
      <c r="K163" s="882"/>
      <c r="L163" s="882"/>
      <c r="M163" s="882"/>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2"/>
      <c r="AK163" s="433"/>
      <c r="AL163" s="236"/>
      <c r="AM163" s="133" t="b">
        <v>0</v>
      </c>
      <c r="AN163" s="611" t="s">
        <v>2071</v>
      </c>
      <c r="AO163" s="612"/>
      <c r="AP163" s="612"/>
      <c r="AQ163" s="612"/>
      <c r="AR163" s="612"/>
      <c r="AS163" s="612"/>
      <c r="AT163" s="612"/>
      <c r="AU163" s="612"/>
      <c r="AV163" s="612"/>
      <c r="AW163" s="612"/>
      <c r="AX163" s="612"/>
      <c r="AY163" s="612"/>
      <c r="AZ163" s="612"/>
      <c r="BA163" s="612"/>
      <c r="BB163" s="612"/>
      <c r="BC163" s="613"/>
    </row>
    <row r="164" spans="1:55" s="237" customFormat="1" ht="13.5" customHeight="1" thickBot="1">
      <c r="A164" s="236"/>
      <c r="B164" s="877"/>
      <c r="C164" s="858"/>
      <c r="D164" s="858"/>
      <c r="E164" s="878"/>
      <c r="F164" s="432"/>
      <c r="G164" s="882" t="s">
        <v>160</v>
      </c>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2"/>
      <c r="AK164" s="433"/>
      <c r="AL164" s="236"/>
      <c r="AM164" s="133" t="b">
        <v>0</v>
      </c>
      <c r="AN164" s="614"/>
      <c r="AO164" s="615"/>
      <c r="AP164" s="615"/>
      <c r="AQ164" s="615"/>
      <c r="AR164" s="615"/>
      <c r="AS164" s="615"/>
      <c r="AT164" s="615"/>
      <c r="AU164" s="615"/>
      <c r="AV164" s="615"/>
      <c r="AW164" s="615"/>
      <c r="AX164" s="615"/>
      <c r="AY164" s="615"/>
      <c r="AZ164" s="615"/>
      <c r="BA164" s="615"/>
      <c r="BB164" s="615"/>
      <c r="BC164" s="616"/>
    </row>
    <row r="165" spans="1:55" s="237" customFormat="1" ht="13.5" customHeight="1">
      <c r="A165" s="236"/>
      <c r="B165" s="866"/>
      <c r="C165" s="867"/>
      <c r="D165" s="867"/>
      <c r="E165" s="879"/>
      <c r="F165" s="434"/>
      <c r="G165" s="892" t="s">
        <v>161</v>
      </c>
      <c r="H165" s="892"/>
      <c r="I165" s="892"/>
      <c r="J165" s="892"/>
      <c r="K165" s="892"/>
      <c r="L165" s="892"/>
      <c r="M165" s="892"/>
      <c r="N165" s="892"/>
      <c r="O165" s="892"/>
      <c r="P165" s="892"/>
      <c r="Q165" s="892"/>
      <c r="R165" s="892"/>
      <c r="S165" s="892"/>
      <c r="T165" s="892"/>
      <c r="U165" s="892"/>
      <c r="V165" s="892"/>
      <c r="W165" s="892"/>
      <c r="X165" s="892"/>
      <c r="Y165" s="892"/>
      <c r="Z165" s="892"/>
      <c r="AA165" s="892"/>
      <c r="AB165" s="892"/>
      <c r="AC165" s="892"/>
      <c r="AD165" s="892"/>
      <c r="AE165" s="892"/>
      <c r="AF165" s="892"/>
      <c r="AG165" s="892"/>
      <c r="AH165" s="892"/>
      <c r="AI165" s="892"/>
      <c r="AJ165" s="892"/>
      <c r="AK165" s="441"/>
      <c r="AL165" s="236"/>
      <c r="AM165" s="133" t="b">
        <v>0</v>
      </c>
    </row>
    <row r="166" spans="1:55" s="237" customFormat="1" ht="21" customHeight="1" thickBot="1">
      <c r="A166" s="236"/>
      <c r="B166" s="865" t="s">
        <v>162</v>
      </c>
      <c r="C166" s="857"/>
      <c r="D166" s="857"/>
      <c r="E166" s="876"/>
      <c r="F166" s="436"/>
      <c r="G166" s="897" t="s">
        <v>163</v>
      </c>
      <c r="H166" s="897"/>
      <c r="I166" s="897"/>
      <c r="J166" s="897"/>
      <c r="K166" s="897"/>
      <c r="L166" s="897"/>
      <c r="M166" s="897"/>
      <c r="N166" s="897"/>
      <c r="O166" s="897"/>
      <c r="P166" s="897"/>
      <c r="Q166" s="897"/>
      <c r="R166" s="897"/>
      <c r="S166" s="897"/>
      <c r="T166" s="897"/>
      <c r="U166" s="897"/>
      <c r="V166" s="897"/>
      <c r="W166" s="897"/>
      <c r="X166" s="897"/>
      <c r="Y166" s="897"/>
      <c r="Z166" s="897"/>
      <c r="AA166" s="897"/>
      <c r="AB166" s="897"/>
      <c r="AC166" s="897"/>
      <c r="AD166" s="897"/>
      <c r="AE166" s="897"/>
      <c r="AF166" s="897"/>
      <c r="AG166" s="897"/>
      <c r="AH166" s="897"/>
      <c r="AI166" s="897"/>
      <c r="AJ166" s="897"/>
      <c r="AK166" s="438"/>
      <c r="AL166" s="236"/>
      <c r="AM166" s="133" t="b">
        <v>0</v>
      </c>
    </row>
    <row r="167" spans="1:55" s="237" customFormat="1" ht="13.5" customHeight="1">
      <c r="A167" s="236"/>
      <c r="B167" s="877"/>
      <c r="C167" s="858"/>
      <c r="D167" s="858"/>
      <c r="E167" s="878"/>
      <c r="F167" s="432"/>
      <c r="G167" s="896" t="s">
        <v>164</v>
      </c>
      <c r="H167" s="896"/>
      <c r="I167" s="896"/>
      <c r="J167" s="896"/>
      <c r="K167" s="896"/>
      <c r="L167" s="896"/>
      <c r="M167" s="896"/>
      <c r="N167" s="896"/>
      <c r="O167" s="896"/>
      <c r="P167" s="896"/>
      <c r="Q167" s="896"/>
      <c r="R167" s="896"/>
      <c r="S167" s="896"/>
      <c r="T167" s="896"/>
      <c r="U167" s="896"/>
      <c r="V167" s="896"/>
      <c r="W167" s="896"/>
      <c r="X167" s="896"/>
      <c r="Y167" s="896"/>
      <c r="Z167" s="896"/>
      <c r="AA167" s="896"/>
      <c r="AB167" s="896"/>
      <c r="AC167" s="896"/>
      <c r="AD167" s="896"/>
      <c r="AE167" s="896"/>
      <c r="AF167" s="896"/>
      <c r="AG167" s="896"/>
      <c r="AH167" s="896"/>
      <c r="AI167" s="896"/>
      <c r="AJ167" s="896"/>
      <c r="AK167" s="438"/>
      <c r="AL167" s="227"/>
      <c r="AM167" s="133" t="b">
        <v>0</v>
      </c>
      <c r="AN167" s="611" t="s">
        <v>2071</v>
      </c>
      <c r="AO167" s="612"/>
      <c r="AP167" s="612"/>
      <c r="AQ167" s="612"/>
      <c r="AR167" s="612"/>
      <c r="AS167" s="612"/>
      <c r="AT167" s="612"/>
      <c r="AU167" s="612"/>
      <c r="AV167" s="612"/>
      <c r="AW167" s="612"/>
      <c r="AX167" s="612"/>
      <c r="AY167" s="612"/>
      <c r="AZ167" s="612"/>
      <c r="BA167" s="612"/>
      <c r="BB167" s="612"/>
      <c r="BC167" s="613"/>
    </row>
    <row r="168" spans="1:55" s="237" customFormat="1" ht="13.5" customHeight="1" thickBot="1">
      <c r="A168" s="236"/>
      <c r="B168" s="877"/>
      <c r="C168" s="858"/>
      <c r="D168" s="858"/>
      <c r="E168" s="878"/>
      <c r="F168" s="432"/>
      <c r="G168" s="896" t="s">
        <v>165</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442"/>
      <c r="AL168" s="236"/>
      <c r="AM168" s="133" t="b">
        <v>0</v>
      </c>
      <c r="AN168" s="614"/>
      <c r="AO168" s="615"/>
      <c r="AP168" s="615"/>
      <c r="AQ168" s="615"/>
      <c r="AR168" s="615"/>
      <c r="AS168" s="615"/>
      <c r="AT168" s="615"/>
      <c r="AU168" s="615"/>
      <c r="AV168" s="615"/>
      <c r="AW168" s="615"/>
      <c r="AX168" s="615"/>
      <c r="AY168" s="615"/>
      <c r="AZ168" s="615"/>
      <c r="BA168" s="615"/>
      <c r="BB168" s="615"/>
      <c r="BC168" s="616"/>
    </row>
    <row r="169" spans="1:55" s="237" customFormat="1" ht="13.5" customHeight="1">
      <c r="A169" s="236"/>
      <c r="B169" s="866"/>
      <c r="C169" s="867"/>
      <c r="D169" s="867"/>
      <c r="E169" s="879"/>
      <c r="F169" s="439"/>
      <c r="G169" s="892" t="s">
        <v>166</v>
      </c>
      <c r="H169" s="892"/>
      <c r="I169" s="892"/>
      <c r="J169" s="892"/>
      <c r="K169" s="892"/>
      <c r="L169" s="892"/>
      <c r="M169" s="892"/>
      <c r="N169" s="892"/>
      <c r="O169" s="892"/>
      <c r="P169" s="892"/>
      <c r="Q169" s="892"/>
      <c r="R169" s="892"/>
      <c r="S169" s="892"/>
      <c r="T169" s="892"/>
      <c r="U169" s="892"/>
      <c r="V169" s="892"/>
      <c r="W169" s="892"/>
      <c r="X169" s="892"/>
      <c r="Y169" s="892"/>
      <c r="Z169" s="892"/>
      <c r="AA169" s="892"/>
      <c r="AB169" s="892"/>
      <c r="AC169" s="892"/>
      <c r="AD169" s="892"/>
      <c r="AE169" s="892"/>
      <c r="AF169" s="892"/>
      <c r="AG169" s="892"/>
      <c r="AH169" s="892"/>
      <c r="AI169" s="892"/>
      <c r="AJ169" s="892"/>
      <c r="AK169" s="894"/>
      <c r="AL169" s="236"/>
      <c r="AM169" s="133" t="b">
        <v>0</v>
      </c>
    </row>
    <row r="170" spans="1:55" s="237" customFormat="1" ht="13.5" customHeight="1" thickBot="1">
      <c r="A170" s="236"/>
      <c r="B170" s="865" t="s">
        <v>167</v>
      </c>
      <c r="C170" s="857"/>
      <c r="D170" s="857"/>
      <c r="E170" s="876"/>
      <c r="F170" s="440"/>
      <c r="G170" s="895" t="s">
        <v>168</v>
      </c>
      <c r="H170" s="895"/>
      <c r="I170" s="895"/>
      <c r="J170" s="895"/>
      <c r="K170" s="895"/>
      <c r="L170" s="895"/>
      <c r="M170" s="895"/>
      <c r="N170" s="895"/>
      <c r="O170" s="895"/>
      <c r="P170" s="895"/>
      <c r="Q170" s="895"/>
      <c r="R170" s="895"/>
      <c r="S170" s="895"/>
      <c r="T170" s="895"/>
      <c r="U170" s="895"/>
      <c r="V170" s="895"/>
      <c r="W170" s="895"/>
      <c r="X170" s="895"/>
      <c r="Y170" s="895"/>
      <c r="Z170" s="895"/>
      <c r="AA170" s="895"/>
      <c r="AB170" s="895"/>
      <c r="AC170" s="895"/>
      <c r="AD170" s="895"/>
      <c r="AE170" s="895"/>
      <c r="AF170" s="895"/>
      <c r="AG170" s="895"/>
      <c r="AH170" s="895"/>
      <c r="AI170" s="895"/>
      <c r="AJ170" s="895"/>
      <c r="AK170" s="438"/>
      <c r="AL170" s="236"/>
      <c r="AM170" s="133" t="b">
        <v>0</v>
      </c>
    </row>
    <row r="171" spans="1:55" s="237" customFormat="1" ht="21" customHeight="1">
      <c r="A171" s="236"/>
      <c r="B171" s="877"/>
      <c r="C171" s="858"/>
      <c r="D171" s="858"/>
      <c r="E171" s="878"/>
      <c r="F171" s="432"/>
      <c r="G171" s="896" t="s">
        <v>169</v>
      </c>
      <c r="H171" s="896"/>
      <c r="I171" s="896"/>
      <c r="J171" s="896"/>
      <c r="K171" s="896"/>
      <c r="L171" s="896"/>
      <c r="M171" s="896"/>
      <c r="N171" s="896"/>
      <c r="O171" s="896"/>
      <c r="P171" s="896"/>
      <c r="Q171" s="896"/>
      <c r="R171" s="896"/>
      <c r="S171" s="896"/>
      <c r="T171" s="896"/>
      <c r="U171" s="896"/>
      <c r="V171" s="896"/>
      <c r="W171" s="896"/>
      <c r="X171" s="896"/>
      <c r="Y171" s="896"/>
      <c r="Z171" s="896"/>
      <c r="AA171" s="896"/>
      <c r="AB171" s="896"/>
      <c r="AC171" s="896"/>
      <c r="AD171" s="896"/>
      <c r="AE171" s="896"/>
      <c r="AF171" s="896"/>
      <c r="AG171" s="896"/>
      <c r="AH171" s="896"/>
      <c r="AI171" s="896"/>
      <c r="AJ171" s="896"/>
      <c r="AK171" s="433"/>
      <c r="AL171" s="236"/>
      <c r="AM171" s="133" t="b">
        <v>0</v>
      </c>
      <c r="AN171" s="611" t="s">
        <v>2071</v>
      </c>
      <c r="AO171" s="612"/>
      <c r="AP171" s="612"/>
      <c r="AQ171" s="612"/>
      <c r="AR171" s="612"/>
      <c r="AS171" s="612"/>
      <c r="AT171" s="612"/>
      <c r="AU171" s="612"/>
      <c r="AV171" s="612"/>
      <c r="AW171" s="612"/>
      <c r="AX171" s="612"/>
      <c r="AY171" s="612"/>
      <c r="AZ171" s="612"/>
      <c r="BA171" s="612"/>
      <c r="BB171" s="612"/>
      <c r="BC171" s="613"/>
    </row>
    <row r="172" spans="1:55" s="237" customFormat="1" ht="13.5" customHeight="1" thickBot="1">
      <c r="A172" s="236"/>
      <c r="B172" s="877"/>
      <c r="C172" s="858"/>
      <c r="D172" s="858"/>
      <c r="E172" s="878"/>
      <c r="F172" s="432"/>
      <c r="G172" s="896" t="s">
        <v>170</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433"/>
      <c r="AL172" s="236"/>
      <c r="AM172" s="133" t="b">
        <v>0</v>
      </c>
      <c r="AN172" s="614"/>
      <c r="AO172" s="615"/>
      <c r="AP172" s="615"/>
      <c r="AQ172" s="615"/>
      <c r="AR172" s="615"/>
      <c r="AS172" s="615"/>
      <c r="AT172" s="615"/>
      <c r="AU172" s="615"/>
      <c r="AV172" s="615"/>
      <c r="AW172" s="615"/>
      <c r="AX172" s="615"/>
      <c r="AY172" s="615"/>
      <c r="AZ172" s="615"/>
      <c r="BA172" s="615"/>
      <c r="BB172" s="615"/>
      <c r="BC172" s="616"/>
    </row>
    <row r="173" spans="1:55" s="237" customFormat="1" ht="13.5" customHeight="1">
      <c r="A173" s="236"/>
      <c r="B173" s="866"/>
      <c r="C173" s="867"/>
      <c r="D173" s="867"/>
      <c r="E173" s="879"/>
      <c r="F173" s="439"/>
      <c r="G173" s="892" t="s">
        <v>171</v>
      </c>
      <c r="H173" s="892"/>
      <c r="I173" s="892"/>
      <c r="J173" s="892"/>
      <c r="K173" s="892"/>
      <c r="L173" s="892"/>
      <c r="M173" s="892"/>
      <c r="N173" s="892"/>
      <c r="O173" s="892"/>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441"/>
      <c r="AL173" s="236"/>
      <c r="AM173" s="133" t="b">
        <v>0</v>
      </c>
    </row>
    <row r="174" spans="1:55" s="237" customFormat="1" ht="13.5" customHeight="1" thickBot="1">
      <c r="A174" s="236"/>
      <c r="B174" s="865" t="s">
        <v>172</v>
      </c>
      <c r="C174" s="857"/>
      <c r="D174" s="857"/>
      <c r="E174" s="876"/>
      <c r="F174" s="440"/>
      <c r="G174" s="895" t="s">
        <v>173</v>
      </c>
      <c r="H174" s="895"/>
      <c r="I174" s="895"/>
      <c r="J174" s="895"/>
      <c r="K174" s="895"/>
      <c r="L174" s="895"/>
      <c r="M174" s="895"/>
      <c r="N174" s="895"/>
      <c r="O174" s="895"/>
      <c r="P174" s="895"/>
      <c r="Q174" s="895"/>
      <c r="R174" s="895"/>
      <c r="S174" s="895"/>
      <c r="T174" s="895"/>
      <c r="U174" s="895"/>
      <c r="V174" s="895"/>
      <c r="W174" s="895"/>
      <c r="X174" s="895"/>
      <c r="Y174" s="895"/>
      <c r="Z174" s="895"/>
      <c r="AA174" s="895"/>
      <c r="AB174" s="895"/>
      <c r="AC174" s="895"/>
      <c r="AD174" s="895"/>
      <c r="AE174" s="895"/>
      <c r="AF174" s="895"/>
      <c r="AG174" s="895"/>
      <c r="AH174" s="895"/>
      <c r="AI174" s="895"/>
      <c r="AJ174" s="895"/>
      <c r="AK174" s="906"/>
      <c r="AL174" s="443"/>
      <c r="AM174" s="133" t="b">
        <v>0</v>
      </c>
      <c r="AN174" s="229"/>
      <c r="AO174" s="229"/>
      <c r="AP174" s="229"/>
    </row>
    <row r="175" spans="1:55" ht="13.5" customHeight="1">
      <c r="A175" s="227"/>
      <c r="B175" s="877"/>
      <c r="C175" s="858"/>
      <c r="D175" s="858"/>
      <c r="E175" s="878"/>
      <c r="F175" s="432"/>
      <c r="G175" s="896" t="s">
        <v>174</v>
      </c>
      <c r="H175" s="896"/>
      <c r="I175" s="896"/>
      <c r="J175" s="896"/>
      <c r="K175" s="896"/>
      <c r="L175" s="896"/>
      <c r="M175" s="896"/>
      <c r="N175" s="896"/>
      <c r="O175" s="896"/>
      <c r="P175" s="896"/>
      <c r="Q175" s="896"/>
      <c r="R175" s="896"/>
      <c r="S175" s="896"/>
      <c r="T175" s="896"/>
      <c r="U175" s="896"/>
      <c r="V175" s="896"/>
      <c r="W175" s="896"/>
      <c r="X175" s="896"/>
      <c r="Y175" s="896"/>
      <c r="Z175" s="896"/>
      <c r="AA175" s="896"/>
      <c r="AB175" s="896"/>
      <c r="AC175" s="896"/>
      <c r="AD175" s="896"/>
      <c r="AE175" s="896"/>
      <c r="AF175" s="896"/>
      <c r="AG175" s="896"/>
      <c r="AH175" s="896"/>
      <c r="AI175" s="896"/>
      <c r="AJ175" s="896"/>
      <c r="AK175" s="433"/>
      <c r="AL175" s="236"/>
      <c r="AM175" s="133" t="b">
        <v>0</v>
      </c>
      <c r="AN175" s="611" t="s">
        <v>2071</v>
      </c>
      <c r="AO175" s="612"/>
      <c r="AP175" s="612"/>
      <c r="AQ175" s="612"/>
      <c r="AR175" s="612"/>
      <c r="AS175" s="612"/>
      <c r="AT175" s="612"/>
      <c r="AU175" s="612"/>
      <c r="AV175" s="612"/>
      <c r="AW175" s="612"/>
      <c r="AX175" s="612"/>
      <c r="AY175" s="612"/>
      <c r="AZ175" s="612"/>
      <c r="BA175" s="612"/>
      <c r="BB175" s="612"/>
      <c r="BC175" s="613"/>
    </row>
    <row r="176" spans="1:55" ht="13.5" customHeight="1" thickBot="1">
      <c r="A176" s="227"/>
      <c r="B176" s="877"/>
      <c r="C176" s="858"/>
      <c r="D176" s="858"/>
      <c r="E176" s="878"/>
      <c r="F176" s="432"/>
      <c r="G176" s="896" t="s">
        <v>175</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433"/>
      <c r="AL176" s="236"/>
      <c r="AM176" s="133"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27"/>
      <c r="B177" s="866"/>
      <c r="C177" s="867"/>
      <c r="D177" s="867"/>
      <c r="E177" s="879"/>
      <c r="F177" s="444"/>
      <c r="G177" s="907" t="s">
        <v>176</v>
      </c>
      <c r="H177" s="907"/>
      <c r="I177" s="907"/>
      <c r="J177" s="907"/>
      <c r="K177" s="907"/>
      <c r="L177" s="907"/>
      <c r="M177" s="907"/>
      <c r="N177" s="907"/>
      <c r="O177" s="907"/>
      <c r="P177" s="907"/>
      <c r="Q177" s="907"/>
      <c r="R177" s="907"/>
      <c r="S177" s="907"/>
      <c r="T177" s="907"/>
      <c r="U177" s="907"/>
      <c r="V177" s="907"/>
      <c r="W177" s="907"/>
      <c r="X177" s="907"/>
      <c r="Y177" s="907"/>
      <c r="Z177" s="907"/>
      <c r="AA177" s="907"/>
      <c r="AB177" s="907"/>
      <c r="AC177" s="907"/>
      <c r="AD177" s="907"/>
      <c r="AE177" s="907"/>
      <c r="AF177" s="907"/>
      <c r="AG177" s="907"/>
      <c r="AH177" s="907"/>
      <c r="AI177" s="907"/>
      <c r="AJ177" s="907"/>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709" t="s">
        <v>177</v>
      </c>
      <c r="C179" s="709"/>
      <c r="D179" s="709"/>
      <c r="E179" s="709"/>
      <c r="F179" s="709"/>
      <c r="G179" s="709"/>
      <c r="H179" s="709"/>
      <c r="I179" s="709"/>
      <c r="J179" s="709"/>
      <c r="K179" s="709"/>
      <c r="L179" s="709"/>
      <c r="M179" s="709"/>
      <c r="N179" s="709"/>
      <c r="O179" s="709"/>
      <c r="P179" s="709"/>
      <c r="Q179" s="709"/>
      <c r="R179" s="709"/>
      <c r="S179" s="709"/>
      <c r="T179" s="709"/>
      <c r="U179" s="709"/>
      <c r="V179" s="709"/>
      <c r="W179" s="709"/>
      <c r="X179" s="709"/>
      <c r="Y179" s="709"/>
      <c r="Z179" s="709"/>
      <c r="AA179" s="709"/>
      <c r="AB179" s="709"/>
      <c r="AC179" s="709"/>
      <c r="AD179" s="709"/>
      <c r="AE179" s="709"/>
      <c r="AF179" s="709"/>
      <c r="AG179" s="709"/>
      <c r="AH179" s="709"/>
      <c r="AI179" s="709"/>
      <c r="AJ179" s="709"/>
      <c r="AK179" s="709"/>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v>
      </c>
      <c r="AL180" s="227"/>
    </row>
    <row r="181" spans="1:59" s="447" customFormat="1" ht="25.5" customHeight="1">
      <c r="A181" s="443"/>
      <c r="B181" s="920" t="s">
        <v>180</v>
      </c>
      <c r="C181" s="921"/>
      <c r="D181" s="921"/>
      <c r="E181" s="922" t="b">
        <v>0</v>
      </c>
      <c r="F181" s="431"/>
      <c r="G181" s="908" t="s">
        <v>2163</v>
      </c>
      <c r="H181" s="908"/>
      <c r="I181" s="908"/>
      <c r="J181" s="908"/>
      <c r="K181" s="908"/>
      <c r="L181" s="908"/>
      <c r="M181" s="908"/>
      <c r="N181" s="908"/>
      <c r="O181" s="908"/>
      <c r="P181" s="908"/>
      <c r="Q181" s="908"/>
      <c r="R181" s="908"/>
      <c r="S181" s="908"/>
      <c r="T181" s="908"/>
      <c r="U181" s="908"/>
      <c r="V181" s="908"/>
      <c r="W181" s="908"/>
      <c r="X181" s="908"/>
      <c r="Y181" s="908"/>
      <c r="Z181" s="908"/>
      <c r="AA181" s="908"/>
      <c r="AB181" s="908"/>
      <c r="AC181" s="908"/>
      <c r="AD181" s="908"/>
      <c r="AE181" s="908"/>
      <c r="AF181" s="908"/>
      <c r="AG181" s="908"/>
      <c r="AH181" s="908"/>
      <c r="AI181" s="908"/>
      <c r="AJ181" s="908"/>
      <c r="AK181" s="926"/>
      <c r="AL181" s="236"/>
      <c r="AM181" s="133" t="b">
        <v>0</v>
      </c>
      <c r="AN181" s="611" t="s">
        <v>179</v>
      </c>
      <c r="AO181" s="612"/>
      <c r="AP181" s="612"/>
      <c r="AQ181" s="612"/>
      <c r="AR181" s="612"/>
      <c r="AS181" s="612"/>
      <c r="AT181" s="612"/>
      <c r="AU181" s="612"/>
      <c r="AV181" s="612"/>
      <c r="AW181" s="612"/>
      <c r="AX181" s="612"/>
      <c r="AY181" s="612"/>
      <c r="AZ181" s="612"/>
      <c r="BA181" s="612"/>
      <c r="BB181" s="612"/>
      <c r="BC181" s="613"/>
    </row>
    <row r="182" spans="1:59" s="447" customFormat="1" ht="18.75" customHeight="1" thickBot="1">
      <c r="A182" s="443"/>
      <c r="B182" s="923"/>
      <c r="C182" s="924"/>
      <c r="D182" s="924"/>
      <c r="E182" s="925" t="b">
        <v>0</v>
      </c>
      <c r="F182" s="444"/>
      <c r="G182" s="898" t="s">
        <v>2164</v>
      </c>
      <c r="H182" s="898"/>
      <c r="I182" s="898"/>
      <c r="J182" s="898"/>
      <c r="K182" s="898"/>
      <c r="L182" s="898"/>
      <c r="M182" s="898"/>
      <c r="N182" s="898"/>
      <c r="O182" s="898"/>
      <c r="P182" s="898"/>
      <c r="Q182" s="898"/>
      <c r="R182" s="898"/>
      <c r="S182" s="898"/>
      <c r="T182" s="898"/>
      <c r="U182" s="898"/>
      <c r="V182" s="898"/>
      <c r="W182" s="898"/>
      <c r="X182" s="898"/>
      <c r="Y182" s="898"/>
      <c r="Z182" s="898"/>
      <c r="AA182" s="898"/>
      <c r="AB182" s="898"/>
      <c r="AC182" s="898"/>
      <c r="AD182" s="898"/>
      <c r="AE182" s="898"/>
      <c r="AF182" s="898"/>
      <c r="AG182" s="898"/>
      <c r="AH182" s="898"/>
      <c r="AI182" s="898"/>
      <c r="AJ182" s="898"/>
      <c r="AK182" s="899"/>
      <c r="AL182" s="227"/>
      <c r="AM182" s="133" t="b">
        <v>0</v>
      </c>
      <c r="AN182" s="614"/>
      <c r="AO182" s="615"/>
      <c r="AP182" s="615"/>
      <c r="AQ182" s="615"/>
      <c r="AR182" s="615"/>
      <c r="AS182" s="615"/>
      <c r="AT182" s="615"/>
      <c r="AU182" s="615"/>
      <c r="AV182" s="615"/>
      <c r="AW182" s="615"/>
      <c r="AX182" s="615"/>
      <c r="AY182" s="615"/>
      <c r="AZ182" s="615"/>
      <c r="BA182" s="615"/>
      <c r="BB182" s="615"/>
      <c r="BC182" s="616"/>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900" t="s">
        <v>183</v>
      </c>
      <c r="C186" s="901"/>
      <c r="D186" s="901"/>
      <c r="E186" s="901"/>
      <c r="F186" s="901"/>
      <c r="G186" s="901"/>
      <c r="H186" s="901"/>
      <c r="I186" s="901"/>
      <c r="J186" s="901"/>
      <c r="K186" s="901"/>
      <c r="L186" s="901"/>
      <c r="M186" s="901"/>
      <c r="N186" s="901"/>
      <c r="O186" s="901"/>
      <c r="P186" s="901"/>
      <c r="Q186" s="901"/>
      <c r="R186" s="901"/>
      <c r="S186" s="901"/>
      <c r="T186" s="901"/>
      <c r="U186" s="901"/>
      <c r="V186" s="901"/>
      <c r="W186" s="901"/>
      <c r="X186" s="901"/>
      <c r="Y186" s="901"/>
      <c r="Z186" s="901"/>
      <c r="AA186" s="901"/>
      <c r="AB186" s="901"/>
      <c r="AC186" s="901"/>
      <c r="AD186" s="902"/>
      <c r="AE186" s="903" t="s">
        <v>184</v>
      </c>
      <c r="AF186" s="904"/>
      <c r="AG186" s="904"/>
      <c r="AH186" s="904"/>
      <c r="AI186" s="904"/>
      <c r="AJ186" s="905"/>
      <c r="AK186" s="429" t="str">
        <f>IF(AND(AM187=TRUE,OR(Q20=0,AM188=TRUE),AM189=TRUE,AM190=TRUE,AM191=TRUE,AM192=TRUE),"○","×")</f>
        <v>×</v>
      </c>
      <c r="AL186" s="227"/>
      <c r="AM186" s="631" t="s">
        <v>2072</v>
      </c>
      <c r="AN186" s="717"/>
      <c r="AO186" s="717"/>
      <c r="AP186" s="717"/>
      <c r="AQ186" s="717"/>
      <c r="AR186" s="717"/>
      <c r="AS186" s="717"/>
      <c r="AT186" s="717"/>
      <c r="AU186" s="717"/>
      <c r="AV186" s="717"/>
      <c r="AW186" s="717"/>
      <c r="AX186" s="717"/>
      <c r="AY186" s="717"/>
      <c r="AZ186" s="717"/>
      <c r="BA186" s="717"/>
      <c r="BB186" s="717"/>
      <c r="BC186" s="718"/>
    </row>
    <row r="187" spans="1:59" s="237" customFormat="1" ht="26.25" customHeight="1">
      <c r="A187" s="236"/>
      <c r="B187" s="431"/>
      <c r="C187" s="908" t="s">
        <v>185</v>
      </c>
      <c r="D187" s="908"/>
      <c r="E187" s="908"/>
      <c r="F187" s="908"/>
      <c r="G187" s="908"/>
      <c r="H187" s="908"/>
      <c r="I187" s="908"/>
      <c r="J187" s="908"/>
      <c r="K187" s="908"/>
      <c r="L187" s="908"/>
      <c r="M187" s="908"/>
      <c r="N187" s="908"/>
      <c r="O187" s="908"/>
      <c r="P187" s="908"/>
      <c r="Q187" s="908"/>
      <c r="R187" s="908"/>
      <c r="S187" s="908"/>
      <c r="T187" s="908"/>
      <c r="U187" s="908"/>
      <c r="V187" s="908"/>
      <c r="W187" s="908"/>
      <c r="X187" s="908"/>
      <c r="Y187" s="908"/>
      <c r="Z187" s="908"/>
      <c r="AA187" s="908"/>
      <c r="AB187" s="908"/>
      <c r="AC187" s="908"/>
      <c r="AD187" s="909"/>
      <c r="AE187" s="910" t="s">
        <v>187</v>
      </c>
      <c r="AF187" s="911"/>
      <c r="AG187" s="911"/>
      <c r="AH187" s="911"/>
      <c r="AI187" s="911"/>
      <c r="AJ187" s="911"/>
      <c r="AK187" s="912"/>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913" t="s">
        <v>186</v>
      </c>
      <c r="D188" s="913"/>
      <c r="E188" s="913"/>
      <c r="F188" s="913"/>
      <c r="G188" s="913"/>
      <c r="H188" s="913"/>
      <c r="I188" s="913"/>
      <c r="J188" s="913"/>
      <c r="K188" s="913"/>
      <c r="L188" s="913"/>
      <c r="M188" s="913"/>
      <c r="N188" s="913"/>
      <c r="O188" s="913"/>
      <c r="P188" s="913"/>
      <c r="Q188" s="913"/>
      <c r="R188" s="913"/>
      <c r="S188" s="913"/>
      <c r="T188" s="913"/>
      <c r="U188" s="913"/>
      <c r="V188" s="913"/>
      <c r="W188" s="913"/>
      <c r="X188" s="913"/>
      <c r="Y188" s="913"/>
      <c r="Z188" s="913"/>
      <c r="AA188" s="913"/>
      <c r="AB188" s="913"/>
      <c r="AC188" s="913"/>
      <c r="AD188" s="914"/>
      <c r="AE188" s="915" t="s">
        <v>187</v>
      </c>
      <c r="AF188" s="916"/>
      <c r="AG188" s="916"/>
      <c r="AH188" s="916"/>
      <c r="AI188" s="916"/>
      <c r="AJ188" s="916"/>
      <c r="AK188" s="917"/>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918" t="s">
        <v>188</v>
      </c>
      <c r="D189" s="918"/>
      <c r="E189" s="918"/>
      <c r="F189" s="918"/>
      <c r="G189" s="918"/>
      <c r="H189" s="918"/>
      <c r="I189" s="918"/>
      <c r="J189" s="918"/>
      <c r="K189" s="918"/>
      <c r="L189" s="918"/>
      <c r="M189" s="918"/>
      <c r="N189" s="918"/>
      <c r="O189" s="918"/>
      <c r="P189" s="918"/>
      <c r="Q189" s="918"/>
      <c r="R189" s="918"/>
      <c r="S189" s="918"/>
      <c r="T189" s="918"/>
      <c r="U189" s="918"/>
      <c r="V189" s="918"/>
      <c r="W189" s="918"/>
      <c r="X189" s="918"/>
      <c r="Y189" s="918"/>
      <c r="Z189" s="918"/>
      <c r="AA189" s="918"/>
      <c r="AB189" s="918"/>
      <c r="AC189" s="918"/>
      <c r="AD189" s="919"/>
      <c r="AE189" s="915" t="s">
        <v>189</v>
      </c>
      <c r="AF189" s="916"/>
      <c r="AG189" s="916"/>
      <c r="AH189" s="916"/>
      <c r="AI189" s="916"/>
      <c r="AJ189" s="916"/>
      <c r="AK189" s="917"/>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918" t="s">
        <v>190</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33" t="s">
        <v>191</v>
      </c>
      <c r="AF190" s="934"/>
      <c r="AG190" s="934"/>
      <c r="AH190" s="934"/>
      <c r="AI190" s="934"/>
      <c r="AJ190" s="934"/>
      <c r="AK190" s="935"/>
      <c r="AL190" s="227"/>
      <c r="AM190" s="133" t="b">
        <v>0</v>
      </c>
    </row>
    <row r="191" spans="1:59" s="237" customFormat="1" ht="23.25" customHeight="1">
      <c r="A191" s="236"/>
      <c r="B191" s="440"/>
      <c r="C191" s="918" t="s">
        <v>192</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15" t="s">
        <v>193</v>
      </c>
      <c r="AF191" s="916"/>
      <c r="AG191" s="916"/>
      <c r="AH191" s="916"/>
      <c r="AI191" s="916"/>
      <c r="AJ191" s="916"/>
      <c r="AK191" s="917"/>
      <c r="AL191" s="227"/>
      <c r="AM191" s="133" t="b">
        <v>0</v>
      </c>
      <c r="AN191" s="454"/>
      <c r="AO191" s="454"/>
      <c r="AP191" s="454"/>
    </row>
    <row r="192" spans="1:59" s="237" customFormat="1" ht="13.5" customHeight="1" thickBot="1">
      <c r="A192" s="236"/>
      <c r="B192" s="444"/>
      <c r="C192" s="936" t="s">
        <v>194</v>
      </c>
      <c r="D192" s="936"/>
      <c r="E192" s="936"/>
      <c r="F192" s="936"/>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937"/>
      <c r="AE192" s="938" t="s">
        <v>195</v>
      </c>
      <c r="AF192" s="939"/>
      <c r="AG192" s="939"/>
      <c r="AH192" s="939"/>
      <c r="AI192" s="939"/>
      <c r="AJ192" s="939"/>
      <c r="AK192" s="940"/>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927" t="s">
        <v>2165</v>
      </c>
      <c r="D195" s="927"/>
      <c r="E195" s="927"/>
      <c r="F195" s="927"/>
      <c r="G195" s="927"/>
      <c r="H195" s="927"/>
      <c r="I195" s="927"/>
      <c r="J195" s="927"/>
      <c r="K195" s="927"/>
      <c r="L195" s="927"/>
      <c r="M195" s="927"/>
      <c r="N195" s="927"/>
      <c r="O195" s="927"/>
      <c r="P195" s="927"/>
      <c r="Q195" s="927"/>
      <c r="R195" s="927"/>
      <c r="S195" s="927"/>
      <c r="T195" s="927"/>
      <c r="U195" s="927"/>
      <c r="V195" s="927"/>
      <c r="W195" s="927"/>
      <c r="X195" s="927"/>
      <c r="Y195" s="927"/>
      <c r="Z195" s="927"/>
      <c r="AA195" s="927"/>
      <c r="AB195" s="927"/>
      <c r="AC195" s="927"/>
      <c r="AD195" s="927"/>
      <c r="AE195" s="927"/>
      <c r="AF195" s="927"/>
      <c r="AG195" s="927"/>
      <c r="AH195" s="927"/>
      <c r="AI195" s="927"/>
      <c r="AJ195" s="927"/>
      <c r="AK195" s="927"/>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928" t="s">
        <v>198</v>
      </c>
      <c r="D198" s="928"/>
      <c r="E198" s="928"/>
      <c r="F198" s="928"/>
      <c r="G198" s="928"/>
      <c r="H198" s="928"/>
      <c r="I198" s="928"/>
      <c r="J198" s="928"/>
      <c r="K198" s="928"/>
      <c r="L198" s="928"/>
      <c r="M198" s="928"/>
      <c r="N198" s="928"/>
      <c r="O198" s="928"/>
      <c r="P198" s="928"/>
      <c r="Q198" s="928"/>
      <c r="R198" s="928"/>
      <c r="S198" s="928"/>
      <c r="T198" s="928"/>
      <c r="U198" s="928"/>
      <c r="V198" s="928"/>
      <c r="W198" s="928"/>
      <c r="X198" s="928"/>
      <c r="Y198" s="928"/>
      <c r="Z198" s="928"/>
      <c r="AA198" s="928"/>
      <c r="AB198" s="928"/>
      <c r="AC198" s="928"/>
      <c r="AD198" s="928"/>
      <c r="AE198" s="928"/>
      <c r="AF198" s="928"/>
      <c r="AG198" s="928"/>
      <c r="AH198" s="928"/>
      <c r="AI198" s="928"/>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929"/>
      <c r="F200" s="930"/>
      <c r="G200" s="465" t="s">
        <v>75</v>
      </c>
      <c r="H200" s="929"/>
      <c r="I200" s="930"/>
      <c r="J200" s="465" t="s">
        <v>200</v>
      </c>
      <c r="K200" s="929"/>
      <c r="L200" s="930"/>
      <c r="M200" s="465" t="s">
        <v>201</v>
      </c>
      <c r="N200" s="453"/>
      <c r="O200" s="931" t="s">
        <v>20</v>
      </c>
      <c r="P200" s="931"/>
      <c r="Q200" s="931"/>
      <c r="R200" s="932" t="str">
        <f>IF(H7="","",H7)</f>
        <v/>
      </c>
      <c r="S200" s="932"/>
      <c r="T200" s="932"/>
      <c r="U200" s="932"/>
      <c r="V200" s="932"/>
      <c r="W200" s="932"/>
      <c r="X200" s="932"/>
      <c r="Y200" s="932"/>
      <c r="Z200" s="932"/>
      <c r="AA200" s="932"/>
      <c r="AB200" s="932"/>
      <c r="AC200" s="932"/>
      <c r="AD200" s="932"/>
      <c r="AE200" s="932"/>
      <c r="AF200" s="932"/>
      <c r="AG200" s="932"/>
      <c r="AH200" s="932"/>
      <c r="AI200" s="932"/>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953" t="s">
        <v>202</v>
      </c>
      <c r="P201" s="953"/>
      <c r="Q201" s="953"/>
      <c r="R201" s="954" t="s">
        <v>22</v>
      </c>
      <c r="S201" s="954"/>
      <c r="T201" s="955"/>
      <c r="U201" s="955"/>
      <c r="V201" s="955"/>
      <c r="W201" s="955"/>
      <c r="X201" s="955"/>
      <c r="Y201" s="956" t="s">
        <v>23</v>
      </c>
      <c r="Z201" s="956"/>
      <c r="AA201" s="955"/>
      <c r="AB201" s="955"/>
      <c r="AC201" s="955"/>
      <c r="AD201" s="955"/>
      <c r="AE201" s="955"/>
      <c r="AF201" s="955"/>
      <c r="AG201" s="955"/>
      <c r="AH201" s="955"/>
      <c r="AI201" s="955"/>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957" t="s">
        <v>206</v>
      </c>
      <c r="C208" s="957"/>
      <c r="D208" s="957"/>
      <c r="E208" s="957"/>
      <c r="F208" s="957"/>
      <c r="G208" s="957"/>
      <c r="H208" s="957"/>
      <c r="I208" s="957"/>
      <c r="J208" s="957"/>
      <c r="K208" s="957"/>
      <c r="L208" s="957"/>
      <c r="M208" s="957"/>
      <c r="N208" s="957"/>
      <c r="O208" s="957"/>
      <c r="P208" s="957"/>
      <c r="Q208" s="957"/>
      <c r="R208" s="957"/>
      <c r="S208" s="957"/>
      <c r="T208" s="957"/>
      <c r="U208" s="957"/>
      <c r="V208" s="957"/>
      <c r="W208" s="957"/>
      <c r="X208" s="957"/>
      <c r="Y208" s="957"/>
      <c r="Z208" s="957"/>
      <c r="AA208" s="957"/>
      <c r="AB208" s="957"/>
      <c r="AC208" s="957"/>
      <c r="AD208" s="957"/>
      <c r="AE208" s="957"/>
      <c r="AF208" s="957"/>
      <c r="AG208" s="957"/>
      <c r="AH208" s="957"/>
      <c r="AI208" s="957"/>
      <c r="AJ208" s="957"/>
      <c r="AK208" s="957"/>
      <c r="AL208" s="227"/>
    </row>
    <row r="209" spans="1:60">
      <c r="A209" s="227"/>
      <c r="B209" s="941" t="s">
        <v>207</v>
      </c>
      <c r="C209" s="944" t="s">
        <v>208</v>
      </c>
      <c r="D209" s="945"/>
      <c r="E209" s="945"/>
      <c r="F209" s="945"/>
      <c r="G209" s="945"/>
      <c r="H209" s="945"/>
      <c r="I209" s="945"/>
      <c r="J209" s="945"/>
      <c r="K209" s="945"/>
      <c r="L209" s="945"/>
      <c r="M209" s="945"/>
      <c r="N209" s="945"/>
      <c r="O209" s="945"/>
      <c r="P209" s="945"/>
      <c r="Q209" s="945"/>
      <c r="R209" s="945"/>
      <c r="S209" s="945"/>
      <c r="T209" s="945"/>
      <c r="U209" s="945"/>
      <c r="V209" s="945"/>
      <c r="W209" s="945"/>
      <c r="X209" s="945"/>
      <c r="Y209" s="945"/>
      <c r="Z209" s="945"/>
      <c r="AA209" s="945"/>
      <c r="AB209" s="945"/>
      <c r="AC209" s="945"/>
      <c r="AD209" s="945"/>
      <c r="AE209" s="945"/>
      <c r="AF209" s="945"/>
      <c r="AG209" s="945"/>
      <c r="AH209" s="945"/>
      <c r="AI209" s="945"/>
      <c r="AJ209" s="946"/>
      <c r="AK209" s="488" t="str">
        <f>Y20</f>
        <v/>
      </c>
      <c r="AL209" s="227"/>
    </row>
    <row r="210" spans="1:60">
      <c r="A210" s="227"/>
      <c r="B210" s="942"/>
      <c r="C210" s="947" t="s">
        <v>209</v>
      </c>
      <c r="D210" s="948"/>
      <c r="E210" s="948"/>
      <c r="F210" s="948"/>
      <c r="G210" s="948"/>
      <c r="H210" s="948"/>
      <c r="I210" s="948"/>
      <c r="J210" s="948"/>
      <c r="K210" s="948"/>
      <c r="L210" s="948"/>
      <c r="M210" s="948"/>
      <c r="N210" s="948"/>
      <c r="O210" s="948"/>
      <c r="P210" s="948"/>
      <c r="Q210" s="948"/>
      <c r="R210" s="948"/>
      <c r="S210" s="948"/>
      <c r="T210" s="948"/>
      <c r="U210" s="948"/>
      <c r="V210" s="948"/>
      <c r="W210" s="948"/>
      <c r="X210" s="948"/>
      <c r="Y210" s="948"/>
      <c r="Z210" s="948"/>
      <c r="AA210" s="948"/>
      <c r="AB210" s="948"/>
      <c r="AC210" s="948"/>
      <c r="AD210" s="948"/>
      <c r="AE210" s="948"/>
      <c r="AF210" s="948"/>
      <c r="AG210" s="948"/>
      <c r="AH210" s="948"/>
      <c r="AI210" s="948"/>
      <c r="AJ210" s="949"/>
      <c r="AK210" s="488" t="str">
        <f>Y21</f>
        <v>○</v>
      </c>
      <c r="AL210" s="227"/>
    </row>
    <row r="211" spans="1:60">
      <c r="A211" s="227"/>
      <c r="B211" s="943"/>
      <c r="C211" s="947" t="s">
        <v>210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88" t="str">
        <f>IF(Y25="○","○",IF(AA25="○","○","×"))</f>
        <v>×</v>
      </c>
      <c r="AL211" s="227"/>
    </row>
    <row r="212" spans="1:60">
      <c r="A212" s="227"/>
      <c r="B212" s="489" t="s">
        <v>211</v>
      </c>
      <c r="C212" s="947" t="s">
        <v>212</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88" t="str">
        <f>AB37</f>
        <v>×</v>
      </c>
      <c r="AL212" s="227"/>
    </row>
    <row r="213" spans="1:60">
      <c r="A213" s="227"/>
      <c r="B213" s="490" t="s">
        <v>213</v>
      </c>
      <c r="C213" s="950" t="s">
        <v>214</v>
      </c>
      <c r="D213" s="951"/>
      <c r="E213" s="951"/>
      <c r="F213" s="951"/>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951"/>
      <c r="AD213" s="951"/>
      <c r="AE213" s="951"/>
      <c r="AF213" s="951"/>
      <c r="AG213" s="951"/>
      <c r="AH213" s="951"/>
      <c r="AI213" s="951"/>
      <c r="AJ213" s="952"/>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957" t="s">
        <v>215</v>
      </c>
      <c r="C215" s="957"/>
      <c r="D215" s="957"/>
      <c r="E215" s="957"/>
      <c r="F215" s="957"/>
      <c r="G215" s="957"/>
      <c r="H215" s="957"/>
      <c r="I215" s="957"/>
      <c r="J215" s="957"/>
      <c r="K215" s="957"/>
      <c r="L215" s="957"/>
      <c r="M215" s="957"/>
      <c r="N215" s="957"/>
      <c r="O215" s="957"/>
      <c r="P215" s="957"/>
      <c r="Q215" s="957"/>
      <c r="R215" s="957"/>
      <c r="S215" s="957"/>
      <c r="T215" s="957"/>
      <c r="U215" s="957"/>
      <c r="V215" s="957"/>
      <c r="W215" s="957"/>
      <c r="X215" s="957"/>
      <c r="Y215" s="957"/>
      <c r="Z215" s="957"/>
      <c r="AA215" s="957"/>
      <c r="AB215" s="957"/>
      <c r="AC215" s="957"/>
      <c r="AD215" s="957"/>
      <c r="AE215" s="957"/>
      <c r="AF215" s="957"/>
      <c r="AG215" s="957"/>
      <c r="AH215" s="957"/>
      <c r="AI215" s="957"/>
      <c r="AJ215" s="957"/>
      <c r="AK215" s="957"/>
      <c r="AL215" s="227"/>
      <c r="AM215" s="229"/>
    </row>
    <row r="216" spans="1:60" s="447" customFormat="1">
      <c r="A216" s="443"/>
      <c r="B216" s="491" t="s">
        <v>207</v>
      </c>
      <c r="C216" s="972" t="s">
        <v>216</v>
      </c>
      <c r="D216" s="973"/>
      <c r="E216" s="973"/>
      <c r="F216" s="973"/>
      <c r="G216" s="973"/>
      <c r="H216" s="973"/>
      <c r="I216" s="974"/>
      <c r="J216" s="965" t="s">
        <v>217</v>
      </c>
      <c r="K216" s="965"/>
      <c r="L216" s="965"/>
      <c r="M216" s="965"/>
      <c r="N216" s="965"/>
      <c r="O216" s="965"/>
      <c r="P216" s="965"/>
      <c r="Q216" s="965"/>
      <c r="R216" s="965"/>
      <c r="S216" s="965"/>
      <c r="T216" s="965"/>
      <c r="U216" s="965"/>
      <c r="V216" s="965"/>
      <c r="W216" s="965"/>
      <c r="X216" s="965"/>
      <c r="Y216" s="965"/>
      <c r="Z216" s="965"/>
      <c r="AA216" s="965"/>
      <c r="AB216" s="965"/>
      <c r="AC216" s="965"/>
      <c r="AD216" s="965"/>
      <c r="AE216" s="965"/>
      <c r="AF216" s="965"/>
      <c r="AG216" s="965"/>
      <c r="AH216" s="965"/>
      <c r="AI216" s="965"/>
      <c r="AJ216" s="96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967" t="s">
        <v>211</v>
      </c>
      <c r="C217" s="962" t="s">
        <v>218</v>
      </c>
      <c r="D217" s="962"/>
      <c r="E217" s="962"/>
      <c r="F217" s="962"/>
      <c r="G217" s="962"/>
      <c r="H217" s="962"/>
      <c r="I217" s="962"/>
      <c r="J217" s="963" t="s">
        <v>219</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88" t="str">
        <f>Z75</f>
        <v>×</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967"/>
      <c r="C218" s="962"/>
      <c r="D218" s="962"/>
      <c r="E218" s="962"/>
      <c r="F218" s="962"/>
      <c r="G218" s="962"/>
      <c r="H218" s="962"/>
      <c r="I218" s="962"/>
      <c r="J218" s="963" t="s">
        <v>220</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967"/>
      <c r="C219" s="962"/>
      <c r="D219" s="962"/>
      <c r="E219" s="962"/>
      <c r="F219" s="962"/>
      <c r="G219" s="962"/>
      <c r="H219" s="962"/>
      <c r="I219" s="962"/>
      <c r="J219" s="965" t="s">
        <v>221</v>
      </c>
      <c r="K219" s="965"/>
      <c r="L219" s="965"/>
      <c r="M219" s="965"/>
      <c r="N219" s="965"/>
      <c r="O219" s="965"/>
      <c r="P219" s="965"/>
      <c r="Q219" s="965"/>
      <c r="R219" s="965"/>
      <c r="S219" s="965"/>
      <c r="T219" s="965"/>
      <c r="U219" s="965"/>
      <c r="V219" s="965"/>
      <c r="W219" s="965"/>
      <c r="X219" s="965"/>
      <c r="Y219" s="965"/>
      <c r="Z219" s="965"/>
      <c r="AA219" s="965"/>
      <c r="AB219" s="965"/>
      <c r="AC219" s="965"/>
      <c r="AD219" s="965"/>
      <c r="AE219" s="965"/>
      <c r="AF219" s="965"/>
      <c r="AG219" s="965"/>
      <c r="AH219" s="965"/>
      <c r="AI219" s="965"/>
      <c r="AJ219" s="966"/>
      <c r="AK219" s="488" t="str">
        <f>AI82</f>
        <v/>
      </c>
      <c r="AL219" s="493"/>
      <c r="AM219" s="229"/>
    </row>
    <row r="220" spans="1:60" s="447" customFormat="1" ht="25.5" customHeight="1">
      <c r="A220" s="443"/>
      <c r="B220" s="967"/>
      <c r="C220" s="962"/>
      <c r="D220" s="962"/>
      <c r="E220" s="962"/>
      <c r="F220" s="962"/>
      <c r="G220" s="962"/>
      <c r="H220" s="962"/>
      <c r="I220" s="962"/>
      <c r="J220" s="963" t="s">
        <v>222</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88" t="str">
        <f>AI87</f>
        <v/>
      </c>
      <c r="AL220" s="493"/>
      <c r="AM220" s="229"/>
    </row>
    <row r="221" spans="1:60" s="447" customFormat="1" ht="48.75" customHeight="1">
      <c r="A221" s="443"/>
      <c r="B221" s="967" t="s">
        <v>213</v>
      </c>
      <c r="C221" s="962" t="s">
        <v>224</v>
      </c>
      <c r="D221" s="962"/>
      <c r="E221" s="962"/>
      <c r="F221" s="962"/>
      <c r="G221" s="962"/>
      <c r="H221" s="962"/>
      <c r="I221" s="962"/>
      <c r="J221" s="963" t="s">
        <v>225</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88" t="str">
        <f>IF(AI93="該当",IF(AND(OR(T98="○",AK103="○"),OR(T106="○",AK114="○")),"○","×"),"")</f>
        <v>×</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967"/>
      <c r="C222" s="962"/>
      <c r="D222" s="962"/>
      <c r="E222" s="962"/>
      <c r="F222" s="962"/>
      <c r="G222" s="962"/>
      <c r="H222" s="962"/>
      <c r="I222" s="962"/>
      <c r="J222" s="963" t="s">
        <v>226</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88" t="str">
        <f>IF(AI95="該当",IF(OR(OR(T98="○",AK103="○"),OR(T106="○",AK114="○")),"○","×"),"")</f>
        <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962" t="s">
        <v>227</v>
      </c>
      <c r="D223" s="962"/>
      <c r="E223" s="962"/>
      <c r="F223" s="962"/>
      <c r="G223" s="962"/>
      <c r="H223" s="962"/>
      <c r="I223" s="962"/>
      <c r="J223" s="963" t="s">
        <v>228</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88" t="str">
        <f>IF(AM116="","",IF(OR(S118="○",AK125="○"),"○","×"))</f>
        <v>×</v>
      </c>
      <c r="AL223" s="227"/>
      <c r="AM223" s="229"/>
    </row>
    <row r="224" spans="1:60" s="237" customFormat="1" ht="36" customHeight="1">
      <c r="A224" s="236"/>
      <c r="B224" s="489" t="s">
        <v>2274</v>
      </c>
      <c r="C224" s="962" t="s">
        <v>229</v>
      </c>
      <c r="D224" s="962"/>
      <c r="E224" s="962"/>
      <c r="F224" s="962"/>
      <c r="G224" s="962"/>
      <c r="H224" s="962"/>
      <c r="I224" s="962"/>
      <c r="J224" s="963" t="s">
        <v>230</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88" t="str">
        <f>IF(OR(AND(AD129&lt;&gt;"×",AD131&lt;&gt;"×"),AK134="○"),"○","×")</f>
        <v>×</v>
      </c>
      <c r="AL224" s="227"/>
      <c r="AM224" s="229"/>
    </row>
    <row r="225" spans="1:60" s="237" customFormat="1">
      <c r="A225" s="236"/>
      <c r="B225" s="489" t="s">
        <v>2275</v>
      </c>
      <c r="C225" s="962" t="s">
        <v>232</v>
      </c>
      <c r="D225" s="962"/>
      <c r="E225" s="962"/>
      <c r="F225" s="962"/>
      <c r="G225" s="962"/>
      <c r="H225" s="962"/>
      <c r="I225" s="962"/>
      <c r="J225" s="965" t="s">
        <v>233</v>
      </c>
      <c r="K225" s="965"/>
      <c r="L225" s="965"/>
      <c r="M225" s="965"/>
      <c r="N225" s="965"/>
      <c r="O225" s="965"/>
      <c r="P225" s="965"/>
      <c r="Q225" s="965"/>
      <c r="R225" s="965"/>
      <c r="S225" s="965"/>
      <c r="T225" s="965"/>
      <c r="U225" s="965"/>
      <c r="V225" s="965"/>
      <c r="W225" s="965"/>
      <c r="X225" s="965"/>
      <c r="Y225" s="965"/>
      <c r="Z225" s="965"/>
      <c r="AA225" s="965"/>
      <c r="AB225" s="965"/>
      <c r="AC225" s="965"/>
      <c r="AD225" s="965"/>
      <c r="AE225" s="965"/>
      <c r="AF225" s="965"/>
      <c r="AG225" s="965"/>
      <c r="AH225" s="965"/>
      <c r="AI225" s="965"/>
      <c r="AJ225" s="966"/>
      <c r="AK225" s="488" t="str">
        <f>IF(AND(S143="",S144=""),"",IF(AND(S143&lt;&gt;"×",S144&lt;&gt;"×"),"○","×"))</f>
        <v>×</v>
      </c>
      <c r="AL225" s="494"/>
      <c r="AM225" s="229"/>
    </row>
    <row r="226" spans="1:60" s="237" customFormat="1">
      <c r="A226" s="236"/>
      <c r="B226" s="967" t="s">
        <v>231</v>
      </c>
      <c r="C226" s="962" t="s">
        <v>234</v>
      </c>
      <c r="D226" s="962"/>
      <c r="E226" s="962"/>
      <c r="F226" s="962"/>
      <c r="G226" s="962"/>
      <c r="H226" s="962"/>
      <c r="I226" s="962"/>
      <c r="J226" s="965" t="s">
        <v>235</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968"/>
      <c r="C227" s="969"/>
      <c r="D227" s="969"/>
      <c r="E227" s="969"/>
      <c r="F227" s="969"/>
      <c r="G227" s="969"/>
      <c r="H227" s="969"/>
      <c r="I227" s="969"/>
      <c r="J227" s="970" t="s">
        <v>236</v>
      </c>
      <c r="K227" s="970"/>
      <c r="L227" s="970"/>
      <c r="M227" s="970"/>
      <c r="N227" s="970"/>
      <c r="O227" s="970"/>
      <c r="P227" s="970"/>
      <c r="Q227" s="970"/>
      <c r="R227" s="970"/>
      <c r="S227" s="970"/>
      <c r="T227" s="970"/>
      <c r="U227" s="970"/>
      <c r="V227" s="970"/>
      <c r="W227" s="970"/>
      <c r="X227" s="970"/>
      <c r="Y227" s="970"/>
      <c r="Z227" s="970"/>
      <c r="AA227" s="970"/>
      <c r="AB227" s="970"/>
      <c r="AC227" s="970"/>
      <c r="AD227" s="970"/>
      <c r="AE227" s="970"/>
      <c r="AF227" s="970"/>
      <c r="AG227" s="970"/>
      <c r="AH227" s="970"/>
      <c r="AI227" s="970"/>
      <c r="AJ227" s="971"/>
      <c r="AK227" s="488" t="str">
        <f>AK180</f>
        <v>×</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957" t="s">
        <v>237</v>
      </c>
      <c r="C229" s="957"/>
      <c r="D229" s="957"/>
      <c r="E229" s="957"/>
      <c r="F229" s="957"/>
      <c r="G229" s="957"/>
      <c r="H229" s="957"/>
      <c r="I229" s="957"/>
      <c r="J229" s="957"/>
      <c r="K229" s="957"/>
      <c r="L229" s="957"/>
      <c r="M229" s="957"/>
      <c r="N229" s="957"/>
      <c r="O229" s="957"/>
      <c r="P229" s="957"/>
      <c r="Q229" s="957"/>
      <c r="R229" s="957"/>
      <c r="S229" s="957"/>
      <c r="T229" s="957"/>
      <c r="U229" s="957"/>
      <c r="V229" s="957"/>
      <c r="W229" s="957"/>
      <c r="X229" s="957"/>
      <c r="Y229" s="957"/>
      <c r="Z229" s="957"/>
      <c r="AA229" s="957"/>
      <c r="AB229" s="957"/>
      <c r="AC229" s="957"/>
      <c r="AD229" s="957"/>
      <c r="AE229" s="957"/>
      <c r="AF229" s="957"/>
      <c r="AG229" s="957"/>
      <c r="AH229" s="957"/>
      <c r="AI229" s="957"/>
      <c r="AJ229" s="957"/>
      <c r="AK229" s="957"/>
      <c r="AL229" s="227"/>
    </row>
    <row r="230" spans="1:60">
      <c r="A230" s="227"/>
      <c r="B230" s="495" t="s">
        <v>28</v>
      </c>
      <c r="C230" s="958" t="s">
        <v>238</v>
      </c>
      <c r="D230" s="958"/>
      <c r="E230" s="958"/>
      <c r="F230" s="958"/>
      <c r="G230" s="958"/>
      <c r="H230" s="958"/>
      <c r="I230" s="958"/>
      <c r="J230" s="958"/>
      <c r="K230" s="958"/>
      <c r="L230" s="958"/>
      <c r="M230" s="958"/>
      <c r="N230" s="958"/>
      <c r="O230" s="958"/>
      <c r="P230" s="958"/>
      <c r="Q230" s="958"/>
      <c r="R230" s="958"/>
      <c r="S230" s="958"/>
      <c r="T230" s="958"/>
      <c r="U230" s="958"/>
      <c r="V230" s="958"/>
      <c r="W230" s="958"/>
      <c r="X230" s="958"/>
      <c r="Y230" s="958"/>
      <c r="Z230" s="958"/>
      <c r="AA230" s="958"/>
      <c r="AB230" s="958"/>
      <c r="AC230" s="958"/>
      <c r="AD230" s="958"/>
      <c r="AE230" s="958"/>
      <c r="AF230" s="958"/>
      <c r="AG230" s="958"/>
      <c r="AH230" s="958"/>
      <c r="AI230" s="958"/>
      <c r="AJ230" s="959"/>
      <c r="AK230" s="488" t="str">
        <f>AK186</f>
        <v>×</v>
      </c>
      <c r="AL230" s="227"/>
    </row>
    <row r="231" spans="1:60" ht="13.5" customHeight="1">
      <c r="B231" s="496" t="s">
        <v>28</v>
      </c>
      <c r="C231" s="960" t="s">
        <v>2166</v>
      </c>
      <c r="D231" s="960"/>
      <c r="E231" s="960"/>
      <c r="F231" s="960"/>
      <c r="G231" s="960"/>
      <c r="H231" s="960"/>
      <c r="I231" s="960"/>
      <c r="J231" s="960"/>
      <c r="K231" s="960"/>
      <c r="L231" s="960"/>
      <c r="M231" s="960"/>
      <c r="N231" s="960"/>
      <c r="O231" s="960"/>
      <c r="P231" s="960"/>
      <c r="Q231" s="960"/>
      <c r="R231" s="960"/>
      <c r="S231" s="960"/>
      <c r="T231" s="960"/>
      <c r="U231" s="960"/>
      <c r="V231" s="960"/>
      <c r="W231" s="960"/>
      <c r="X231" s="960"/>
      <c r="Y231" s="960"/>
      <c r="Z231" s="960"/>
      <c r="AA231" s="960"/>
      <c r="AB231" s="960"/>
      <c r="AC231" s="960"/>
      <c r="AD231" s="960"/>
      <c r="AE231" s="960"/>
      <c r="AF231" s="960"/>
      <c r="AG231" s="960"/>
      <c r="AH231" s="960"/>
      <c r="AI231" s="960"/>
      <c r="AJ231" s="96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91440</xdr:colOff>
                    <xdr:row>36</xdr:row>
                    <xdr:rowOff>15240</xdr:rowOff>
                  </from>
                  <to>
                    <xdr:col>2</xdr:col>
                    <xdr:colOff>76200</xdr:colOff>
                    <xdr:row>36</xdr:row>
                    <xdr:rowOff>175260</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152400</xdr:colOff>
                    <xdr:row>43</xdr:row>
                    <xdr:rowOff>53340</xdr:rowOff>
                  </from>
                  <to>
                    <xdr:col>6</xdr:col>
                    <xdr:colOff>15240</xdr:colOff>
                    <xdr:row>43</xdr:row>
                    <xdr:rowOff>220980</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144780</xdr:colOff>
                    <xdr:row>43</xdr:row>
                    <xdr:rowOff>53340</xdr:rowOff>
                  </from>
                  <to>
                    <xdr:col>10</xdr:col>
                    <xdr:colOff>22860</xdr:colOff>
                    <xdr:row>43</xdr:row>
                    <xdr:rowOff>220980</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144780</xdr:colOff>
                    <xdr:row>43</xdr:row>
                    <xdr:rowOff>53340</xdr:rowOff>
                  </from>
                  <to>
                    <xdr:col>16</xdr:col>
                    <xdr:colOff>22860</xdr:colOff>
                    <xdr:row>43</xdr:row>
                    <xdr:rowOff>220980</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144780</xdr:colOff>
                    <xdr:row>43</xdr:row>
                    <xdr:rowOff>53340</xdr:rowOff>
                  </from>
                  <to>
                    <xdr:col>23</xdr:col>
                    <xdr:colOff>22860</xdr:colOff>
                    <xdr:row>43</xdr:row>
                    <xdr:rowOff>220980</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144780</xdr:colOff>
                    <xdr:row>43</xdr:row>
                    <xdr:rowOff>53340</xdr:rowOff>
                  </from>
                  <to>
                    <xdr:col>27</xdr:col>
                    <xdr:colOff>15240</xdr:colOff>
                    <xdr:row>43</xdr:row>
                    <xdr:rowOff>220980</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152400</xdr:colOff>
                    <xdr:row>44</xdr:row>
                    <xdr:rowOff>175260</xdr:rowOff>
                  </from>
                  <to>
                    <xdr:col>6</xdr:col>
                    <xdr:colOff>15240</xdr:colOff>
                    <xdr:row>46</xdr:row>
                    <xdr:rowOff>15240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144780</xdr:colOff>
                    <xdr:row>44</xdr:row>
                    <xdr:rowOff>182880</xdr:rowOff>
                  </from>
                  <to>
                    <xdr:col>13</xdr:col>
                    <xdr:colOff>22860</xdr:colOff>
                    <xdr:row>46</xdr:row>
                    <xdr:rowOff>15240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144780</xdr:colOff>
                    <xdr:row>44</xdr:row>
                    <xdr:rowOff>182880</xdr:rowOff>
                  </from>
                  <to>
                    <xdr:col>20</xdr:col>
                    <xdr:colOff>22860</xdr:colOff>
                    <xdr:row>46</xdr:row>
                    <xdr:rowOff>15240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152400</xdr:colOff>
                    <xdr:row>53</xdr:row>
                    <xdr:rowOff>22860</xdr:rowOff>
                  </from>
                  <to>
                    <xdr:col>23</xdr:col>
                    <xdr:colOff>22860</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144780</xdr:colOff>
                    <xdr:row>53</xdr:row>
                    <xdr:rowOff>22860</xdr:rowOff>
                  </from>
                  <to>
                    <xdr:col>27</xdr:col>
                    <xdr:colOff>22860</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152400</xdr:colOff>
                    <xdr:row>54</xdr:row>
                    <xdr:rowOff>121920</xdr:rowOff>
                  </from>
                  <to>
                    <xdr:col>6</xdr:col>
                    <xdr:colOff>7620</xdr:colOff>
                    <xdr:row>55</xdr:row>
                    <xdr:rowOff>60960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68580</xdr:colOff>
                    <xdr:row>97</xdr:row>
                    <xdr:rowOff>7620</xdr:rowOff>
                  </from>
                  <to>
                    <xdr:col>3</xdr:col>
                    <xdr:colOff>83820</xdr:colOff>
                    <xdr:row>97</xdr:row>
                    <xdr:rowOff>175260</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60960</xdr:colOff>
                    <xdr:row>102</xdr:row>
                    <xdr:rowOff>38100</xdr:rowOff>
                  </from>
                  <to>
                    <xdr:col>13</xdr:col>
                    <xdr:colOff>83820</xdr:colOff>
                    <xdr:row>102</xdr:row>
                    <xdr:rowOff>220980</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68580</xdr:colOff>
                    <xdr:row>104</xdr:row>
                    <xdr:rowOff>160020</xdr:rowOff>
                  </from>
                  <to>
                    <xdr:col>3</xdr:col>
                    <xdr:colOff>83820</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68580</xdr:colOff>
                    <xdr:row>113</xdr:row>
                    <xdr:rowOff>38100</xdr:rowOff>
                  </from>
                  <to>
                    <xdr:col>13</xdr:col>
                    <xdr:colOff>83820</xdr:colOff>
                    <xdr:row>113</xdr:row>
                    <xdr:rowOff>205740</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83820</xdr:colOff>
                    <xdr:row>117</xdr:row>
                    <xdr:rowOff>22860</xdr:rowOff>
                  </from>
                  <to>
                    <xdr:col>2</xdr:col>
                    <xdr:colOff>60960</xdr:colOff>
                    <xdr:row>117</xdr:row>
                    <xdr:rowOff>198120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60960</xdr:colOff>
                    <xdr:row>124</xdr:row>
                    <xdr:rowOff>45720</xdr:rowOff>
                  </from>
                  <to>
                    <xdr:col>13</xdr:col>
                    <xdr:colOff>83820</xdr:colOff>
                    <xdr:row>124</xdr:row>
                    <xdr:rowOff>236220</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175260</xdr:rowOff>
                  </from>
                  <to>
                    <xdr:col>8</xdr:col>
                    <xdr:colOff>22860</xdr:colOff>
                    <xdr:row>108</xdr:row>
                    <xdr:rowOff>152400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190500</xdr:rowOff>
                  </from>
                  <to>
                    <xdr:col>8</xdr:col>
                    <xdr:colOff>22860</xdr:colOff>
                    <xdr:row>110</xdr:row>
                    <xdr:rowOff>167640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152400</xdr:colOff>
                    <xdr:row>119</xdr:row>
                    <xdr:rowOff>7620</xdr:rowOff>
                  </from>
                  <to>
                    <xdr:col>7</xdr:col>
                    <xdr:colOff>0</xdr:colOff>
                    <xdr:row>119</xdr:row>
                    <xdr:rowOff>243840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152400</xdr:colOff>
                    <xdr:row>120</xdr:row>
                    <xdr:rowOff>91440</xdr:rowOff>
                  </from>
                  <to>
                    <xdr:col>7</xdr:col>
                    <xdr:colOff>0</xdr:colOff>
                    <xdr:row>120</xdr:row>
                    <xdr:rowOff>266700</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152400</xdr:colOff>
                    <xdr:row>121</xdr:row>
                    <xdr:rowOff>114300</xdr:rowOff>
                  </from>
                  <to>
                    <xdr:col>7</xdr:col>
                    <xdr:colOff>0</xdr:colOff>
                    <xdr:row>121</xdr:row>
                    <xdr:rowOff>266700</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152400</xdr:colOff>
                    <xdr:row>152</xdr:row>
                    <xdr:rowOff>121920</xdr:rowOff>
                  </from>
                  <to>
                    <xdr:col>6</xdr:col>
                    <xdr:colOff>0</xdr:colOff>
                    <xdr:row>154</xdr:row>
                    <xdr:rowOff>15240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152400</xdr:colOff>
                    <xdr:row>153</xdr:row>
                    <xdr:rowOff>129540</xdr:rowOff>
                  </from>
                  <to>
                    <xdr:col>6</xdr:col>
                    <xdr:colOff>0</xdr:colOff>
                    <xdr:row>155</xdr:row>
                    <xdr:rowOff>22860</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152400</xdr:colOff>
                    <xdr:row>154</xdr:row>
                    <xdr:rowOff>121920</xdr:rowOff>
                  </from>
                  <to>
                    <xdr:col>6</xdr:col>
                    <xdr:colOff>0</xdr:colOff>
                    <xdr:row>156</xdr:row>
                    <xdr:rowOff>22860</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152400</xdr:colOff>
                    <xdr:row>155</xdr:row>
                    <xdr:rowOff>121920</xdr:rowOff>
                  </from>
                  <to>
                    <xdr:col>6</xdr:col>
                    <xdr:colOff>0</xdr:colOff>
                    <xdr:row>157</xdr:row>
                    <xdr:rowOff>22860</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152400</xdr:colOff>
                    <xdr:row>157</xdr:row>
                    <xdr:rowOff>30480</xdr:rowOff>
                  </from>
                  <to>
                    <xdr:col>6</xdr:col>
                    <xdr:colOff>0</xdr:colOff>
                    <xdr:row>157</xdr:row>
                    <xdr:rowOff>205740</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152400</xdr:colOff>
                    <xdr:row>157</xdr:row>
                    <xdr:rowOff>236220</xdr:rowOff>
                  </from>
                  <to>
                    <xdr:col>6</xdr:col>
                    <xdr:colOff>0</xdr:colOff>
                    <xdr:row>159</xdr:row>
                    <xdr:rowOff>22860</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152400</xdr:colOff>
                    <xdr:row>158</xdr:row>
                    <xdr:rowOff>114300</xdr:rowOff>
                  </from>
                  <to>
                    <xdr:col>6</xdr:col>
                    <xdr:colOff>0</xdr:colOff>
                    <xdr:row>160</xdr:row>
                    <xdr:rowOff>22860</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152400</xdr:colOff>
                    <xdr:row>159</xdr:row>
                    <xdr:rowOff>114300</xdr:rowOff>
                  </from>
                  <to>
                    <xdr:col>6</xdr:col>
                    <xdr:colOff>0</xdr:colOff>
                    <xdr:row>161</xdr:row>
                    <xdr:rowOff>22860</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152400</xdr:colOff>
                    <xdr:row>160</xdr:row>
                    <xdr:rowOff>114300</xdr:rowOff>
                  </from>
                  <to>
                    <xdr:col>6</xdr:col>
                    <xdr:colOff>0</xdr:colOff>
                    <xdr:row>162</xdr:row>
                    <xdr:rowOff>22860</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152400</xdr:colOff>
                    <xdr:row>162</xdr:row>
                    <xdr:rowOff>22860</xdr:rowOff>
                  </from>
                  <to>
                    <xdr:col>6</xdr:col>
                    <xdr:colOff>0</xdr:colOff>
                    <xdr:row>162</xdr:row>
                    <xdr:rowOff>198120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152400</xdr:colOff>
                    <xdr:row>162</xdr:row>
                    <xdr:rowOff>213360</xdr:rowOff>
                  </from>
                  <to>
                    <xdr:col>6</xdr:col>
                    <xdr:colOff>0</xdr:colOff>
                    <xdr:row>164</xdr:row>
                    <xdr:rowOff>22860</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152400</xdr:colOff>
                    <xdr:row>163</xdr:row>
                    <xdr:rowOff>114300</xdr:rowOff>
                  </from>
                  <to>
                    <xdr:col>6</xdr:col>
                    <xdr:colOff>0</xdr:colOff>
                    <xdr:row>165</xdr:row>
                    <xdr:rowOff>22860</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152400</xdr:colOff>
                    <xdr:row>165</xdr:row>
                    <xdr:rowOff>22860</xdr:rowOff>
                  </from>
                  <to>
                    <xdr:col>6</xdr:col>
                    <xdr:colOff>0</xdr:colOff>
                    <xdr:row>165</xdr:row>
                    <xdr:rowOff>198120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152400</xdr:colOff>
                    <xdr:row>165</xdr:row>
                    <xdr:rowOff>205740</xdr:rowOff>
                  </from>
                  <to>
                    <xdr:col>6</xdr:col>
                    <xdr:colOff>0</xdr:colOff>
                    <xdr:row>167</xdr:row>
                    <xdr:rowOff>22860</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152400</xdr:colOff>
                    <xdr:row>166</xdr:row>
                    <xdr:rowOff>114300</xdr:rowOff>
                  </from>
                  <to>
                    <xdr:col>6</xdr:col>
                    <xdr:colOff>0</xdr:colOff>
                    <xdr:row>168</xdr:row>
                    <xdr:rowOff>22860</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152400</xdr:colOff>
                    <xdr:row>167</xdr:row>
                    <xdr:rowOff>114300</xdr:rowOff>
                  </from>
                  <to>
                    <xdr:col>6</xdr:col>
                    <xdr:colOff>0</xdr:colOff>
                    <xdr:row>169</xdr:row>
                    <xdr:rowOff>22860</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152400</xdr:colOff>
                    <xdr:row>168</xdr:row>
                    <xdr:rowOff>114300</xdr:rowOff>
                  </from>
                  <to>
                    <xdr:col>6</xdr:col>
                    <xdr:colOff>0</xdr:colOff>
                    <xdr:row>170</xdr:row>
                    <xdr:rowOff>22860</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152400</xdr:colOff>
                    <xdr:row>170</xdr:row>
                    <xdr:rowOff>22860</xdr:rowOff>
                  </from>
                  <to>
                    <xdr:col>6</xdr:col>
                    <xdr:colOff>0</xdr:colOff>
                    <xdr:row>170</xdr:row>
                    <xdr:rowOff>182880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152400</xdr:colOff>
                    <xdr:row>170</xdr:row>
                    <xdr:rowOff>205740</xdr:rowOff>
                  </from>
                  <to>
                    <xdr:col>6</xdr:col>
                    <xdr:colOff>0</xdr:colOff>
                    <xdr:row>172</xdr:row>
                    <xdr:rowOff>22860</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152400</xdr:colOff>
                    <xdr:row>171</xdr:row>
                    <xdr:rowOff>114300</xdr:rowOff>
                  </from>
                  <to>
                    <xdr:col>6</xdr:col>
                    <xdr:colOff>0</xdr:colOff>
                    <xdr:row>173</xdr:row>
                    <xdr:rowOff>22860</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152400</xdr:colOff>
                    <xdr:row>172</xdr:row>
                    <xdr:rowOff>114300</xdr:rowOff>
                  </from>
                  <to>
                    <xdr:col>6</xdr:col>
                    <xdr:colOff>0</xdr:colOff>
                    <xdr:row>174</xdr:row>
                    <xdr:rowOff>22860</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152400</xdr:colOff>
                    <xdr:row>172</xdr:row>
                    <xdr:rowOff>114300</xdr:rowOff>
                  </from>
                  <to>
                    <xdr:col>6</xdr:col>
                    <xdr:colOff>0</xdr:colOff>
                    <xdr:row>174</xdr:row>
                    <xdr:rowOff>22860</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152400</xdr:colOff>
                    <xdr:row>173</xdr:row>
                    <xdr:rowOff>114300</xdr:rowOff>
                  </from>
                  <to>
                    <xdr:col>6</xdr:col>
                    <xdr:colOff>0</xdr:colOff>
                    <xdr:row>175</xdr:row>
                    <xdr:rowOff>22860</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152400</xdr:colOff>
                    <xdr:row>174</xdr:row>
                    <xdr:rowOff>114300</xdr:rowOff>
                  </from>
                  <to>
                    <xdr:col>6</xdr:col>
                    <xdr:colOff>0</xdr:colOff>
                    <xdr:row>176</xdr:row>
                    <xdr:rowOff>22860</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152400</xdr:colOff>
                    <xdr:row>175</xdr:row>
                    <xdr:rowOff>114300</xdr:rowOff>
                  </from>
                  <to>
                    <xdr:col>6</xdr:col>
                    <xdr:colOff>0</xdr:colOff>
                    <xdr:row>177</xdr:row>
                    <xdr:rowOff>22860</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160020</xdr:colOff>
                    <xdr:row>180</xdr:row>
                    <xdr:rowOff>38100</xdr:rowOff>
                  </from>
                  <to>
                    <xdr:col>6</xdr:col>
                    <xdr:colOff>7620</xdr:colOff>
                    <xdr:row>180</xdr:row>
                    <xdr:rowOff>213360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160020</xdr:colOff>
                    <xdr:row>181</xdr:row>
                    <xdr:rowOff>7620</xdr:rowOff>
                  </from>
                  <to>
                    <xdr:col>6</xdr:col>
                    <xdr:colOff>15240</xdr:colOff>
                    <xdr:row>181</xdr:row>
                    <xdr:rowOff>182880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7620</xdr:colOff>
                    <xdr:row>186</xdr:row>
                    <xdr:rowOff>38100</xdr:rowOff>
                  </from>
                  <to>
                    <xdr:col>1</xdr:col>
                    <xdr:colOff>175260</xdr:colOff>
                    <xdr:row>186</xdr:row>
                    <xdr:rowOff>205740</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7620</xdr:colOff>
                    <xdr:row>187</xdr:row>
                    <xdr:rowOff>91440</xdr:rowOff>
                  </from>
                  <to>
                    <xdr:col>1</xdr:col>
                    <xdr:colOff>167640</xdr:colOff>
                    <xdr:row>187</xdr:row>
                    <xdr:rowOff>274320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7620</xdr:colOff>
                    <xdr:row>188</xdr:row>
                    <xdr:rowOff>83820</xdr:rowOff>
                  </from>
                  <to>
                    <xdr:col>1</xdr:col>
                    <xdr:colOff>175260</xdr:colOff>
                    <xdr:row>188</xdr:row>
                    <xdr:rowOff>266700</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7620</xdr:colOff>
                    <xdr:row>189</xdr:row>
                    <xdr:rowOff>15240</xdr:rowOff>
                  </from>
                  <to>
                    <xdr:col>1</xdr:col>
                    <xdr:colOff>175260</xdr:colOff>
                    <xdr:row>189</xdr:row>
                    <xdr:rowOff>198120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7620</xdr:colOff>
                    <xdr:row>190</xdr:row>
                    <xdr:rowOff>15240</xdr:rowOff>
                  </from>
                  <to>
                    <xdr:col>1</xdr:col>
                    <xdr:colOff>175260</xdr:colOff>
                    <xdr:row>190</xdr:row>
                    <xdr:rowOff>198120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7620</xdr:colOff>
                    <xdr:row>190</xdr:row>
                    <xdr:rowOff>213360</xdr:rowOff>
                  </from>
                  <to>
                    <xdr:col>1</xdr:col>
                    <xdr:colOff>175260</xdr:colOff>
                    <xdr:row>192</xdr:row>
                    <xdr:rowOff>22860</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68580</xdr:colOff>
                    <xdr:row>74</xdr:row>
                    <xdr:rowOff>22860</xdr:rowOff>
                  </from>
                  <to>
                    <xdr:col>3</xdr:col>
                    <xdr:colOff>83820</xdr:colOff>
                    <xdr:row>74</xdr:row>
                    <xdr:rowOff>198120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175260</xdr:colOff>
                    <xdr:row>134</xdr:row>
                    <xdr:rowOff>114300</xdr:rowOff>
                  </from>
                  <to>
                    <xdr:col>2</xdr:col>
                    <xdr:colOff>152400</xdr:colOff>
                    <xdr:row>136</xdr:row>
                    <xdr:rowOff>30480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175260</xdr:colOff>
                    <xdr:row>135</xdr:row>
                    <xdr:rowOff>129540</xdr:rowOff>
                  </from>
                  <to>
                    <xdr:col>2</xdr:col>
                    <xdr:colOff>137160</xdr:colOff>
                    <xdr:row>137</xdr:row>
                    <xdr:rowOff>30480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175260</xdr:colOff>
                    <xdr:row>137</xdr:row>
                    <xdr:rowOff>22860</xdr:rowOff>
                  </from>
                  <to>
                    <xdr:col>2</xdr:col>
                    <xdr:colOff>137160</xdr:colOff>
                    <xdr:row>137</xdr:row>
                    <xdr:rowOff>251460</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175260</xdr:colOff>
                    <xdr:row>137</xdr:row>
                    <xdr:rowOff>236220</xdr:rowOff>
                  </from>
                  <to>
                    <xdr:col>2</xdr:col>
                    <xdr:colOff>137160</xdr:colOff>
                    <xdr:row>139</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065" t="s">
        <v>2333</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2" ht="15.9"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2" ht="15.9"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2" ht="15.9"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2" ht="15.9"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2" ht="15.9"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2" ht="15.9"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2" ht="15.9" customHeight="1">
      <c r="BH64" s="168"/>
      <c r="BI64" s="168"/>
      <c r="BJ64" s="168"/>
      <c r="BK64" s="168"/>
      <c r="BL64" s="168"/>
      <c r="BM64" s="168"/>
      <c r="BN64" s="168"/>
      <c r="BO64" s="168"/>
      <c r="BP64" s="168"/>
      <c r="BQ64" s="168"/>
      <c r="BR64" s="168"/>
      <c r="BS64" s="168"/>
      <c r="BT64" s="168"/>
      <c r="BU64" s="168"/>
      <c r="BV64" s="168"/>
      <c r="BW64" s="168"/>
      <c r="BX64" s="168"/>
    </row>
    <row r="65" spans="20:63" ht="15.9" customHeight="1">
      <c r="BK65" s="168"/>
    </row>
    <row r="66" spans="20:63" ht="15.9" customHeight="1"/>
    <row r="67" spans="20:63" ht="15.9" customHeight="1">
      <c r="T67" s="142">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86"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91187"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91188"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91189"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91190"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91191"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91192"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91193"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91194"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91195"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91196"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91197"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91198"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91199"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52"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53"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54"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55"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56"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57"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58"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91136"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3984375"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065" t="s">
        <v>2334</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174" t="s">
        <v>2197</v>
      </c>
      <c r="F15" s="118">
        <v>4</v>
      </c>
      <c r="G15" s="174" t="s">
        <v>2198</v>
      </c>
      <c r="H15" s="1123" t="s">
        <v>2199</v>
      </c>
      <c r="I15" s="1123"/>
      <c r="J15" s="1136"/>
      <c r="K15" s="118">
        <v>7</v>
      </c>
      <c r="L15" s="174" t="s">
        <v>2197</v>
      </c>
      <c r="M15" s="118">
        <v>3</v>
      </c>
      <c r="N15" s="174" t="s">
        <v>2198</v>
      </c>
      <c r="O15" s="174" t="s">
        <v>2200</v>
      </c>
      <c r="P15" s="175">
        <f>(K15*12+M15)-(D15*12+F15)+1</f>
        <v>12</v>
      </c>
      <c r="Q15" s="1123" t="s">
        <v>2201</v>
      </c>
      <c r="R15" s="1123"/>
      <c r="S15" s="176" t="s">
        <v>70</v>
      </c>
      <c r="U15" s="173"/>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190"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190"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8"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8"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8"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8" ht="15.9" customHeight="1">
      <c r="U57" s="1012" t="s">
        <v>2118</v>
      </c>
      <c r="V57" s="1012"/>
      <c r="W57" s="1012"/>
      <c r="X57" s="1012"/>
      <c r="Y57" s="1012"/>
      <c r="Z57" s="50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8" ht="15.9" customHeight="1">
      <c r="U58" s="1021" t="s">
        <v>2119</v>
      </c>
      <c r="V58" s="1021"/>
      <c r="W58" s="1021"/>
      <c r="X58" s="1021"/>
      <c r="Y58" s="1021"/>
      <c r="Z58" s="503"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8" ht="15.9" customHeight="1">
      <c r="U59" s="1021" t="s">
        <v>2120</v>
      </c>
      <c r="V59" s="1021"/>
      <c r="W59" s="1021"/>
      <c r="X59" s="1021"/>
      <c r="Y59" s="1021"/>
      <c r="Z59" s="503"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8" ht="15.9" customHeight="1">
      <c r="U60" s="1021" t="s">
        <v>2121</v>
      </c>
      <c r="V60" s="1021"/>
      <c r="W60" s="1021"/>
      <c r="X60" s="1021"/>
      <c r="Y60" s="1021"/>
      <c r="Z60" s="503"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8" ht="15.9" customHeight="1">
      <c r="U61" s="1021" t="s">
        <v>2122</v>
      </c>
      <c r="V61" s="1021"/>
      <c r="W61" s="1021"/>
      <c r="X61" s="1021"/>
      <c r="Y61" s="1021"/>
      <c r="Z61" s="503"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8" ht="15.9" customHeight="1">
      <c r="U62" s="1021" t="s">
        <v>2123</v>
      </c>
      <c r="V62" s="1021"/>
      <c r="W62" s="1021"/>
      <c r="X62" s="1021"/>
      <c r="Y62" s="1021"/>
      <c r="Z62" s="503"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8" ht="15.9" customHeight="1">
      <c r="U63" s="1012" t="s">
        <v>2124</v>
      </c>
      <c r="V63" s="1012"/>
      <c r="W63" s="1012"/>
      <c r="X63" s="1012"/>
      <c r="Y63" s="1012"/>
      <c r="Z63" s="503"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8" ht="15.9"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 customHeight="1">
      <c r="BS65" s="168"/>
    </row>
    <row r="66" spans="20:71" ht="15.9" customHeight="1"/>
    <row r="67" spans="20:71" ht="15.9" customHeight="1">
      <c r="T67" s="142">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83820</xdr:colOff>
                    <xdr:row>19</xdr:row>
                    <xdr:rowOff>91440</xdr:rowOff>
                  </from>
                  <to>
                    <xdr:col>29</xdr:col>
                    <xdr:colOff>68580</xdr:colOff>
                    <xdr:row>22</xdr:row>
                    <xdr:rowOff>76200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15240</xdr:colOff>
                    <xdr:row>30</xdr:row>
                    <xdr:rowOff>106680</xdr:rowOff>
                  </from>
                  <to>
                    <xdr:col>30</xdr:col>
                    <xdr:colOff>45720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15240</xdr:colOff>
                    <xdr:row>30</xdr:row>
                    <xdr:rowOff>91440</xdr:rowOff>
                  </from>
                  <to>
                    <xdr:col>39</xdr:col>
                    <xdr:colOff>22860</xdr:colOff>
                    <xdr:row>34</xdr:row>
                    <xdr:rowOff>99060</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121920</xdr:colOff>
                    <xdr:row>34</xdr:row>
                    <xdr:rowOff>7620</xdr:rowOff>
                  </from>
                  <to>
                    <xdr:col>38</xdr:col>
                    <xdr:colOff>68580</xdr:colOff>
                    <xdr:row>38</xdr:row>
                    <xdr:rowOff>68580</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22860</xdr:colOff>
                    <xdr:row>38</xdr:row>
                    <xdr:rowOff>83820</xdr:rowOff>
                  </from>
                  <to>
                    <xdr:col>38</xdr:col>
                    <xdr:colOff>129540</xdr:colOff>
                    <xdr:row>42</xdr:row>
                    <xdr:rowOff>68580</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45720</xdr:colOff>
                    <xdr:row>42</xdr:row>
                    <xdr:rowOff>30480</xdr:rowOff>
                  </from>
                  <to>
                    <xdr:col>38</xdr:col>
                    <xdr:colOff>45720</xdr:colOff>
                    <xdr:row>46</xdr:row>
                    <xdr:rowOff>53340</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30480</xdr:colOff>
                    <xdr:row>19</xdr:row>
                    <xdr:rowOff>99060</xdr:rowOff>
                  </from>
                  <to>
                    <xdr:col>30</xdr:col>
                    <xdr:colOff>38100</xdr:colOff>
                    <xdr:row>23</xdr:row>
                    <xdr:rowOff>68580</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121920</xdr:colOff>
                    <xdr:row>38</xdr:row>
                    <xdr:rowOff>53340</xdr:rowOff>
                  </from>
                  <to>
                    <xdr:col>30</xdr:col>
                    <xdr:colOff>91440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114300</xdr:colOff>
                    <xdr:row>34</xdr:row>
                    <xdr:rowOff>106680</xdr:rowOff>
                  </from>
                  <to>
                    <xdr:col>37</xdr:col>
                    <xdr:colOff>15240</xdr:colOff>
                    <xdr:row>36</xdr:row>
                    <xdr:rowOff>22860</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114300</xdr:colOff>
                    <xdr:row>36</xdr:row>
                    <xdr:rowOff>198120</xdr:rowOff>
                  </from>
                  <to>
                    <xdr:col>37</xdr:col>
                    <xdr:colOff>22860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5" customWidth="1"/>
    <col min="2" max="28" width="6.69921875" style="5" customWidth="1"/>
    <col min="29" max="29" width="12" style="5" customWidth="1"/>
    <col min="30" max="30" width="8" style="5" customWidth="1"/>
    <col min="31" max="31" width="46.3984375" style="5" customWidth="1"/>
    <col min="32" max="32" width="26.8984375" style="5" customWidth="1"/>
    <col min="33" max="33" width="29.5" style="5" bestFit="1" customWidth="1"/>
    <col min="34" max="34" width="50.59765625" style="5" customWidth="1"/>
    <col min="35" max="35" width="9.09765625" style="5" customWidth="1"/>
    <col min="36" max="36" width="38.3984375" style="5" customWidth="1"/>
    <col min="37" max="37" width="38.59765625" style="5" customWidth="1"/>
    <col min="38" max="38" width="9" style="5"/>
    <col min="39" max="39" width="16.69921875" style="5" customWidth="1"/>
    <col min="40" max="44" width="9" style="5"/>
    <col min="45" max="45" width="48.5" style="5" customWidth="1"/>
    <col min="46" max="46" width="104.3984375" style="5" customWidth="1"/>
    <col min="47" max="16384" width="9" style="5"/>
  </cols>
  <sheetData>
    <row r="1" spans="1:46" ht="18.600000000000001" thickBot="1">
      <c r="A1" s="4" t="s">
        <v>242</v>
      </c>
      <c r="B1" s="4"/>
      <c r="C1" s="4"/>
      <c r="D1" s="4"/>
      <c r="E1" s="4"/>
      <c r="AD1" s="6"/>
      <c r="AE1" s="4" t="s">
        <v>2195</v>
      </c>
      <c r="AJ1" s="5" t="s">
        <v>243</v>
      </c>
      <c r="AM1" s="5" t="s">
        <v>244</v>
      </c>
      <c r="AO1" s="7" t="s">
        <v>245</v>
      </c>
      <c r="AQ1" s="4" t="s">
        <v>246</v>
      </c>
    </row>
    <row r="2" spans="1:46" ht="36.75" customHeight="1">
      <c r="A2" s="1192" t="s">
        <v>248</v>
      </c>
      <c r="B2" s="1195" t="s">
        <v>249</v>
      </c>
      <c r="C2" s="1196"/>
      <c r="D2" s="1196"/>
      <c r="E2" s="1197"/>
      <c r="F2" s="1198" t="s">
        <v>250</v>
      </c>
      <c r="G2" s="1199"/>
      <c r="H2" s="1200"/>
      <c r="I2" s="1192" t="s">
        <v>251</v>
      </c>
      <c r="J2" s="1201"/>
      <c r="K2" s="1203" t="s">
        <v>252</v>
      </c>
      <c r="L2" s="1204"/>
      <c r="M2" s="1204"/>
      <c r="N2" s="1204"/>
      <c r="O2" s="1204"/>
      <c r="P2" s="1204"/>
      <c r="Q2" s="1204"/>
      <c r="R2" s="1204"/>
      <c r="S2" s="1204"/>
      <c r="T2" s="1204"/>
      <c r="U2" s="1204"/>
      <c r="V2" s="1204"/>
      <c r="W2" s="1204"/>
      <c r="X2" s="1204"/>
      <c r="Y2" s="1204"/>
      <c r="Z2" s="1204"/>
      <c r="AA2" s="1204"/>
      <c r="AB2" s="1205"/>
      <c r="AC2" s="1189" t="s">
        <v>253</v>
      </c>
      <c r="AD2" s="6"/>
      <c r="AE2" s="1192" t="s">
        <v>248</v>
      </c>
      <c r="AF2" s="1192" t="s">
        <v>2183</v>
      </c>
      <c r="AG2" s="1212"/>
      <c r="AH2" s="1201"/>
      <c r="AJ2" s="8" t="s">
        <v>255</v>
      </c>
      <c r="AK2" s="9" t="s">
        <v>255</v>
      </c>
      <c r="AM2" s="10" t="s">
        <v>199</v>
      </c>
      <c r="AO2" s="10" t="s">
        <v>16</v>
      </c>
      <c r="AQ2" s="11" t="s">
        <v>256</v>
      </c>
      <c r="AS2" s="1217" t="s">
        <v>2061</v>
      </c>
      <c r="AT2" s="1220" t="s">
        <v>254</v>
      </c>
    </row>
    <row r="3" spans="1:46" ht="51.75" customHeight="1" thickBot="1">
      <c r="A3" s="1193"/>
      <c r="B3" s="1206" t="s">
        <v>258</v>
      </c>
      <c r="C3" s="1207"/>
      <c r="D3" s="1207"/>
      <c r="E3" s="1208"/>
      <c r="F3" s="1206" t="s">
        <v>259</v>
      </c>
      <c r="G3" s="1207"/>
      <c r="H3" s="1208"/>
      <c r="I3" s="1194"/>
      <c r="J3" s="1202"/>
      <c r="K3" s="1209" t="s">
        <v>260</v>
      </c>
      <c r="L3" s="1210"/>
      <c r="M3" s="1210"/>
      <c r="N3" s="1210"/>
      <c r="O3" s="1210"/>
      <c r="P3" s="1210"/>
      <c r="Q3" s="1210"/>
      <c r="R3" s="1210"/>
      <c r="S3" s="1210"/>
      <c r="T3" s="1210"/>
      <c r="U3" s="1210"/>
      <c r="V3" s="1210"/>
      <c r="W3" s="1210"/>
      <c r="X3" s="1210"/>
      <c r="Y3" s="1210"/>
      <c r="Z3" s="1210"/>
      <c r="AA3" s="1210"/>
      <c r="AB3" s="1211"/>
      <c r="AC3" s="1190"/>
      <c r="AD3" s="6"/>
      <c r="AE3" s="1193"/>
      <c r="AF3" s="1193"/>
      <c r="AG3" s="1213"/>
      <c r="AH3" s="1214"/>
      <c r="AJ3" s="12" t="s">
        <v>261</v>
      </c>
      <c r="AK3" s="13" t="s">
        <v>261</v>
      </c>
      <c r="AM3" s="14"/>
      <c r="AO3" s="14"/>
      <c r="AQ3" s="15" t="s">
        <v>18</v>
      </c>
      <c r="AS3" s="1218"/>
      <c r="AT3" s="1221"/>
    </row>
    <row r="4" spans="1:46" ht="41.25" customHeight="1" thickBot="1">
      <c r="A4" s="1194"/>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191"/>
      <c r="AD4" s="6"/>
      <c r="AE4" s="1194"/>
      <c r="AF4" s="1193"/>
      <c r="AG4" s="1213"/>
      <c r="AH4" s="1214"/>
      <c r="AJ4" s="12" t="s">
        <v>272</v>
      </c>
      <c r="AK4" s="13" t="s">
        <v>272</v>
      </c>
      <c r="AQ4" s="15" t="s">
        <v>268</v>
      </c>
      <c r="AS4" s="1219"/>
      <c r="AT4" s="1222"/>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8.600000000000001"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8.600000000000001"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2.4">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8.600000000000001"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8.600000000000001"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8.600000000000001"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8.600000000000001"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215" t="s">
        <v>2193</v>
      </c>
      <c r="AF29" s="1215"/>
      <c r="AG29" s="1215"/>
      <c r="AH29" s="1215"/>
    </row>
    <row r="30" spans="1:46" ht="18.75" customHeight="1">
      <c r="K30" s="6"/>
      <c r="L30" s="6"/>
      <c r="M30" s="6"/>
      <c r="N30" s="6"/>
      <c r="O30" s="6"/>
      <c r="P30" s="6"/>
      <c r="Q30" s="6"/>
      <c r="R30" s="6"/>
      <c r="S30" s="6"/>
      <c r="T30" s="6"/>
      <c r="U30" s="6"/>
      <c r="V30" s="6"/>
      <c r="W30" s="6"/>
      <c r="X30" s="6"/>
      <c r="Y30" s="6"/>
      <c r="Z30" s="6"/>
      <c r="AA30" s="6"/>
      <c r="AB30" s="6"/>
      <c r="AC30" s="6"/>
      <c r="AD30" s="6"/>
      <c r="AE30" s="1216" t="s">
        <v>2194</v>
      </c>
      <c r="AF30" s="1216"/>
      <c r="AG30" s="1216"/>
      <c r="AH30" s="1216"/>
    </row>
    <row r="31" spans="1:46">
      <c r="K31" s="6"/>
      <c r="L31" s="6"/>
      <c r="M31" s="6"/>
      <c r="N31" s="6"/>
      <c r="O31" s="6"/>
      <c r="P31" s="6"/>
      <c r="Q31" s="6"/>
      <c r="R31" s="6"/>
      <c r="S31" s="6"/>
      <c r="T31" s="6"/>
      <c r="U31" s="6"/>
      <c r="V31" s="6"/>
      <c r="W31" s="6"/>
      <c r="X31" s="6"/>
      <c r="Y31" s="6"/>
      <c r="Z31" s="6"/>
      <c r="AA31" s="6"/>
      <c r="AB31" s="6"/>
      <c r="AC31" s="6"/>
      <c r="AD31" s="6"/>
      <c r="AE31" s="1216"/>
      <c r="AF31" s="1216"/>
      <c r="AG31" s="1216"/>
      <c r="AH31" s="1216"/>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99" customWidth="1"/>
    <col min="5" max="5" width="30.59765625" style="99" customWidth="1"/>
    <col min="6" max="6" width="14" style="99" customWidth="1"/>
    <col min="7" max="7" width="12.5" style="99" customWidth="1"/>
    <col min="8" max="8" width="35.3984375" style="64" customWidth="1"/>
    <col min="9" max="9" width="12.5" style="99" customWidth="1"/>
    <col min="10" max="10" width="33.5" style="70" customWidth="1"/>
    <col min="11" max="11" width="12.5" style="99" customWidth="1"/>
    <col min="12" max="12" width="35.5" style="72" customWidth="1"/>
    <col min="13" max="13" width="35" customWidth="1"/>
    <col min="14" max="19" width="30.097656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4" t="s">
        <v>249</v>
      </c>
      <c r="C3" s="1223" t="s">
        <v>250</v>
      </c>
      <c r="D3" s="1223" t="s">
        <v>251</v>
      </c>
      <c r="E3" s="1223" t="s">
        <v>257</v>
      </c>
      <c r="F3" s="1225" t="s">
        <v>2130</v>
      </c>
      <c r="G3" s="1223" t="s">
        <v>2175</v>
      </c>
      <c r="H3" s="1223"/>
      <c r="I3" s="1223" t="s">
        <v>2176</v>
      </c>
      <c r="J3" s="1223"/>
      <c r="K3" s="1223" t="s">
        <v>2177</v>
      </c>
      <c r="L3" s="1223"/>
      <c r="M3" s="1228" t="s">
        <v>2100</v>
      </c>
      <c r="N3" s="1228" t="s">
        <v>2101</v>
      </c>
      <c r="O3" s="1228" t="s">
        <v>2102</v>
      </c>
      <c r="P3" s="1228" t="s">
        <v>2103</v>
      </c>
      <c r="Q3" s="1228" t="s">
        <v>2104</v>
      </c>
      <c r="R3" s="1228" t="s">
        <v>2105</v>
      </c>
      <c r="S3" s="1228" t="s">
        <v>2106</v>
      </c>
    </row>
    <row r="4" spans="2:19">
      <c r="B4" s="1224"/>
      <c r="C4" s="1223"/>
      <c r="D4" s="1223"/>
      <c r="E4" s="1223"/>
      <c r="F4" s="1226"/>
      <c r="G4" s="1223"/>
      <c r="H4" s="1223"/>
      <c r="I4" s="1223"/>
      <c r="J4" s="1223"/>
      <c r="K4" s="1223"/>
      <c r="L4" s="1223"/>
      <c r="M4" s="1228"/>
      <c r="N4" s="1228"/>
      <c r="O4" s="1228"/>
      <c r="P4" s="1228"/>
      <c r="Q4" s="1228"/>
      <c r="R4" s="1228"/>
      <c r="S4" s="1228"/>
    </row>
    <row r="5" spans="2:19">
      <c r="B5" s="1224"/>
      <c r="C5" s="1223"/>
      <c r="D5" s="1223"/>
      <c r="E5" s="1223"/>
      <c r="F5" s="1227"/>
      <c r="G5" s="1223"/>
      <c r="H5" s="1223"/>
      <c r="I5" s="1223"/>
      <c r="J5" s="1223"/>
      <c r="K5" s="1223"/>
      <c r="L5" s="1223"/>
      <c r="M5" s="1228"/>
      <c r="N5" s="1228"/>
      <c r="O5" s="1228"/>
      <c r="P5" s="1228"/>
      <c r="Q5" s="1228"/>
      <c r="R5" s="1228"/>
      <c r="S5" s="1228"/>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1.6">
      <c r="B25" s="67"/>
      <c r="C25" s="67"/>
      <c r="D25" s="67"/>
      <c r="E25" s="67"/>
      <c r="F25" s="67"/>
      <c r="G25" s="67"/>
      <c r="H25" s="66"/>
      <c r="L25" s="72">
        <v>1</v>
      </c>
      <c r="M25" s="67"/>
      <c r="N25" s="67"/>
      <c r="O25" s="67"/>
      <c r="P25" s="67"/>
      <c r="Q25" s="77" t="s">
        <v>2107</v>
      </c>
      <c r="R25" s="77" t="s">
        <v>2108</v>
      </c>
      <c r="S25" s="77" t="s">
        <v>2107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509" bestFit="1" customWidth="1"/>
    <col min="5" max="5" width="9" style="509"/>
    <col min="6" max="6" width="19.5" style="509" bestFit="1" customWidth="1"/>
    <col min="7" max="9" width="9" style="1"/>
    <col min="10" max="10" width="52.19921875" style="1" bestFit="1" customWidth="1"/>
    <col min="11" max="11" width="12.19921875" style="1" bestFit="1" customWidth="1"/>
    <col min="12" max="16384" width="9" style="1"/>
  </cols>
  <sheetData>
    <row r="1" spans="1:14" ht="13.8" thickBot="1">
      <c r="A1" s="519" t="s">
        <v>308</v>
      </c>
      <c r="B1" s="509"/>
      <c r="C1" s="509" t="s">
        <v>309</v>
      </c>
      <c r="F1" s="509" t="s">
        <v>2345</v>
      </c>
      <c r="G1" s="509"/>
      <c r="H1" s="509"/>
      <c r="I1" s="509"/>
      <c r="J1" s="509"/>
      <c r="K1" s="509"/>
    </row>
    <row r="2" spans="1:14" ht="13.8" thickBot="1">
      <c r="A2" s="520" t="s">
        <v>310</v>
      </c>
      <c r="B2" s="509"/>
      <c r="C2" s="521" t="s">
        <v>311</v>
      </c>
      <c r="D2" s="510" t="s">
        <v>2337</v>
      </c>
      <c r="F2" s="511" t="s">
        <v>2346</v>
      </c>
      <c r="G2" s="525">
        <v>0.7</v>
      </c>
      <c r="H2" s="525">
        <v>0.55000000000000004</v>
      </c>
      <c r="I2" s="526">
        <v>0.45</v>
      </c>
      <c r="J2" s="521" t="s">
        <v>312</v>
      </c>
      <c r="K2" s="510" t="s">
        <v>313</v>
      </c>
    </row>
    <row r="3" spans="1:14">
      <c r="A3" s="522" t="s">
        <v>314</v>
      </c>
      <c r="B3" s="509"/>
      <c r="C3" s="513" t="s">
        <v>314</v>
      </c>
      <c r="D3" s="512" t="s">
        <v>315</v>
      </c>
      <c r="F3" s="513" t="s">
        <v>2347</v>
      </c>
      <c r="G3" s="527">
        <v>11.4</v>
      </c>
      <c r="H3" s="527">
        <v>11.1</v>
      </c>
      <c r="I3" s="528">
        <v>10.9</v>
      </c>
      <c r="J3" s="513" t="s">
        <v>255</v>
      </c>
      <c r="K3" s="529">
        <v>0.7</v>
      </c>
      <c r="M3" s="100"/>
      <c r="N3" s="100"/>
    </row>
    <row r="4" spans="1:14">
      <c r="A4" s="523" t="s">
        <v>316</v>
      </c>
      <c r="B4" s="509"/>
      <c r="C4" s="515" t="s">
        <v>314</v>
      </c>
      <c r="D4" s="514" t="s">
        <v>317</v>
      </c>
      <c r="F4" s="515" t="s">
        <v>2348</v>
      </c>
      <c r="G4" s="530">
        <v>11.4</v>
      </c>
      <c r="H4" s="530">
        <v>11.1</v>
      </c>
      <c r="I4" s="531">
        <v>10.9</v>
      </c>
      <c r="J4" s="515" t="s">
        <v>275</v>
      </c>
      <c r="K4" s="532">
        <v>0.7</v>
      </c>
      <c r="M4" s="100"/>
      <c r="N4" s="100"/>
    </row>
    <row r="5" spans="1:14">
      <c r="A5" s="523" t="s">
        <v>318</v>
      </c>
      <c r="B5" s="509"/>
      <c r="C5" s="515" t="s">
        <v>314</v>
      </c>
      <c r="D5" s="514" t="s">
        <v>319</v>
      </c>
      <c r="F5" s="515" t="s">
        <v>2349</v>
      </c>
      <c r="G5" s="530">
        <v>11.4</v>
      </c>
      <c r="H5" s="530">
        <v>11.1</v>
      </c>
      <c r="I5" s="531">
        <v>10.9</v>
      </c>
      <c r="J5" s="515" t="s">
        <v>278</v>
      </c>
      <c r="K5" s="532">
        <v>0.7</v>
      </c>
      <c r="M5" s="100"/>
      <c r="N5" s="100"/>
    </row>
    <row r="6" spans="1:14">
      <c r="A6" s="523" t="s">
        <v>320</v>
      </c>
      <c r="B6" s="509"/>
      <c r="C6" s="515" t="s">
        <v>314</v>
      </c>
      <c r="D6" s="514" t="s">
        <v>321</v>
      </c>
      <c r="F6" s="515" t="s">
        <v>2350</v>
      </c>
      <c r="G6" s="530">
        <v>11.4</v>
      </c>
      <c r="H6" s="530">
        <v>11.1</v>
      </c>
      <c r="I6" s="531">
        <v>10.9</v>
      </c>
      <c r="J6" s="515" t="s">
        <v>273</v>
      </c>
      <c r="K6" s="532">
        <v>0.7</v>
      </c>
      <c r="M6" s="100"/>
      <c r="N6" s="100"/>
    </row>
    <row r="7" spans="1:14">
      <c r="A7" s="523" t="s">
        <v>322</v>
      </c>
      <c r="B7" s="509"/>
      <c r="C7" s="515" t="s">
        <v>314</v>
      </c>
      <c r="D7" s="514" t="s">
        <v>323</v>
      </c>
      <c r="F7" s="515" t="s">
        <v>2351</v>
      </c>
      <c r="G7" s="530">
        <v>11.4</v>
      </c>
      <c r="H7" s="530">
        <v>11.1</v>
      </c>
      <c r="I7" s="531">
        <v>10.9</v>
      </c>
      <c r="J7" s="515" t="s">
        <v>276</v>
      </c>
      <c r="K7" s="532">
        <v>0.45</v>
      </c>
      <c r="M7" s="100"/>
      <c r="N7" s="100"/>
    </row>
    <row r="8" spans="1:14">
      <c r="A8" s="523" t="s">
        <v>324</v>
      </c>
      <c r="B8" s="509"/>
      <c r="C8" s="515" t="s">
        <v>314</v>
      </c>
      <c r="D8" s="514" t="s">
        <v>325</v>
      </c>
      <c r="F8" s="515" t="s">
        <v>2352</v>
      </c>
      <c r="G8" s="530">
        <v>11.4</v>
      </c>
      <c r="H8" s="530">
        <v>11.1</v>
      </c>
      <c r="I8" s="531">
        <v>10.9</v>
      </c>
      <c r="J8" s="515" t="s">
        <v>279</v>
      </c>
      <c r="K8" s="532">
        <v>0.45</v>
      </c>
    </row>
    <row r="9" spans="1:14">
      <c r="A9" s="523" t="s">
        <v>326</v>
      </c>
      <c r="B9" s="509"/>
      <c r="C9" s="515" t="s">
        <v>314</v>
      </c>
      <c r="D9" s="514" t="s">
        <v>327</v>
      </c>
      <c r="F9" s="515" t="s">
        <v>2353</v>
      </c>
      <c r="G9" s="530">
        <v>11.4</v>
      </c>
      <c r="H9" s="530">
        <v>11.1</v>
      </c>
      <c r="I9" s="531">
        <v>10.9</v>
      </c>
      <c r="J9" s="515" t="s">
        <v>280</v>
      </c>
      <c r="K9" s="532">
        <v>0.55000000000000004</v>
      </c>
    </row>
    <row r="10" spans="1:14">
      <c r="A10" s="523" t="s">
        <v>328</v>
      </c>
      <c r="B10" s="509"/>
      <c r="C10" s="515" t="s">
        <v>314</v>
      </c>
      <c r="D10" s="514" t="s">
        <v>329</v>
      </c>
      <c r="F10" s="515" t="s">
        <v>2354</v>
      </c>
      <c r="G10" s="530">
        <v>11.4</v>
      </c>
      <c r="H10" s="530">
        <v>11.1</v>
      </c>
      <c r="I10" s="531">
        <v>10.9</v>
      </c>
      <c r="J10" s="515" t="s">
        <v>282</v>
      </c>
      <c r="K10" s="532">
        <v>0.45</v>
      </c>
    </row>
    <row r="11" spans="1:14">
      <c r="A11" s="523" t="s">
        <v>330</v>
      </c>
      <c r="B11" s="509"/>
      <c r="C11" s="515" t="s">
        <v>314</v>
      </c>
      <c r="D11" s="514" t="s">
        <v>331</v>
      </c>
      <c r="F11" s="515" t="s">
        <v>2355</v>
      </c>
      <c r="G11" s="530">
        <v>11.4</v>
      </c>
      <c r="H11" s="530">
        <v>11.1</v>
      </c>
      <c r="I11" s="531">
        <v>10.9</v>
      </c>
      <c r="J11" s="515" t="s">
        <v>284</v>
      </c>
      <c r="K11" s="532">
        <v>0.45</v>
      </c>
    </row>
    <row r="12" spans="1:14">
      <c r="A12" s="523" t="s">
        <v>332</v>
      </c>
      <c r="B12" s="509"/>
      <c r="C12" s="515" t="s">
        <v>314</v>
      </c>
      <c r="D12" s="514" t="s">
        <v>333</v>
      </c>
      <c r="F12" s="515" t="s">
        <v>2356</v>
      </c>
      <c r="G12" s="530">
        <v>11.4</v>
      </c>
      <c r="H12" s="530">
        <v>11.1</v>
      </c>
      <c r="I12" s="531">
        <v>10.9</v>
      </c>
      <c r="J12" s="515" t="s">
        <v>285</v>
      </c>
      <c r="K12" s="532">
        <v>0.55000000000000004</v>
      </c>
    </row>
    <row r="13" spans="1:14">
      <c r="A13" s="523" t="s">
        <v>334</v>
      </c>
      <c r="B13" s="509"/>
      <c r="C13" s="515" t="s">
        <v>314</v>
      </c>
      <c r="D13" s="514" t="s">
        <v>335</v>
      </c>
      <c r="F13" s="515" t="s">
        <v>2357</v>
      </c>
      <c r="G13" s="530">
        <v>11.4</v>
      </c>
      <c r="H13" s="530">
        <v>11.1</v>
      </c>
      <c r="I13" s="531">
        <v>10.9</v>
      </c>
      <c r="J13" s="515" t="s">
        <v>287</v>
      </c>
      <c r="K13" s="532">
        <v>0.55000000000000004</v>
      </c>
    </row>
    <row r="14" spans="1:14">
      <c r="A14" s="523" t="s">
        <v>336</v>
      </c>
      <c r="B14" s="509"/>
      <c r="C14" s="515" t="s">
        <v>314</v>
      </c>
      <c r="D14" s="514" t="s">
        <v>337</v>
      </c>
      <c r="F14" s="515" t="s">
        <v>2358</v>
      </c>
      <c r="G14" s="530">
        <v>11.4</v>
      </c>
      <c r="H14" s="530">
        <v>11.1</v>
      </c>
      <c r="I14" s="531">
        <v>10.9</v>
      </c>
      <c r="J14" s="515" t="s">
        <v>289</v>
      </c>
      <c r="K14" s="532">
        <v>0.55000000000000004</v>
      </c>
    </row>
    <row r="15" spans="1:14">
      <c r="A15" s="523" t="s">
        <v>4</v>
      </c>
      <c r="B15" s="509"/>
      <c r="C15" s="515" t="s">
        <v>314</v>
      </c>
      <c r="D15" s="514" t="s">
        <v>338</v>
      </c>
      <c r="F15" s="515" t="s">
        <v>2359</v>
      </c>
      <c r="G15" s="530">
        <v>11.4</v>
      </c>
      <c r="H15" s="530">
        <v>11.1</v>
      </c>
      <c r="I15" s="531">
        <v>10.9</v>
      </c>
      <c r="J15" s="515" t="s">
        <v>290</v>
      </c>
      <c r="K15" s="532">
        <v>0.45</v>
      </c>
    </row>
    <row r="16" spans="1:14">
      <c r="A16" s="523" t="s">
        <v>339</v>
      </c>
      <c r="B16" s="509"/>
      <c r="C16" s="515" t="s">
        <v>314</v>
      </c>
      <c r="D16" s="514" t="s">
        <v>340</v>
      </c>
      <c r="F16" s="515" t="s">
        <v>2360</v>
      </c>
      <c r="G16" s="530">
        <v>11.4</v>
      </c>
      <c r="H16" s="530">
        <v>11.1</v>
      </c>
      <c r="I16" s="531">
        <v>10.9</v>
      </c>
      <c r="J16" s="515" t="s">
        <v>292</v>
      </c>
      <c r="K16" s="532">
        <v>0.45</v>
      </c>
    </row>
    <row r="17" spans="1:11">
      <c r="A17" s="523" t="s">
        <v>341</v>
      </c>
      <c r="B17" s="509"/>
      <c r="C17" s="515" t="s">
        <v>314</v>
      </c>
      <c r="D17" s="514" t="s">
        <v>342</v>
      </c>
      <c r="F17" s="515" t="s">
        <v>2361</v>
      </c>
      <c r="G17" s="530">
        <v>11.4</v>
      </c>
      <c r="H17" s="530">
        <v>11.1</v>
      </c>
      <c r="I17" s="531">
        <v>10.9</v>
      </c>
      <c r="J17" s="515" t="s">
        <v>293</v>
      </c>
      <c r="K17" s="532">
        <v>0.45</v>
      </c>
    </row>
    <row r="18" spans="1:11">
      <c r="A18" s="523" t="s">
        <v>343</v>
      </c>
      <c r="B18" s="509"/>
      <c r="C18" s="515" t="s">
        <v>314</v>
      </c>
      <c r="D18" s="514" t="s">
        <v>344</v>
      </c>
      <c r="F18" s="515" t="s">
        <v>2362</v>
      </c>
      <c r="G18" s="530">
        <v>11.4</v>
      </c>
      <c r="H18" s="530">
        <v>11.1</v>
      </c>
      <c r="I18" s="531">
        <v>10.9</v>
      </c>
      <c r="J18" s="515" t="s">
        <v>294</v>
      </c>
      <c r="K18" s="532">
        <v>0.55000000000000004</v>
      </c>
    </row>
    <row r="19" spans="1:11">
      <c r="A19" s="523" t="s">
        <v>345</v>
      </c>
      <c r="B19" s="509"/>
      <c r="C19" s="515" t="s">
        <v>314</v>
      </c>
      <c r="D19" s="514" t="s">
        <v>346</v>
      </c>
      <c r="F19" s="515" t="s">
        <v>2363</v>
      </c>
      <c r="G19" s="530">
        <v>11.4</v>
      </c>
      <c r="H19" s="530">
        <v>11.1</v>
      </c>
      <c r="I19" s="531">
        <v>10.9</v>
      </c>
      <c r="J19" s="515" t="s">
        <v>296</v>
      </c>
      <c r="K19" s="532">
        <v>0.45</v>
      </c>
    </row>
    <row r="20" spans="1:11">
      <c r="A20" s="523" t="s">
        <v>347</v>
      </c>
      <c r="B20" s="509"/>
      <c r="C20" s="515" t="s">
        <v>314</v>
      </c>
      <c r="D20" s="514" t="s">
        <v>348</v>
      </c>
      <c r="F20" s="515" t="s">
        <v>2364</v>
      </c>
      <c r="G20" s="530">
        <v>11.4</v>
      </c>
      <c r="H20" s="530">
        <v>11.1</v>
      </c>
      <c r="I20" s="531">
        <v>10.9</v>
      </c>
      <c r="J20" s="515" t="s">
        <v>297</v>
      </c>
      <c r="K20" s="532">
        <v>0.45</v>
      </c>
    </row>
    <row r="21" spans="1:11">
      <c r="A21" s="523" t="s">
        <v>349</v>
      </c>
      <c r="B21" s="509"/>
      <c r="C21" s="515" t="s">
        <v>314</v>
      </c>
      <c r="D21" s="514" t="s">
        <v>350</v>
      </c>
      <c r="F21" s="515" t="s">
        <v>2365</v>
      </c>
      <c r="G21" s="530">
        <v>11.4</v>
      </c>
      <c r="H21" s="530">
        <v>11.1</v>
      </c>
      <c r="I21" s="531">
        <v>10.9</v>
      </c>
      <c r="J21" s="515" t="s">
        <v>351</v>
      </c>
      <c r="K21" s="532">
        <v>0.45</v>
      </c>
    </row>
    <row r="22" spans="1:11">
      <c r="A22" s="523" t="s">
        <v>352</v>
      </c>
      <c r="B22" s="509"/>
      <c r="C22" s="515" t="s">
        <v>314</v>
      </c>
      <c r="D22" s="514" t="s">
        <v>353</v>
      </c>
      <c r="F22" s="515" t="s">
        <v>2366</v>
      </c>
      <c r="G22" s="530">
        <v>11.4</v>
      </c>
      <c r="H22" s="530">
        <v>11.1</v>
      </c>
      <c r="I22" s="531">
        <v>10.9</v>
      </c>
      <c r="J22" s="515" t="s">
        <v>299</v>
      </c>
      <c r="K22" s="532">
        <v>0.45</v>
      </c>
    </row>
    <row r="23" spans="1:11">
      <c r="A23" s="523" t="s">
        <v>354</v>
      </c>
      <c r="B23" s="509"/>
      <c r="C23" s="515" t="s">
        <v>314</v>
      </c>
      <c r="D23" s="514" t="s">
        <v>355</v>
      </c>
      <c r="F23" s="515" t="s">
        <v>2367</v>
      </c>
      <c r="G23" s="530">
        <v>11.4</v>
      </c>
      <c r="H23" s="530">
        <v>11.1</v>
      </c>
      <c r="I23" s="531">
        <v>10.9</v>
      </c>
      <c r="J23" s="515" t="s">
        <v>301</v>
      </c>
      <c r="K23" s="532">
        <v>0.45</v>
      </c>
    </row>
    <row r="24" spans="1:11" ht="13.8" thickBot="1">
      <c r="A24" s="523" t="s">
        <v>356</v>
      </c>
      <c r="B24" s="509"/>
      <c r="C24" s="515" t="s">
        <v>314</v>
      </c>
      <c r="D24" s="514" t="s">
        <v>357</v>
      </c>
      <c r="F24" s="515" t="s">
        <v>2368</v>
      </c>
      <c r="G24" s="530">
        <v>11.4</v>
      </c>
      <c r="H24" s="530">
        <v>11.1</v>
      </c>
      <c r="I24" s="531">
        <v>10.9</v>
      </c>
      <c r="J24" s="533" t="s">
        <v>302</v>
      </c>
      <c r="K24" s="534">
        <v>0.45</v>
      </c>
    </row>
    <row r="25" spans="1:11">
      <c r="A25" s="523" t="s">
        <v>358</v>
      </c>
      <c r="B25" s="509"/>
      <c r="C25" s="515" t="s">
        <v>314</v>
      </c>
      <c r="D25" s="514" t="s">
        <v>359</v>
      </c>
      <c r="F25" s="515" t="s">
        <v>2369</v>
      </c>
      <c r="G25" s="530">
        <v>11.4</v>
      </c>
      <c r="H25" s="530">
        <v>11.1</v>
      </c>
      <c r="I25" s="531">
        <v>10.9</v>
      </c>
      <c r="J25" s="513" t="s">
        <v>304</v>
      </c>
      <c r="K25" s="529">
        <v>0.7</v>
      </c>
    </row>
    <row r="26" spans="1:11" ht="13.8"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2370</v>
      </c>
      <c r="G27" s="538">
        <v>11.12</v>
      </c>
      <c r="H27" s="538">
        <v>10.88</v>
      </c>
      <c r="I27" s="539">
        <v>10.72</v>
      </c>
      <c r="J27" s="509"/>
      <c r="K27" s="509"/>
    </row>
    <row r="28" spans="1:11">
      <c r="A28" s="523" t="s">
        <v>365</v>
      </c>
      <c r="B28" s="509"/>
      <c r="C28" s="515" t="s">
        <v>314</v>
      </c>
      <c r="D28" s="514" t="s">
        <v>366</v>
      </c>
      <c r="F28" s="515" t="s">
        <v>2371</v>
      </c>
      <c r="G28" s="535">
        <v>11.12</v>
      </c>
      <c r="H28" s="535">
        <v>10.88</v>
      </c>
      <c r="I28" s="514">
        <v>10.72</v>
      </c>
      <c r="J28" s="509"/>
      <c r="K28" s="509"/>
    </row>
    <row r="29" spans="1:11">
      <c r="A29" s="523" t="s">
        <v>367</v>
      </c>
      <c r="B29" s="509"/>
      <c r="C29" s="515" t="s">
        <v>314</v>
      </c>
      <c r="D29" s="514" t="s">
        <v>368</v>
      </c>
      <c r="F29" s="515" t="s">
        <v>2372</v>
      </c>
      <c r="G29" s="535">
        <v>11.12</v>
      </c>
      <c r="H29" s="535">
        <v>10.88</v>
      </c>
      <c r="I29" s="514">
        <v>10.72</v>
      </c>
      <c r="J29" s="509"/>
      <c r="K29" s="509"/>
    </row>
    <row r="30" spans="1:11">
      <c r="A30" s="523" t="s">
        <v>369</v>
      </c>
      <c r="B30" s="509"/>
      <c r="C30" s="515" t="s">
        <v>314</v>
      </c>
      <c r="D30" s="514" t="s">
        <v>370</v>
      </c>
      <c r="F30" s="515" t="s">
        <v>2373</v>
      </c>
      <c r="G30" s="535">
        <v>11.12</v>
      </c>
      <c r="H30" s="535">
        <v>10.88</v>
      </c>
      <c r="I30" s="514">
        <v>10.72</v>
      </c>
      <c r="J30" s="509"/>
      <c r="K30" s="509"/>
    </row>
    <row r="31" spans="1:11">
      <c r="A31" s="523" t="s">
        <v>371</v>
      </c>
      <c r="B31" s="509"/>
      <c r="C31" s="515" t="s">
        <v>314</v>
      </c>
      <c r="D31" s="514" t="s">
        <v>372</v>
      </c>
      <c r="F31" s="515" t="s">
        <v>2374</v>
      </c>
      <c r="G31" s="535">
        <v>11.12</v>
      </c>
      <c r="H31" s="535">
        <v>10.88</v>
      </c>
      <c r="I31" s="514">
        <v>10.72</v>
      </c>
      <c r="J31" s="509"/>
      <c r="K31" s="509"/>
    </row>
    <row r="32" spans="1:11">
      <c r="A32" s="523" t="s">
        <v>373</v>
      </c>
      <c r="B32" s="509"/>
      <c r="C32" s="515" t="s">
        <v>314</v>
      </c>
      <c r="D32" s="514" t="s">
        <v>374</v>
      </c>
      <c r="F32" s="515" t="s">
        <v>2375</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2407</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2376</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2408</v>
      </c>
      <c r="F46" s="515" t="s">
        <v>413</v>
      </c>
      <c r="G46" s="535">
        <v>11.05</v>
      </c>
      <c r="H46" s="535">
        <v>10.83</v>
      </c>
      <c r="I46" s="514">
        <v>10.68</v>
      </c>
      <c r="J46" s="509"/>
      <c r="K46" s="509"/>
    </row>
    <row r="47" spans="1:11">
      <c r="A47" s="523" t="s">
        <v>414</v>
      </c>
      <c r="B47" s="509"/>
      <c r="C47" s="515" t="s">
        <v>314</v>
      </c>
      <c r="D47" s="514" t="s">
        <v>415</v>
      </c>
      <c r="F47" s="515" t="s">
        <v>2377</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3.8"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2378</v>
      </c>
      <c r="G64" s="535">
        <v>10.84</v>
      </c>
      <c r="H64" s="535">
        <v>10.66</v>
      </c>
      <c r="I64" s="514">
        <v>10.54</v>
      </c>
      <c r="J64" s="509"/>
      <c r="K64" s="509"/>
    </row>
    <row r="65" spans="1:11">
      <c r="A65" s="509"/>
      <c r="B65" s="509"/>
      <c r="C65" s="515" t="s">
        <v>314</v>
      </c>
      <c r="D65" s="514" t="s">
        <v>451</v>
      </c>
      <c r="F65" s="515" t="s">
        <v>2379</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2380</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2381</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2382</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2383</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2384</v>
      </c>
      <c r="G143" s="535">
        <v>10.7</v>
      </c>
      <c r="H143" s="535">
        <v>10.55</v>
      </c>
      <c r="I143" s="514">
        <v>10.45</v>
      </c>
      <c r="J143" s="509"/>
      <c r="K143" s="509"/>
    </row>
    <row r="144" spans="1:11">
      <c r="A144" s="509"/>
      <c r="B144" s="509"/>
      <c r="C144" s="515" t="s">
        <v>314</v>
      </c>
      <c r="D144" s="514" t="s">
        <v>603</v>
      </c>
      <c r="F144" s="515" t="s">
        <v>2385</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2386</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2387</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2409</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2342</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2338</v>
      </c>
      <c r="F182" s="515" t="s">
        <v>674</v>
      </c>
      <c r="G182" s="535">
        <v>10.42</v>
      </c>
      <c r="H182" s="535">
        <v>10.33</v>
      </c>
      <c r="I182" s="514">
        <v>10.27</v>
      </c>
      <c r="J182" s="509"/>
      <c r="K182" s="509"/>
    </row>
    <row r="183" spans="1:11">
      <c r="A183" s="509"/>
      <c r="B183" s="509"/>
      <c r="C183" s="515" t="s">
        <v>314</v>
      </c>
      <c r="D183" s="514" t="s">
        <v>2339</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2388</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2389</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2390</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2391</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2410</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2392</v>
      </c>
      <c r="G227" s="535">
        <v>10.42</v>
      </c>
      <c r="H227" s="535">
        <v>10.33</v>
      </c>
      <c r="I227" s="514">
        <v>10.27</v>
      </c>
      <c r="J227" s="509"/>
      <c r="K227" s="509"/>
    </row>
    <row r="228" spans="1:11">
      <c r="A228" s="509"/>
      <c r="B228" s="509"/>
      <c r="C228" s="515" t="s">
        <v>318</v>
      </c>
      <c r="D228" s="514" t="s">
        <v>758</v>
      </c>
      <c r="F228" s="515" t="s">
        <v>2393</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2340</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2411</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2341</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2394</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2395</v>
      </c>
      <c r="G312" s="535">
        <v>10.210000000000001</v>
      </c>
      <c r="H312" s="535">
        <v>10.17</v>
      </c>
      <c r="I312" s="514">
        <v>10.14</v>
      </c>
      <c r="J312" s="509"/>
      <c r="K312" s="509"/>
    </row>
    <row r="313" spans="1:11">
      <c r="A313" s="509"/>
      <c r="B313" s="509"/>
      <c r="C313" s="515" t="s">
        <v>322</v>
      </c>
      <c r="D313" s="514" t="s">
        <v>920</v>
      </c>
      <c r="F313" s="515" t="s">
        <v>2396</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2397</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2343</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2398</v>
      </c>
      <c r="G334" s="535">
        <v>10.210000000000001</v>
      </c>
      <c r="H334" s="535">
        <v>10.17</v>
      </c>
      <c r="I334" s="514">
        <v>10.14</v>
      </c>
      <c r="J334" s="509"/>
      <c r="K334" s="509"/>
    </row>
    <row r="335" spans="1:11">
      <c r="A335" s="509"/>
      <c r="B335" s="509"/>
      <c r="C335" s="515" t="s">
        <v>324</v>
      </c>
      <c r="D335" s="514" t="s">
        <v>960</v>
      </c>
      <c r="F335" s="515" t="s">
        <v>2399</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2412</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2400</v>
      </c>
      <c r="G343" s="535">
        <v>10.210000000000001</v>
      </c>
      <c r="H343" s="535">
        <v>10.17</v>
      </c>
      <c r="I343" s="514">
        <v>10.14</v>
      </c>
      <c r="J343" s="509"/>
      <c r="K343" s="509"/>
    </row>
    <row r="344" spans="1:11">
      <c r="A344" s="509"/>
      <c r="B344" s="509"/>
      <c r="C344" s="515" t="s">
        <v>324</v>
      </c>
      <c r="D344" s="514" t="s">
        <v>975</v>
      </c>
      <c r="F344" s="515" t="s">
        <v>2413</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2414</v>
      </c>
      <c r="F349" s="515" t="s">
        <v>984</v>
      </c>
      <c r="G349" s="535">
        <v>10.210000000000001</v>
      </c>
      <c r="H349" s="535">
        <v>10.17</v>
      </c>
      <c r="I349" s="514">
        <v>10.14</v>
      </c>
      <c r="J349" s="509"/>
      <c r="K349" s="509"/>
    </row>
    <row r="350" spans="1:11">
      <c r="A350" s="509"/>
      <c r="B350" s="509"/>
      <c r="C350" s="515" t="s">
        <v>324</v>
      </c>
      <c r="D350" s="514" t="s">
        <v>985</v>
      </c>
      <c r="F350" s="515" t="s">
        <v>2401</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2415</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2416</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2402</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2417</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2403</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2404</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2418</v>
      </c>
      <c r="G407" s="535">
        <v>10.210000000000001</v>
      </c>
      <c r="H407" s="535">
        <v>10.17</v>
      </c>
      <c r="I407" s="514">
        <v>10.14</v>
      </c>
      <c r="J407" s="509"/>
      <c r="K407" s="509"/>
    </row>
    <row r="408" spans="1:11">
      <c r="A408" s="509"/>
      <c r="B408" s="509"/>
      <c r="C408" s="515" t="s">
        <v>326</v>
      </c>
      <c r="D408" s="514" t="s">
        <v>1091</v>
      </c>
      <c r="F408" s="515" t="s">
        <v>2405</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2419</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2406</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3.8"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2342</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2343</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2407</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2420</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2421</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2422</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2416</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2417</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2423</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2411</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2424</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2419</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2425</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2426</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2427</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2344</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3.8" thickBot="1">
      <c r="A1749" s="509"/>
      <c r="B1749" s="509"/>
      <c r="C1749" s="517" t="s">
        <v>419</v>
      </c>
      <c r="D1749" s="518" t="s">
        <v>2060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I6" sqref="AI6"/>
    </sheetView>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48" width="2.59765625" style="142" customWidth="1"/>
    <col min="49"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065" t="s">
        <v>2205</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処遇加算Ⅰ特定加算Ⅰベア加算</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f>IF(AND(L9="ベア加算",Q49="ベア加算"),1,"")</f>
        <v>1</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f>IF(OR(OR(G49="処遇加算Ⅰ",G49="処遇加算Ⅱ"),OR(AS48="処遇加算Ⅰ",AS48="処遇加算Ⅱ")),1,"")</f>
        <v>1</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f>IF(OR(G49="処遇加算Ⅰ",AS48="処遇加算Ⅰ"),1,"")</f>
        <v>1</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f>IF(AND(AH62=1,AD41=""),1,"")</f>
        <v>1</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新加算Ⅰ</v>
      </c>
      <c r="W8" s="1060"/>
      <c r="X8" s="1060"/>
      <c r="Y8" s="1060"/>
      <c r="Z8" s="1061"/>
      <c r="AA8" s="1040" t="str">
        <f>IFERROR(VLOOKUP(AS1,【参考】数式用2!E6:L23,4,FALSE),"")</f>
        <v>R5年度と同じ要件を継続すれば、R6年度に新加算Ⅰを算定可。</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70" t="str">
        <f>IF(OR(V8="新加算Ⅰ",V8="新加算Ⅱ",V8="新加算Ⅲ",V8="新加算Ⅴ(１)",V8="新加算Ⅴ(３)",V8="新加算Ⅴ(８)"),"○","")</f>
        <v>○</v>
      </c>
      <c r="AX8" s="1170" t="str">
        <f>IF(OR(V8="新加算Ⅰ",V8="新加算Ⅱ",V8="新加算Ⅴ(１)",V8="新加算Ⅴ(２)",V8="新加算Ⅴ(３)",V8="新加算Ⅴ(４)",V8="新加算Ⅴ(５)",V8="新加算Ⅴ(６)",V8="新加算Ⅴ(７)",V8="新加算Ⅴ(９)",V8="新加算Ⅴ(10)",V8="新加算Ⅴ(12)"),"○","")</f>
        <v>○</v>
      </c>
      <c r="AY8" s="1170" t="str">
        <f>IF(OR(V8="新加算Ⅰ",V8="新加算Ⅴ(１)",V8="新加算Ⅴ(２)",V8="新加算Ⅴ(５)",V8="新加算Ⅴ(７)",V8="新加算Ⅴ(10)"),"○","")</f>
        <v>○</v>
      </c>
      <c r="AZ8" s="1170" t="str">
        <f>IF(OR(V8="新加算Ⅰ",V8="新加算Ⅱ",V8="新加算Ⅴ(１)",V8="新加算Ⅴ(２)",V8="新加算Ⅴ(３)",V8="新加算Ⅴ(４)",V8="新加算Ⅴ(５)",V8="新加算Ⅴ(６)",V8="新加算Ⅴ(７)",V8="新加算Ⅴ(９)",V8="新加算Ⅴ(10)",V8="新加算Ⅴ(12)"),"○","")</f>
        <v>○</v>
      </c>
      <c r="BA8" s="155"/>
      <c r="CE8" s="1176" t="s">
        <v>2292</v>
      </c>
      <c r="CF8" s="1176"/>
      <c r="CG8" s="1176"/>
      <c r="CH8" s="1176"/>
      <c r="CI8" s="986">
        <f>IF(AND(AP62=1,AL41=""),1,"")</f>
        <v>1</v>
      </c>
      <c r="CJ8" s="987"/>
    </row>
    <row r="9" spans="1:88" ht="26.25" customHeight="1">
      <c r="B9" s="1104" t="s">
        <v>7</v>
      </c>
      <c r="C9" s="1105"/>
      <c r="D9" s="1105"/>
      <c r="E9" s="1105"/>
      <c r="F9" s="1106"/>
      <c r="G9" s="1107" t="s">
        <v>265</v>
      </c>
      <c r="H9" s="1108"/>
      <c r="I9" s="1108"/>
      <c r="J9" s="1108"/>
      <c r="K9" s="1109"/>
      <c r="L9" s="1110" t="s">
        <v>13</v>
      </c>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f>IF(OR(AH62=1,AP62=1),1,"")</f>
        <v>1</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1</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173"/>
      <c r="V14" s="1068" t="str">
        <f>IFERROR(IF(VLOOKUP(AS1,【参考】数式用2!E6:L23,7,FALSE)="","",VLOOKUP(AS1,【参考】数式用2!E6:L23,7,FALSE)),"")</f>
        <v/>
      </c>
      <c r="W14" s="1068"/>
      <c r="X14" s="1068"/>
      <c r="Y14" s="1068"/>
      <c r="Z14" s="1068"/>
      <c r="AA14" s="1050" t="str">
        <f>IFERROR(VLOOKUP(AS1,【参考】数式用2!E6:L23,8,FALSE),"")</f>
        <v>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174" t="s">
        <v>2197</v>
      </c>
      <c r="F15" s="118">
        <v>4</v>
      </c>
      <c r="G15" s="174" t="s">
        <v>2198</v>
      </c>
      <c r="H15" s="1123" t="s">
        <v>2199</v>
      </c>
      <c r="I15" s="1123"/>
      <c r="J15" s="1136"/>
      <c r="K15" s="118">
        <v>7</v>
      </c>
      <c r="L15" s="174" t="s">
        <v>2197</v>
      </c>
      <c r="M15" s="118">
        <v>3</v>
      </c>
      <c r="N15" s="174" t="s">
        <v>2198</v>
      </c>
      <c r="O15" s="174" t="s">
        <v>2200</v>
      </c>
      <c r="P15" s="175">
        <f>(K15*12+M15)-(D15*12+F15)+1</f>
        <v>12</v>
      </c>
      <c r="Q15" s="1123" t="s">
        <v>2201</v>
      </c>
      <c r="R15" s="1123"/>
      <c r="S15" s="176" t="s">
        <v>70</v>
      </c>
      <c r="U15" s="173"/>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67"/>
      <c r="C25" s="1168"/>
      <c r="D25" s="1168"/>
      <c r="E25" s="1168"/>
      <c r="F25" s="1169"/>
      <c r="G25" s="1051"/>
      <c r="H25" s="1052"/>
      <c r="I25" s="1052"/>
      <c r="J25" s="1052"/>
      <c r="K25" s="1052"/>
      <c r="L25" s="1052"/>
      <c r="M25" s="1052"/>
      <c r="N25" s="1052"/>
      <c r="O25" s="1052"/>
      <c r="P25" s="1052"/>
      <c r="Q25" s="1052"/>
      <c r="R25" s="1052"/>
      <c r="S25" s="1052"/>
      <c r="T25" s="1072"/>
      <c r="U25" s="189"/>
      <c r="V25" s="190"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190"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190" t="str">
        <f>IFERROR(IF(B9="処遇加算Ⅰ","✓",""),"")</f>
        <v>✓</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190" t="str">
        <f>IFERROR(IF(OR(G9="特定加算Ⅰ",G9="特定加算Ⅱ"),"✓",""),"")</f>
        <v>✓</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キャリアパス要件Ⅴで「満たす」を選択しているのに、要件を満たす加算を算定することが選択されていません。</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190" t="str">
        <f>IFERROR(IF(OR(G9="特定加算Ⅰ",G9="特定加算Ⅱ"),"✓",""),"")</f>
        <v>✓</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処遇加算Ⅰ</v>
      </c>
      <c r="AT48" s="1014"/>
      <c r="AU48" s="1014"/>
      <c r="AV48" s="1014"/>
      <c r="AW48" s="1014" t="str">
        <f>IFERROR(IF(AND(AP61=1,AP62=1,AP63=1),"特定加算Ⅰ",IF(AND(AP61=1,AP62=2,AP63=1),"特定加算Ⅱ",IF(OR(AP61=2,AP62=2,AP63=2),"特定加算なし",""))),"")</f>
        <v>特定加算Ⅰ</v>
      </c>
      <c r="AX48" s="1014"/>
      <c r="AY48" s="1014"/>
      <c r="AZ48" s="1014"/>
      <c r="BA48" s="1014" t="str">
        <f>IFERROR(IF(OR(L9="ベア加算",AND(L9="ベア加算なし",AP57=1)),"ベア加算",IF(AP57=2,"ベア加算なし","")),"")</f>
        <v>ベア加算</v>
      </c>
      <c r="BB48" s="1014"/>
      <c r="BC48" s="1014"/>
      <c r="BD48" s="1014"/>
      <c r="BE48" s="1015" t="str">
        <f>AS48&amp;AW48&amp;BA48</f>
        <v>処遇加算Ⅰ特定加算Ⅰベア加算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処遇加算Ⅰ</v>
      </c>
      <c r="H49" s="1140"/>
      <c r="I49" s="1140"/>
      <c r="J49" s="1140"/>
      <c r="K49" s="1165"/>
      <c r="L49" s="1139" t="str">
        <f>IFERROR(IF(G9="","",IF(AND(AH61=1,AH62=1,AH63=1),"特定加算Ⅰ",IF(AND(AH61=1,AH62=2,AH63=1),"特定加算Ⅱ",IF(OR(AH61=2,AH62=2,AH63=2),"特定加算なし","")))),"")</f>
        <v>特定加算Ⅰ</v>
      </c>
      <c r="M49" s="1140"/>
      <c r="N49" s="1140"/>
      <c r="O49" s="1140"/>
      <c r="P49" s="1141"/>
      <c r="Q49" s="1142" t="str">
        <f>IFERROR(IF(OR(L9="ベア加算",AND(L9="ベア加算なし",AH57=1)),"ベア加算",IF(AH57=2,"ベア加算なし","")),"")</f>
        <v>ベア加算</v>
      </c>
      <c r="R49" s="1140"/>
      <c r="S49" s="1140"/>
      <c r="T49" s="1140"/>
      <c r="U49" s="1141"/>
      <c r="V49" s="1143" t="s">
        <v>10</v>
      </c>
      <c r="W49" s="1144"/>
      <c r="X49" s="1144"/>
      <c r="Y49" s="1144"/>
      <c r="Z49" s="1144"/>
      <c r="AA49" s="1057"/>
      <c r="AB49" s="1057"/>
      <c r="AC49" s="1037" t="str">
        <f>IFERROR(VLOOKUP(BE48,【参考】数式用2!E6:F23,2,FALSE),"")</f>
        <v>新加算Ⅰ</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 customHeight="1">
      <c r="U57" s="1012" t="s">
        <v>2118</v>
      </c>
      <c r="V57" s="1012"/>
      <c r="W57" s="1012"/>
      <c r="X57" s="1012"/>
      <c r="Y57" s="1012"/>
      <c r="Z57" s="223">
        <f>IF(AND(B9&lt;&gt;"処遇加算なし",F15=4),IF(V21="✓",1,IF(V22="✓",2,"")),"")</f>
        <v>1</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 customHeight="1">
      <c r="U58" s="1021" t="s">
        <v>2119</v>
      </c>
      <c r="V58" s="1021"/>
      <c r="W58" s="1021"/>
      <c r="X58" s="1021"/>
      <c r="Y58" s="1021"/>
      <c r="Z58" s="223">
        <f>IF(AND(B9&lt;&gt;"処遇加算なし",F15=4),IF(V24="✓",1,IF(V25="✓",2,IF(V26="✓",3,""))),"")</f>
        <v>1</v>
      </c>
      <c r="AA58" s="216"/>
      <c r="AB58" s="220"/>
      <c r="AC58" s="1021" t="s">
        <v>2119</v>
      </c>
      <c r="AD58" s="1021"/>
      <c r="AE58" s="1021"/>
      <c r="AF58" s="1021"/>
      <c r="AG58" s="1021"/>
      <c r="AH58" s="505">
        <f>IF(AND(F15&lt;&gt;4,F15&lt;&gt;5),0,IF(AU8="○",1,3))</f>
        <v>1</v>
      </c>
      <c r="AI58" s="224"/>
      <c r="AJ58" s="220"/>
      <c r="AK58" s="1021" t="s">
        <v>2119</v>
      </c>
      <c r="AL58" s="1021"/>
      <c r="AM58" s="1021"/>
      <c r="AN58" s="1021"/>
      <c r="AO58" s="1021"/>
      <c r="AP58" s="505">
        <f>IF(AU8="○",1,3)</f>
        <v>1</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 customHeight="1">
      <c r="U59" s="1021" t="s">
        <v>2120</v>
      </c>
      <c r="V59" s="1021"/>
      <c r="W59" s="1021"/>
      <c r="X59" s="1021"/>
      <c r="Y59" s="1021"/>
      <c r="Z59" s="223">
        <f>IF(AND(B9&lt;&gt;"処遇加算なし",F15=4),IF(V28="✓",1,IF(V29="✓",2,IF(V30="✓",3,""))),"")</f>
        <v>1</v>
      </c>
      <c r="AA59" s="216"/>
      <c r="AB59" s="220"/>
      <c r="AC59" s="1021" t="s">
        <v>2120</v>
      </c>
      <c r="AD59" s="1021"/>
      <c r="AE59" s="1021"/>
      <c r="AF59" s="1021"/>
      <c r="AG59" s="1021"/>
      <c r="AH59" s="505">
        <f>IF(AND(F15&lt;&gt;4,F15&lt;&gt;5),0,IF(AV8="○",1,3))</f>
        <v>1</v>
      </c>
      <c r="AI59" s="224"/>
      <c r="AJ59" s="220"/>
      <c r="AK59" s="1021" t="s">
        <v>2120</v>
      </c>
      <c r="AL59" s="1021"/>
      <c r="AM59" s="1021"/>
      <c r="AN59" s="1021"/>
      <c r="AO59" s="1021"/>
      <c r="AP59" s="505">
        <f>IF(AV8="○",1,3)</f>
        <v>1</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 customHeight="1">
      <c r="U60" s="1021" t="s">
        <v>2121</v>
      </c>
      <c r="V60" s="1021"/>
      <c r="W60" s="1021"/>
      <c r="X60" s="1021"/>
      <c r="Y60" s="1021"/>
      <c r="Z60" s="223">
        <f>IF(AND(B9&lt;&gt;"処遇加算なし",F15=4),IF(V32="✓",1,IF(V33="✓",2,"")),"")</f>
        <v>1</v>
      </c>
      <c r="AA60" s="216"/>
      <c r="AB60" s="220"/>
      <c r="AC60" s="1021" t="s">
        <v>2121</v>
      </c>
      <c r="AD60" s="1021"/>
      <c r="AE60" s="1021"/>
      <c r="AF60" s="1021"/>
      <c r="AG60" s="1021"/>
      <c r="AH60" s="505">
        <f>IF(AND(F15&lt;&gt;4,F15&lt;&gt;5),0,IF(AW8="○",1,3))</f>
        <v>1</v>
      </c>
      <c r="AI60" s="224"/>
      <c r="AJ60" s="220"/>
      <c r="AK60" s="1021" t="s">
        <v>2121</v>
      </c>
      <c r="AL60" s="1021"/>
      <c r="AM60" s="1021"/>
      <c r="AN60" s="1021"/>
      <c r="AO60" s="1021"/>
      <c r="AP60" s="505">
        <f>IF(AW8="○",1,3)</f>
        <v>1</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 customHeight="1">
      <c r="U61" s="1021" t="s">
        <v>2122</v>
      </c>
      <c r="V61" s="1021"/>
      <c r="W61" s="1021"/>
      <c r="X61" s="1021"/>
      <c r="Y61" s="1021"/>
      <c r="Z61" s="223">
        <f>IF(AND(B9&lt;&gt;"処遇加算なし",F15=4),IF(V36="✓",1,IF(V37="✓",2,"")),"")</f>
        <v>1</v>
      </c>
      <c r="AA61" s="216"/>
      <c r="AB61" s="220"/>
      <c r="AC61" s="1021" t="s">
        <v>2122</v>
      </c>
      <c r="AD61" s="1021"/>
      <c r="AE61" s="1021"/>
      <c r="AF61" s="1021"/>
      <c r="AG61" s="1021"/>
      <c r="AH61" s="505">
        <f>IF(AND(F15&lt;&gt;4,F15&lt;&gt;5),0,IF(AX8="○",1,2))</f>
        <v>1</v>
      </c>
      <c r="AI61" s="224"/>
      <c r="AJ61" s="220"/>
      <c r="AK61" s="1021" t="s">
        <v>2122</v>
      </c>
      <c r="AL61" s="1021"/>
      <c r="AM61" s="1021"/>
      <c r="AN61" s="1021"/>
      <c r="AO61" s="1021"/>
      <c r="AP61" s="505">
        <f>IF(AX8="○",1,2)</f>
        <v>1</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 customHeight="1">
      <c r="U62" s="1021" t="s">
        <v>2123</v>
      </c>
      <c r="V62" s="1021"/>
      <c r="W62" s="1021"/>
      <c r="X62" s="1021"/>
      <c r="Y62" s="1021"/>
      <c r="Z62" s="223">
        <f>IF(AND(B9&lt;&gt;"処遇加算なし",F15=4),IF(V40="✓",1,IF(V41="✓",2,"")),"")</f>
        <v>1</v>
      </c>
      <c r="AA62" s="216"/>
      <c r="AB62" s="220"/>
      <c r="AC62" s="1021" t="s">
        <v>2123</v>
      </c>
      <c r="AD62" s="1021"/>
      <c r="AE62" s="1021"/>
      <c r="AF62" s="1021"/>
      <c r="AG62" s="1021"/>
      <c r="AH62" s="505">
        <f>IF(AND(F15&lt;&gt;4,F15&lt;&gt;5),0,IF(AY8="○",1,2))</f>
        <v>1</v>
      </c>
      <c r="AI62" s="224"/>
      <c r="AJ62" s="220"/>
      <c r="AK62" s="1021" t="s">
        <v>2123</v>
      </c>
      <c r="AL62" s="1021"/>
      <c r="AM62" s="1021"/>
      <c r="AN62" s="1021"/>
      <c r="AO62" s="1021"/>
      <c r="AP62" s="505">
        <f>IF(AY8="○",1,2)</f>
        <v>1</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 customHeight="1">
      <c r="U63" s="1012" t="s">
        <v>2124</v>
      </c>
      <c r="V63" s="1012"/>
      <c r="W63" s="1012"/>
      <c r="X63" s="1012"/>
      <c r="Y63" s="1012"/>
      <c r="Z63" s="223">
        <f>IF(AND(B9&lt;&gt;"処遇加算なし",F15=4),IF(V44="✓",1,IF(V45="✓",2,"")),"")</f>
        <v>1</v>
      </c>
      <c r="AA63" s="216"/>
      <c r="AB63" s="220"/>
      <c r="AC63" s="1012" t="s">
        <v>2124</v>
      </c>
      <c r="AD63" s="1012"/>
      <c r="AE63" s="1012"/>
      <c r="AF63" s="1012"/>
      <c r="AG63" s="1012"/>
      <c r="AH63" s="505">
        <f>IF(AND(F15&lt;&gt;4,F15&lt;&gt;5),0,IF(AZ8="○",1,2))</f>
        <v>1</v>
      </c>
      <c r="AI63" s="224"/>
      <c r="AJ63" s="220"/>
      <c r="AK63" s="1012" t="s">
        <v>2124</v>
      </c>
      <c r="AL63" s="1012"/>
      <c r="AM63" s="1012"/>
      <c r="AN63" s="1012"/>
      <c r="AO63" s="1012"/>
      <c r="AP63" s="505">
        <f>IF(AZ8="○",1,2)</f>
        <v>1</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 customHeight="1">
      <c r="BP64" s="168"/>
      <c r="BQ64" s="168"/>
      <c r="BR64" s="168"/>
      <c r="BS64" s="168"/>
      <c r="BT64" s="168"/>
      <c r="BU64" s="168"/>
      <c r="BV64" s="168"/>
      <c r="BW64" s="168"/>
      <c r="BX64" s="168"/>
      <c r="BY64" s="168"/>
      <c r="BZ64" s="168"/>
      <c r="CA64" s="168"/>
      <c r="CB64" s="168"/>
      <c r="CC64" s="168"/>
      <c r="CD64" s="168"/>
      <c r="CE64" s="168"/>
      <c r="CF64" s="168"/>
    </row>
    <row r="65" spans="20:71" ht="15.9" customHeight="1">
      <c r="BS65" s="168"/>
    </row>
    <row r="66" spans="20:71" ht="15.9" customHeight="1"/>
    <row r="67" spans="20:71" ht="15.9" customHeight="1">
      <c r="T67" s="142">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15240</xdr:colOff>
                    <xdr:row>30</xdr:row>
                    <xdr:rowOff>91440</xdr:rowOff>
                  </from>
                  <to>
                    <xdr:col>39</xdr:col>
                    <xdr:colOff>38100</xdr:colOff>
                    <xdr:row>34</xdr:row>
                    <xdr:rowOff>45720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065" t="s">
        <v>2327</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2326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 customHeight="1">
      <c r="BP64" s="168"/>
      <c r="BQ64" s="168"/>
      <c r="BR64" s="168"/>
      <c r="BS64" s="168"/>
      <c r="BT64" s="168"/>
      <c r="BU64" s="168"/>
      <c r="BV64" s="168"/>
      <c r="BW64" s="168"/>
      <c r="BX64" s="168"/>
      <c r="BY64" s="168"/>
      <c r="BZ64" s="168"/>
      <c r="CA64" s="168"/>
      <c r="CB64" s="168"/>
      <c r="CC64" s="168"/>
      <c r="CD64" s="168"/>
      <c r="CE64" s="168"/>
      <c r="CF64" s="168"/>
    </row>
    <row r="65" spans="20:71" ht="15.9" customHeight="1">
      <c r="BS65" s="168"/>
    </row>
    <row r="66" spans="20:71" ht="15.9" customHeight="1"/>
    <row r="67" spans="20:71" ht="15.9" customHeight="1">
      <c r="T67" s="142">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18"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84019"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84020"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84021"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84022"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84023"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84024"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84025"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84026"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84027"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84028"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84029"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4030"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4031"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45"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46"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47"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48"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49"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50"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51"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15240</xdr:colOff>
                    <xdr:row>30</xdr:row>
                    <xdr:rowOff>91440</xdr:rowOff>
                  </from>
                  <to>
                    <xdr:col>39</xdr:col>
                    <xdr:colOff>38100</xdr:colOff>
                    <xdr:row>34</xdr:row>
                    <xdr:rowOff>45720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3968"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065" t="s">
        <v>2335</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504">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t="s">
        <v>2185</v>
      </c>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 customHeight="1">
      <c r="BP64" s="168"/>
      <c r="BQ64" s="168"/>
      <c r="BR64" s="168"/>
      <c r="BS64" s="168"/>
      <c r="BT64" s="168"/>
      <c r="BU64" s="168"/>
      <c r="BV64" s="168"/>
      <c r="BW64" s="168"/>
      <c r="BX64" s="168"/>
      <c r="BY64" s="168"/>
      <c r="BZ64" s="168"/>
      <c r="CA64" s="168"/>
      <c r="CB64" s="168"/>
      <c r="CC64" s="168"/>
      <c r="CD64" s="168"/>
      <c r="CE64" s="168"/>
      <c r="CF64" s="168"/>
    </row>
    <row r="65" spans="20:71" ht="15.9" customHeight="1">
      <c r="BS65" s="168"/>
    </row>
    <row r="66" spans="20:71" ht="15.9" customHeight="1"/>
    <row r="67" spans="20:71" ht="15.9" customHeight="1">
      <c r="T67" s="142">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065" t="s">
        <v>2328</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 customHeight="1">
      <c r="BL64" s="168"/>
      <c r="BM64" s="168"/>
      <c r="BN64" s="168"/>
      <c r="BO64" s="168"/>
      <c r="BP64" s="168"/>
      <c r="BQ64" s="168"/>
      <c r="BR64" s="168"/>
      <c r="BS64" s="168"/>
      <c r="BT64" s="168"/>
      <c r="BU64" s="168"/>
      <c r="BV64" s="168"/>
      <c r="BW64" s="168"/>
      <c r="BX64" s="168"/>
      <c r="BY64" s="168"/>
      <c r="BZ64" s="168"/>
      <c r="CA64" s="168"/>
      <c r="CB64" s="168"/>
    </row>
    <row r="65" spans="20:71" ht="15.9" customHeight="1">
      <c r="BS65" s="168"/>
    </row>
    <row r="66" spans="20:71" ht="15.9" customHeight="1"/>
    <row r="67" spans="20:71" ht="15.9" customHeight="1">
      <c r="T67" s="142">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6"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86066"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86067"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86068"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86069"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86070"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86071"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86072"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86073"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86074"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86075"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86076"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6077"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6078"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6079"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52"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53"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54"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55"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56"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57"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58"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59"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60"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61"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62"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63"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065" t="s">
        <v>2329</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4"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4"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4" ht="15.9"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4" ht="15.9"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4" ht="15.9"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4" ht="15.9"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4" ht="15.9"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4" ht="15.9"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4" ht="15.9" customHeight="1">
      <c r="BP64" s="168"/>
      <c r="BQ64" s="168"/>
      <c r="BR64" s="168"/>
      <c r="BS64" s="168"/>
      <c r="BT64" s="168"/>
      <c r="BU64" s="168"/>
      <c r="BV64" s="168"/>
      <c r="BW64" s="168"/>
      <c r="BX64" s="168"/>
      <c r="BY64" s="168"/>
      <c r="BZ64" s="168"/>
      <c r="CA64" s="168"/>
      <c r="CB64" s="168"/>
      <c r="CC64" s="168"/>
      <c r="CD64" s="168"/>
      <c r="CE64" s="168"/>
      <c r="CF64" s="168"/>
    </row>
    <row r="65" spans="20:71" ht="15.9" customHeight="1">
      <c r="BS65" s="168"/>
    </row>
    <row r="66" spans="20:71" ht="15.9" customHeight="1"/>
    <row r="67" spans="20:71" ht="15.9" customHeight="1">
      <c r="T67" s="142">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065" t="s">
        <v>2330</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4"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4"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J57" s="222"/>
      <c r="BL57" s="222"/>
      <c r="BM57" s="222"/>
      <c r="BN57" s="222"/>
      <c r="BO57" s="222"/>
      <c r="BP57" s="222"/>
      <c r="BQ57" s="222"/>
      <c r="BR57" s="222"/>
      <c r="BS57" s="222"/>
      <c r="BT57" s="222"/>
      <c r="BU57" s="222"/>
      <c r="BV57" s="222"/>
      <c r="BW57" s="222"/>
      <c r="BX57" s="222"/>
      <c r="BY57" s="222"/>
      <c r="BZ57" s="222"/>
      <c r="CB57" s="225"/>
    </row>
    <row r="58" spans="2:84" ht="15.9"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J58" s="222"/>
      <c r="BL58" s="222"/>
      <c r="BM58" s="222"/>
      <c r="BN58" s="222"/>
      <c r="BO58" s="222"/>
      <c r="BP58" s="222"/>
      <c r="BQ58" s="222"/>
      <c r="BR58" s="222"/>
      <c r="BS58" s="222"/>
      <c r="BT58" s="222"/>
      <c r="BU58" s="222"/>
      <c r="BV58" s="222"/>
      <c r="BW58" s="222"/>
      <c r="BX58" s="222"/>
      <c r="BY58" s="222"/>
      <c r="BZ58" s="222"/>
      <c r="CB58" s="225"/>
    </row>
    <row r="59" spans="2:84" ht="15.9"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J59" s="222"/>
      <c r="BL59" s="222"/>
      <c r="BM59" s="222"/>
      <c r="BN59" s="222"/>
      <c r="BO59" s="222"/>
      <c r="BP59" s="222"/>
      <c r="BQ59" s="222"/>
      <c r="BR59" s="222"/>
      <c r="BS59" s="222"/>
      <c r="BT59" s="222"/>
      <c r="BU59" s="222"/>
      <c r="BV59" s="222"/>
      <c r="BW59" s="222"/>
      <c r="BX59" s="222"/>
      <c r="BY59" s="222"/>
      <c r="BZ59" s="222"/>
      <c r="CB59" s="225"/>
    </row>
    <row r="60" spans="2:84" ht="15.9"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J60" s="222"/>
      <c r="BL60" s="222"/>
      <c r="BM60" s="222"/>
      <c r="BN60" s="222"/>
      <c r="BO60" s="222"/>
      <c r="BP60" s="222"/>
      <c r="BQ60" s="222"/>
      <c r="BR60" s="222"/>
      <c r="BS60" s="222"/>
      <c r="BT60" s="222"/>
      <c r="BU60" s="222"/>
      <c r="BV60" s="222"/>
      <c r="BW60" s="222"/>
      <c r="BX60" s="222"/>
      <c r="BY60" s="222"/>
      <c r="BZ60" s="222"/>
      <c r="CB60" s="225"/>
    </row>
    <row r="61" spans="2:84" ht="15.9"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J61" s="222"/>
      <c r="BL61" s="222"/>
      <c r="BM61" s="222"/>
      <c r="BN61" s="222"/>
      <c r="BO61" s="222"/>
      <c r="BP61" s="222"/>
      <c r="BQ61" s="222"/>
      <c r="BR61" s="222"/>
      <c r="BS61" s="222"/>
      <c r="BT61" s="222"/>
      <c r="BU61" s="222"/>
      <c r="BV61" s="222"/>
      <c r="BW61" s="222"/>
      <c r="BX61" s="222"/>
      <c r="BY61" s="222"/>
      <c r="BZ61" s="222"/>
      <c r="CB61" s="225"/>
    </row>
    <row r="62" spans="2:84" ht="15.9"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J62" s="222"/>
      <c r="BL62" s="222"/>
      <c r="BM62" s="222"/>
      <c r="BN62" s="222"/>
      <c r="BO62" s="222"/>
      <c r="BP62" s="222"/>
      <c r="BQ62" s="222"/>
      <c r="BR62" s="222"/>
      <c r="BS62" s="222"/>
      <c r="BT62" s="222"/>
      <c r="BU62" s="222"/>
      <c r="BV62" s="222"/>
      <c r="BW62" s="222"/>
      <c r="BX62" s="222"/>
      <c r="BY62" s="222"/>
      <c r="BZ62" s="222"/>
      <c r="CB62" s="225"/>
    </row>
    <row r="63" spans="2:84" ht="15.9"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J63" s="222"/>
      <c r="BL63" s="222"/>
      <c r="BM63" s="222"/>
      <c r="BN63" s="222"/>
      <c r="BO63" s="222"/>
      <c r="BP63" s="222"/>
      <c r="BQ63" s="222"/>
      <c r="BR63" s="222"/>
      <c r="BS63" s="222"/>
      <c r="BT63" s="222"/>
      <c r="BU63" s="222"/>
      <c r="BV63" s="222"/>
      <c r="BW63" s="222"/>
      <c r="BX63" s="222"/>
      <c r="BY63" s="222"/>
      <c r="BZ63" s="222"/>
      <c r="CB63" s="225"/>
    </row>
    <row r="64" spans="2:84" ht="15.9" customHeight="1">
      <c r="BP64" s="168"/>
      <c r="BQ64" s="168"/>
      <c r="BR64" s="168"/>
      <c r="BS64" s="168"/>
      <c r="BT64" s="168"/>
      <c r="BU64" s="168"/>
      <c r="BV64" s="168"/>
      <c r="BW64" s="168"/>
      <c r="BX64" s="168"/>
      <c r="BY64" s="168"/>
      <c r="BZ64" s="168"/>
      <c r="CA64" s="168"/>
      <c r="CB64" s="168"/>
      <c r="CC64" s="168"/>
      <c r="CD64" s="168"/>
      <c r="CE64" s="168"/>
      <c r="CF64" s="168"/>
    </row>
    <row r="65" spans="20:71" ht="15.9" customHeight="1">
      <c r="BS65" s="168"/>
    </row>
    <row r="66" spans="20:71" ht="15.9" customHeight="1"/>
    <row r="67" spans="20:71" ht="15.9" customHeight="1">
      <c r="T67" s="142">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4"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2"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3"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4"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5"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6"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7"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8"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59"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0"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1"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2"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63"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3984375" style="142" customWidth="1"/>
    <col min="7" max="9" width="2.09765625" style="142" customWidth="1"/>
    <col min="10" max="10" width="1.8984375" style="142" customWidth="1"/>
    <col min="11" max="12" width="2.09765625" style="142" customWidth="1"/>
    <col min="13" max="13" width="2.398437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065" t="s">
        <v>2331</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 customHeight="1">
      <c r="BL64" s="168"/>
      <c r="BM64" s="168"/>
      <c r="BN64" s="168"/>
      <c r="BO64" s="168"/>
      <c r="BP64" s="168"/>
      <c r="BQ64" s="168"/>
      <c r="BR64" s="168"/>
      <c r="BS64" s="168"/>
      <c r="BT64" s="168"/>
      <c r="BU64" s="168"/>
      <c r="BV64" s="168"/>
      <c r="BW64" s="168"/>
      <c r="BX64" s="168"/>
      <c r="BY64" s="168"/>
      <c r="BZ64" s="168"/>
      <c r="CA64" s="168"/>
      <c r="CB64" s="168"/>
    </row>
    <row r="65" spans="20:71" ht="15.9" customHeight="1">
      <c r="BS65" s="168"/>
    </row>
    <row r="66" spans="20:71" ht="15.9" customHeight="1"/>
    <row r="67" spans="20:71" ht="15.9" customHeight="1">
      <c r="T67" s="142">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42" customWidth="1"/>
    <col min="2" max="5" width="2.19921875" style="142" customWidth="1"/>
    <col min="6" max="6" width="2.59765625" style="142" customWidth="1"/>
    <col min="7" max="9" width="2.09765625" style="142" customWidth="1"/>
    <col min="10" max="10" width="1.8984375" style="142" customWidth="1"/>
    <col min="11" max="12" width="2.09765625" style="142" customWidth="1"/>
    <col min="13" max="13" width="2.59765625" style="142" customWidth="1"/>
    <col min="14" max="15" width="2.09765625" style="142" customWidth="1"/>
    <col min="16" max="16" width="2.69921875" style="142" customWidth="1"/>
    <col min="17" max="19" width="2.09765625" style="142" customWidth="1"/>
    <col min="20" max="20" width="1.3984375" style="142" customWidth="1"/>
    <col min="21" max="30" width="2.09765625" style="142" customWidth="1"/>
    <col min="31" max="31" width="2.5" style="142" customWidth="1"/>
    <col min="32" max="32" width="2.69921875" style="142" customWidth="1"/>
    <col min="33" max="38" width="2.09765625" style="142" customWidth="1"/>
    <col min="39" max="39" width="2.69921875" style="142" customWidth="1"/>
    <col min="40" max="40" width="2.5" style="142" customWidth="1"/>
    <col min="41" max="42" width="2.09765625" style="142" customWidth="1"/>
    <col min="43" max="43" width="1.59765625" style="142" customWidth="1"/>
    <col min="44" max="44" width="2" style="142" customWidth="1"/>
    <col min="45" max="62" width="2.8984375" style="142" customWidth="1"/>
    <col min="63" max="72" width="2.19921875" style="142" customWidth="1"/>
    <col min="73" max="73" width="3.09765625" style="142" customWidth="1"/>
    <col min="74" max="75" width="2.19921875" style="142" customWidth="1"/>
    <col min="76" max="76" width="3" style="142" customWidth="1"/>
    <col min="77" max="78" width="2.19921875" style="142" customWidth="1"/>
    <col min="79" max="81" width="2.09765625" style="142" customWidth="1"/>
    <col min="82" max="82" width="2" style="142" customWidth="1"/>
    <col min="83" max="85" width="2.3984375" style="142" hidden="1" customWidth="1"/>
    <col min="86" max="86" width="3.09765625" style="142" hidden="1" customWidth="1"/>
    <col min="87" max="88" width="2.3984375" style="142" hidden="1" customWidth="1"/>
    <col min="89" max="92" width="2.3984375" style="142" customWidth="1"/>
    <col min="93" max="102" width="1.59765625" style="142" customWidth="1"/>
    <col min="103" max="16384" width="9" style="142"/>
  </cols>
  <sheetData>
    <row r="1" spans="1:88" ht="18" customHeight="1">
      <c r="B1" s="143" t="s">
        <v>2206</v>
      </c>
      <c r="M1" s="144"/>
      <c r="N1" s="1065" t="s">
        <v>2332</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D57" s="222"/>
      <c r="BF57" s="222"/>
      <c r="BG57" s="222"/>
      <c r="BH57" s="222"/>
      <c r="BI57" s="222"/>
      <c r="BJ57" s="222"/>
      <c r="BK57" s="222"/>
      <c r="BL57" s="222"/>
      <c r="BM57" s="222"/>
      <c r="BN57" s="222"/>
      <c r="BO57" s="222"/>
      <c r="BP57" s="222"/>
      <c r="BQ57" s="222"/>
      <c r="BR57" s="222"/>
      <c r="BS57" s="222"/>
      <c r="BT57" s="222"/>
      <c r="BV57" s="225"/>
    </row>
    <row r="58" spans="2:82" ht="15.9"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D58" s="222"/>
      <c r="BF58" s="222"/>
      <c r="BG58" s="222"/>
      <c r="BH58" s="222"/>
      <c r="BI58" s="222"/>
      <c r="BJ58" s="222"/>
      <c r="BK58" s="222"/>
      <c r="BL58" s="222"/>
      <c r="BM58" s="222"/>
      <c r="BN58" s="222"/>
      <c r="BO58" s="222"/>
      <c r="BP58" s="222"/>
      <c r="BQ58" s="222"/>
      <c r="BR58" s="222"/>
      <c r="BS58" s="222"/>
      <c r="BT58" s="222"/>
      <c r="BV58" s="225"/>
    </row>
    <row r="59" spans="2:82" ht="15.9"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D59" s="222"/>
      <c r="BF59" s="222"/>
      <c r="BG59" s="222"/>
      <c r="BH59" s="222"/>
      <c r="BI59" s="222"/>
      <c r="BJ59" s="222"/>
      <c r="BK59" s="222"/>
      <c r="BL59" s="222"/>
      <c r="BM59" s="222"/>
      <c r="BN59" s="222"/>
      <c r="BO59" s="222"/>
      <c r="BP59" s="222"/>
      <c r="BQ59" s="222"/>
      <c r="BR59" s="222"/>
      <c r="BS59" s="222"/>
      <c r="BT59" s="222"/>
      <c r="BV59" s="225"/>
    </row>
    <row r="60" spans="2:82" ht="15.9"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D60" s="222"/>
      <c r="BF60" s="222"/>
      <c r="BG60" s="222"/>
      <c r="BH60" s="222"/>
      <c r="BI60" s="222"/>
      <c r="BJ60" s="222"/>
      <c r="BK60" s="222"/>
      <c r="BL60" s="222"/>
      <c r="BM60" s="222"/>
      <c r="BN60" s="222"/>
      <c r="BO60" s="222"/>
      <c r="BP60" s="222"/>
      <c r="BQ60" s="222"/>
      <c r="BR60" s="222"/>
      <c r="BS60" s="222"/>
      <c r="BT60" s="222"/>
      <c r="BV60" s="225"/>
    </row>
    <row r="61" spans="2:82" ht="15.9"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D61" s="222"/>
      <c r="BF61" s="222"/>
      <c r="BG61" s="222"/>
      <c r="BH61" s="222"/>
      <c r="BI61" s="222"/>
      <c r="BJ61" s="222"/>
      <c r="BK61" s="222"/>
      <c r="BL61" s="222"/>
      <c r="BM61" s="222"/>
      <c r="BN61" s="222"/>
      <c r="BO61" s="222"/>
      <c r="BP61" s="222"/>
      <c r="BQ61" s="222"/>
      <c r="BR61" s="222"/>
      <c r="BS61" s="222"/>
      <c r="BT61" s="222"/>
      <c r="BV61" s="225"/>
    </row>
    <row r="62" spans="2:82" ht="15.9"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D62" s="222"/>
      <c r="BF62" s="222"/>
      <c r="BG62" s="222"/>
      <c r="BH62" s="222"/>
      <c r="BI62" s="222"/>
      <c r="BJ62" s="222"/>
      <c r="BK62" s="222"/>
      <c r="BL62" s="222"/>
      <c r="BM62" s="222"/>
      <c r="BN62" s="222"/>
      <c r="BO62" s="222"/>
      <c r="BP62" s="222"/>
      <c r="BQ62" s="222"/>
      <c r="BR62" s="222"/>
      <c r="BS62" s="222"/>
      <c r="BT62" s="222"/>
      <c r="BV62" s="225"/>
    </row>
    <row r="63" spans="2:82" ht="15.9"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D63" s="222"/>
      <c r="BF63" s="222"/>
      <c r="BG63" s="222"/>
      <c r="BH63" s="222"/>
      <c r="BI63" s="222"/>
      <c r="BJ63" s="222"/>
      <c r="BK63" s="222"/>
      <c r="BL63" s="222"/>
      <c r="BM63" s="222"/>
      <c r="BN63" s="222"/>
      <c r="BO63" s="222"/>
      <c r="BP63" s="222"/>
      <c r="BQ63" s="222"/>
      <c r="BR63" s="222"/>
      <c r="BS63" s="222"/>
      <c r="BT63" s="222"/>
      <c r="BV63" s="225"/>
    </row>
    <row r="64" spans="2:82" ht="15.9" customHeight="1">
      <c r="BD64" s="168"/>
      <c r="BE64" s="168"/>
      <c r="BF64" s="168"/>
      <c r="BG64" s="168"/>
      <c r="BH64" s="168"/>
      <c r="BI64" s="168"/>
      <c r="BJ64" s="168"/>
      <c r="BK64" s="168"/>
      <c r="BL64" s="168"/>
      <c r="BM64" s="168"/>
      <c r="BN64" s="168"/>
      <c r="BO64" s="168"/>
      <c r="BP64" s="168"/>
      <c r="BQ64" s="168"/>
      <c r="BR64" s="168"/>
      <c r="BS64" s="168"/>
      <c r="BT64" s="168"/>
    </row>
    <row r="65" spans="20:59" ht="15.9" customHeight="1">
      <c r="BG65" s="168"/>
    </row>
    <row r="66" spans="20:59" ht="15.9" customHeight="1"/>
    <row r="67" spans="20:59" ht="15.9" customHeight="1">
      <c r="T67" s="142">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義記</dc:creator>
  <cp:lastModifiedBy>青木 義記</cp:lastModifiedBy>
  <cp:lastPrinted>2024-03-11T13:42:51Z</cp:lastPrinted>
  <dcterms:created xsi:type="dcterms:W3CDTF">2015-06-05T18:19:34Z</dcterms:created>
  <dcterms:modified xsi:type="dcterms:W3CDTF">2024-04-10T02:12:22Z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2024-04-10T02:08:56Z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854653ed-57da-4775-b7e1-157b04086e00</vt:lpwstr>
  </property>
  <property fmtid="{D5CDD505-2E9C-101B-9397-08002B2CF9AE}" pid="8" name="MSIP_Label_defa4170-0d19-0005-0004-bc88714345d2_ContentBits">
    <vt:lpwstr>0</vt:lpwstr>
  </property>
</Properties>
</file>