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40730\Desktop\体力向上関係配布文書\体力テスト記録カード\"/>
    </mc:Choice>
  </mc:AlternateContent>
  <xr:revisionPtr revIDLastSave="0" documentId="13_ncr:1_{E6994334-76B1-448C-96E1-47D39098DBAF}" xr6:coauthVersionLast="47" xr6:coauthVersionMax="47" xr10:uidLastSave="{00000000-0000-0000-0000-000000000000}"/>
  <bookViews>
    <workbookView xWindow="-30828" yWindow="-108" windowWidth="30936" windowHeight="17040" xr2:uid="{08336AB4-68BE-4CBE-9572-C6CBB745E351}"/>
  </bookViews>
  <sheets>
    <sheet name="１年生" sheetId="1" r:id="rId1"/>
    <sheet name="２年生" sheetId="2" r:id="rId2"/>
    <sheet name="３年生" sheetId="3" r:id="rId3"/>
    <sheet name="４年生" sheetId="4" r:id="rId4"/>
    <sheet name="５年生" sheetId="5" r:id="rId5"/>
    <sheet name="６年生" sheetId="6" r:id="rId6"/>
    <sheet name="グラフ" sheetId="7" r:id="rId7"/>
  </sheets>
  <definedNames>
    <definedName name="_xlnm.Print_Area" localSheetId="6">グラフ!$A$1:$G$104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F12" i="2" s="1"/>
  <c r="K11" i="1"/>
  <c r="K10" i="1"/>
  <c r="K9" i="1"/>
  <c r="K8" i="1"/>
  <c r="K7" i="1"/>
  <c r="K6" i="1"/>
  <c r="F6" i="2" s="1"/>
  <c r="K5" i="1"/>
  <c r="L12" i="2"/>
  <c r="F12" i="3" s="1"/>
  <c r="L11" i="2"/>
  <c r="L10" i="2"/>
  <c r="F10" i="3" s="1"/>
  <c r="L9" i="2"/>
  <c r="L8" i="2"/>
  <c r="L7" i="2"/>
  <c r="L6" i="2"/>
  <c r="F6" i="3" s="1"/>
  <c r="L5" i="2"/>
  <c r="L12" i="3"/>
  <c r="F12" i="4" s="1"/>
  <c r="L11" i="3"/>
  <c r="L10" i="3"/>
  <c r="L9" i="3"/>
  <c r="L8" i="3"/>
  <c r="L7" i="3"/>
  <c r="L6" i="3"/>
  <c r="F6" i="4" s="1"/>
  <c r="L5" i="3"/>
  <c r="L12" i="4"/>
  <c r="F12" i="5" s="1"/>
  <c r="L11" i="4"/>
  <c r="L10" i="4"/>
  <c r="L9" i="4"/>
  <c r="L8" i="4"/>
  <c r="L7" i="4"/>
  <c r="F7" i="5" s="1"/>
  <c r="L6" i="4"/>
  <c r="L5" i="4"/>
  <c r="F5" i="5" s="1"/>
  <c r="L12" i="5"/>
  <c r="F12" i="6" s="1"/>
  <c r="L11" i="5"/>
  <c r="F11" i="6" s="1"/>
  <c r="L10" i="5"/>
  <c r="F10" i="6" s="1"/>
  <c r="L9" i="5"/>
  <c r="F9" i="6" s="1"/>
  <c r="L8" i="5"/>
  <c r="F8" i="6" s="1"/>
  <c r="L7" i="5"/>
  <c r="L6" i="5"/>
  <c r="F6" i="6" s="1"/>
  <c r="L5" i="5"/>
  <c r="F5" i="6" s="1"/>
  <c r="L11" i="6"/>
  <c r="L5" i="6"/>
  <c r="L6" i="6"/>
  <c r="L7" i="6"/>
  <c r="L8" i="6"/>
  <c r="L9" i="6"/>
  <c r="L10" i="6"/>
  <c r="L12" i="6"/>
  <c r="F7" i="6"/>
  <c r="D12" i="6"/>
  <c r="D11" i="6"/>
  <c r="D10" i="6"/>
  <c r="D9" i="6"/>
  <c r="D8" i="6"/>
  <c r="D7" i="6"/>
  <c r="D6" i="6"/>
  <c r="D5" i="6"/>
  <c r="F11" i="5"/>
  <c r="F10" i="5"/>
  <c r="F9" i="5"/>
  <c r="F8" i="5"/>
  <c r="F6" i="5"/>
  <c r="D12" i="5"/>
  <c r="D11" i="5"/>
  <c r="D10" i="5"/>
  <c r="D9" i="5"/>
  <c r="D8" i="5"/>
  <c r="D6" i="5"/>
  <c r="D7" i="5"/>
  <c r="D5" i="5"/>
  <c r="F11" i="4"/>
  <c r="F10" i="4"/>
  <c r="F9" i="4"/>
  <c r="F8" i="4"/>
  <c r="F7" i="4"/>
  <c r="F5" i="4"/>
  <c r="D12" i="4"/>
  <c r="D11" i="4"/>
  <c r="D10" i="4"/>
  <c r="D9" i="4"/>
  <c r="D8" i="4"/>
  <c r="D7" i="4"/>
  <c r="D6" i="4"/>
  <c r="D5" i="4"/>
  <c r="F11" i="3"/>
  <c r="F9" i="3"/>
  <c r="F8" i="3"/>
  <c r="F7" i="3"/>
  <c r="F5" i="3"/>
  <c r="D12" i="3"/>
  <c r="D11" i="3"/>
  <c r="D10" i="3"/>
  <c r="D9" i="3"/>
  <c r="D8" i="3"/>
  <c r="D7" i="3"/>
  <c r="D6" i="3"/>
  <c r="D5" i="3"/>
  <c r="F11" i="2"/>
  <c r="F10" i="2"/>
  <c r="F9" i="2"/>
  <c r="F8" i="2"/>
  <c r="F7" i="2"/>
  <c r="F5" i="2"/>
  <c r="D12" i="2"/>
  <c r="D11" i="2"/>
  <c r="D10" i="2"/>
  <c r="D9" i="2"/>
  <c r="D8" i="2"/>
  <c r="D7" i="2"/>
  <c r="D6" i="2"/>
  <c r="D5" i="2"/>
  <c r="L13" i="6" l="1"/>
  <c r="L14" i="6" s="1"/>
  <c r="L13" i="5"/>
  <c r="L13" i="4"/>
  <c r="L13" i="3"/>
  <c r="L13" i="2"/>
  <c r="K13" i="1"/>
  <c r="Q8" i="7"/>
  <c r="P8" i="7"/>
  <c r="O8" i="7"/>
  <c r="N8" i="7"/>
  <c r="M8" i="7"/>
  <c r="L8" i="7"/>
  <c r="K8" i="7"/>
  <c r="Q7" i="7"/>
  <c r="P7" i="7"/>
  <c r="O7" i="7"/>
  <c r="N7" i="7"/>
  <c r="M7" i="7"/>
  <c r="L7" i="7"/>
  <c r="K7" i="7"/>
  <c r="Q6" i="7"/>
  <c r="P6" i="7"/>
  <c r="O6" i="7"/>
  <c r="N6" i="7"/>
  <c r="M6" i="7"/>
  <c r="L6" i="7"/>
  <c r="K6" i="7"/>
  <c r="Q5" i="7"/>
  <c r="P5" i="7"/>
  <c r="O5" i="7"/>
  <c r="N5" i="7"/>
  <c r="M5" i="7"/>
  <c r="L5" i="7"/>
  <c r="K5" i="7"/>
  <c r="J8" i="7"/>
  <c r="J7" i="7"/>
  <c r="J6" i="7"/>
  <c r="J5" i="7"/>
  <c r="Q4" i="7"/>
  <c r="P4" i="7"/>
  <c r="O4" i="7"/>
  <c r="N4" i="7"/>
  <c r="M4" i="7"/>
  <c r="L4" i="7"/>
  <c r="K4" i="7"/>
  <c r="J4" i="7"/>
  <c r="Q3" i="7"/>
  <c r="P3" i="7"/>
  <c r="O3" i="7"/>
  <c r="N3" i="7"/>
  <c r="M3" i="7"/>
  <c r="L3" i="7"/>
  <c r="K3" i="7"/>
  <c r="J3" i="7"/>
  <c r="F13" i="2" l="1"/>
  <c r="K14" i="1"/>
  <c r="F14" i="2" s="1"/>
  <c r="L14" i="2"/>
  <c r="F14" i="3" s="1"/>
  <c r="F13" i="3"/>
  <c r="L14" i="3"/>
  <c r="F14" i="4" s="1"/>
  <c r="F13" i="4"/>
  <c r="L14" i="4"/>
  <c r="F14" i="5" s="1"/>
  <c r="F13" i="5"/>
  <c r="F13" i="6"/>
  <c r="L14" i="5"/>
  <c r="F14" i="6" s="1"/>
</calcChain>
</file>

<file path=xl/sharedStrings.xml><?xml version="1.0" encoding="utf-8"?>
<sst xmlns="http://schemas.openxmlformats.org/spreadsheetml/2006/main" count="756" uniqueCount="242">
  <si>
    <t>もくひょう</t>
    <phoneticPr fontId="1"/>
  </si>
  <si>
    <t>きろく</t>
    <phoneticPr fontId="1"/>
  </si>
  <si>
    <t>とくてん</t>
    <phoneticPr fontId="1"/>
  </si>
  <si>
    <t>たいりょくごうけいてん</t>
    <phoneticPr fontId="1"/>
  </si>
  <si>
    <t>そうごうひょうか</t>
    <phoneticPr fontId="1"/>
  </si>
  <si>
    <t>なまえ</t>
    <phoneticPr fontId="1"/>
  </si>
  <si>
    <t>１ねん</t>
    <phoneticPr fontId="1"/>
  </si>
  <si>
    <t>くみ</t>
    <phoneticPr fontId="1"/>
  </si>
  <si>
    <t>ばん</t>
    <phoneticPr fontId="1"/>
  </si>
  <si>
    <t>じょうたいおこし（かい）</t>
    <phoneticPr fontId="1"/>
  </si>
  <si>
    <t>ちょうざたいぜんくつ（ｃｍ）</t>
    <phoneticPr fontId="1"/>
  </si>
  <si>
    <t>あくりょく（ｋｇ）</t>
    <phoneticPr fontId="1"/>
  </si>
  <si>
    <t>はんぷくよことび（かい）</t>
    <phoneticPr fontId="1"/>
  </si>
  <si>
    <t>20メートルシャトルラン（かい）</t>
    <phoneticPr fontId="1"/>
  </si>
  <si>
    <t>50メートルそう（びょう）</t>
    <phoneticPr fontId="1"/>
  </si>
  <si>
    <t>たちはばとび（ｃｍ）</t>
    <phoneticPr fontId="1"/>
  </si>
  <si>
    <t>ソフトボールなげ（ｍ）</t>
    <phoneticPr fontId="1"/>
  </si>
  <si>
    <t>こえよう！１年まえのじぶん</t>
    <rPh sb="6" eb="7">
      <t>ネン</t>
    </rPh>
    <phoneticPr fontId="1"/>
  </si>
  <si>
    <t>２年</t>
    <rPh sb="1" eb="2">
      <t>ネン</t>
    </rPh>
    <phoneticPr fontId="1"/>
  </si>
  <si>
    <t>名まえ</t>
    <rPh sb="0" eb="1">
      <t>ナ</t>
    </rPh>
    <phoneticPr fontId="1"/>
  </si>
  <si>
    <t>１年生のきろく</t>
    <rPh sb="1" eb="3">
      <t>ネンセイ</t>
    </rPh>
    <phoneticPr fontId="1"/>
  </si>
  <si>
    <t>１年生のとくてん</t>
    <rPh sb="1" eb="3">
      <t>ネンセイ</t>
    </rPh>
    <phoneticPr fontId="1"/>
  </si>
  <si>
    <t>目ひょう</t>
    <rPh sb="0" eb="1">
      <t>メ</t>
    </rPh>
    <phoneticPr fontId="1"/>
  </si>
  <si>
    <t>あく力（ｋｇ）</t>
    <rPh sb="2" eb="3">
      <t>チカラ</t>
    </rPh>
    <phoneticPr fontId="1"/>
  </si>
  <si>
    <t>上たいおこし（かい）</t>
    <rPh sb="0" eb="1">
      <t>ウエ</t>
    </rPh>
    <phoneticPr fontId="1"/>
  </si>
  <si>
    <t>立ちはばとび（ｃｍ）</t>
    <rPh sb="0" eb="1">
      <t>タ</t>
    </rPh>
    <phoneticPr fontId="1"/>
  </si>
  <si>
    <t>たい力ごうけいてん</t>
    <rPh sb="2" eb="3">
      <t>リョク</t>
    </rPh>
    <phoneticPr fontId="1"/>
  </si>
  <si>
    <t>こえよう！１年前の自分</t>
    <rPh sb="6" eb="7">
      <t>ネン</t>
    </rPh>
    <rPh sb="7" eb="8">
      <t>マエ</t>
    </rPh>
    <rPh sb="9" eb="11">
      <t>ジブン</t>
    </rPh>
    <phoneticPr fontId="1"/>
  </si>
  <si>
    <t>３年</t>
    <rPh sb="1" eb="2">
      <t>ネン</t>
    </rPh>
    <phoneticPr fontId="1"/>
  </si>
  <si>
    <t>組</t>
    <rPh sb="0" eb="1">
      <t>ク</t>
    </rPh>
    <phoneticPr fontId="1"/>
  </si>
  <si>
    <t>番</t>
    <rPh sb="0" eb="1">
      <t>バン</t>
    </rPh>
    <phoneticPr fontId="1"/>
  </si>
  <si>
    <t>名前</t>
    <rPh sb="0" eb="1">
      <t>ナ</t>
    </rPh>
    <rPh sb="1" eb="2">
      <t>マエ</t>
    </rPh>
    <phoneticPr fontId="1"/>
  </si>
  <si>
    <t>２年生の記ろく</t>
    <rPh sb="1" eb="3">
      <t>ネンセイ</t>
    </rPh>
    <rPh sb="4" eb="5">
      <t>キ</t>
    </rPh>
    <phoneticPr fontId="1"/>
  </si>
  <si>
    <t>２年生のとく点</t>
    <rPh sb="1" eb="3">
      <t>ネンセイ</t>
    </rPh>
    <rPh sb="6" eb="7">
      <t>テン</t>
    </rPh>
    <phoneticPr fontId="1"/>
  </si>
  <si>
    <t>記ろく</t>
    <rPh sb="0" eb="1">
      <t>キ</t>
    </rPh>
    <phoneticPr fontId="1"/>
  </si>
  <si>
    <t>とく点</t>
    <rPh sb="2" eb="3">
      <t>テン</t>
    </rPh>
    <phoneticPr fontId="1"/>
  </si>
  <si>
    <t>上体おこし（回）</t>
    <rPh sb="0" eb="1">
      <t>ウエ</t>
    </rPh>
    <rPh sb="1" eb="2">
      <t>カラダ</t>
    </rPh>
    <rPh sb="6" eb="7">
      <t>カイ</t>
    </rPh>
    <phoneticPr fontId="1"/>
  </si>
  <si>
    <t>ちょうざ体前くつ（ｃｍ）</t>
    <rPh sb="4" eb="5">
      <t>カラダ</t>
    </rPh>
    <rPh sb="5" eb="6">
      <t>マエ</t>
    </rPh>
    <phoneticPr fontId="1"/>
  </si>
  <si>
    <t>はんぷくよことび（回）</t>
    <rPh sb="9" eb="10">
      <t>カイ</t>
    </rPh>
    <phoneticPr fontId="1"/>
  </si>
  <si>
    <t>20メートルシャトルラン（回）</t>
    <rPh sb="13" eb="14">
      <t>カイ</t>
    </rPh>
    <phoneticPr fontId="1"/>
  </si>
  <si>
    <t>50メートル走（びょう）</t>
    <rPh sb="6" eb="7">
      <t>ソウ</t>
    </rPh>
    <phoneticPr fontId="1"/>
  </si>
  <si>
    <t>体力合計点</t>
    <rPh sb="0" eb="5">
      <t>タイリョクゴウケイテン</t>
    </rPh>
    <phoneticPr fontId="1"/>
  </si>
  <si>
    <t>そう合ひょうか</t>
    <rPh sb="2" eb="3">
      <t>ゴウ</t>
    </rPh>
    <phoneticPr fontId="1"/>
  </si>
  <si>
    <t>４年</t>
    <rPh sb="1" eb="2">
      <t>ネン</t>
    </rPh>
    <phoneticPr fontId="1"/>
  </si>
  <si>
    <t>３年生の記ろく</t>
    <rPh sb="1" eb="3">
      <t>ネンセイ</t>
    </rPh>
    <rPh sb="4" eb="5">
      <t>キ</t>
    </rPh>
    <phoneticPr fontId="1"/>
  </si>
  <si>
    <t>３年生のとく点</t>
    <rPh sb="1" eb="3">
      <t>ネンセイ</t>
    </rPh>
    <rPh sb="6" eb="7">
      <t>テン</t>
    </rPh>
    <phoneticPr fontId="1"/>
  </si>
  <si>
    <t>上体起こし（回）</t>
    <rPh sb="0" eb="1">
      <t>ウエ</t>
    </rPh>
    <rPh sb="1" eb="2">
      <t>カラダ</t>
    </rPh>
    <rPh sb="2" eb="3">
      <t>オ</t>
    </rPh>
    <rPh sb="6" eb="7">
      <t>カイ</t>
    </rPh>
    <phoneticPr fontId="1"/>
  </si>
  <si>
    <t>長ざ体前くつ（ｃｍ）</t>
    <rPh sb="0" eb="1">
      <t>ナガ</t>
    </rPh>
    <rPh sb="2" eb="3">
      <t>カラダ</t>
    </rPh>
    <rPh sb="3" eb="4">
      <t>マエ</t>
    </rPh>
    <phoneticPr fontId="1"/>
  </si>
  <si>
    <t>反ぷく横とび（回）</t>
    <rPh sb="0" eb="1">
      <t>ハン</t>
    </rPh>
    <rPh sb="3" eb="4">
      <t>ヨコ</t>
    </rPh>
    <rPh sb="7" eb="8">
      <t>カイ</t>
    </rPh>
    <phoneticPr fontId="1"/>
  </si>
  <si>
    <t>50メートル走（秒）</t>
    <rPh sb="6" eb="7">
      <t>ソウ</t>
    </rPh>
    <rPh sb="8" eb="9">
      <t>ビョウ</t>
    </rPh>
    <phoneticPr fontId="1"/>
  </si>
  <si>
    <t>ソフトボール投げ（ｍ）</t>
    <rPh sb="6" eb="7">
      <t>ナ</t>
    </rPh>
    <phoneticPr fontId="1"/>
  </si>
  <si>
    <t>５年</t>
    <rPh sb="1" eb="2">
      <t>ネン</t>
    </rPh>
    <phoneticPr fontId="1"/>
  </si>
  <si>
    <t>４年生の記録</t>
    <rPh sb="1" eb="3">
      <t>ネンセイ</t>
    </rPh>
    <rPh sb="4" eb="6">
      <t>キロク</t>
    </rPh>
    <phoneticPr fontId="1"/>
  </si>
  <si>
    <t>４年生の得点</t>
    <rPh sb="1" eb="3">
      <t>ネンセイ</t>
    </rPh>
    <rPh sb="4" eb="6">
      <t>トクテン</t>
    </rPh>
    <phoneticPr fontId="1"/>
  </si>
  <si>
    <t>目標</t>
    <rPh sb="0" eb="2">
      <t>モクヒョウ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</si>
  <si>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</si>
  <si>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</si>
  <si>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握力（ｋｇ）</t>
    <rPh sb="0" eb="2">
      <t>アクリョク</t>
    </rPh>
    <phoneticPr fontId="1"/>
  </si>
  <si>
    <t>長座体前屈（ｃｍ）</t>
    <rPh sb="0" eb="2">
      <t>チョウザ</t>
    </rPh>
    <rPh sb="2" eb="5">
      <t>タイゼンクツ</t>
    </rPh>
    <phoneticPr fontId="1"/>
  </si>
  <si>
    <t>反復横とび（回）</t>
    <rPh sb="0" eb="2">
      <t>ハンプク</t>
    </rPh>
    <rPh sb="2" eb="3">
      <t>ヨコ</t>
    </rPh>
    <rPh sb="6" eb="7">
      <t>カイ</t>
    </rPh>
    <phoneticPr fontId="1"/>
  </si>
  <si>
    <t>立ち幅とび（ｃｍ）</t>
    <rPh sb="0" eb="1">
      <t>タ</t>
    </rPh>
    <rPh sb="2" eb="3">
      <t>ハバ</t>
    </rPh>
    <phoneticPr fontId="1"/>
  </si>
  <si>
    <t>総合評価</t>
    <rPh sb="0" eb="4">
      <t>ソウゴウヒョウカ</t>
    </rPh>
    <phoneticPr fontId="1"/>
  </si>
  <si>
    <t>握力</t>
    <rPh sb="0" eb="2">
      <t>アクリョク</t>
    </rPh>
    <phoneticPr fontId="1"/>
  </si>
  <si>
    <t>長座体前屈</t>
    <rPh sb="0" eb="5">
      <t>チョウザタイゼンクツ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</si>
  <si>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</si>
  <si>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</si>
  <si>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６年</t>
    <rPh sb="1" eb="2">
      <t>ネン</t>
    </rPh>
    <phoneticPr fontId="1"/>
  </si>
  <si>
    <t>５年生の記録</t>
    <rPh sb="1" eb="3">
      <t>ネンセイ</t>
    </rPh>
    <rPh sb="4" eb="6">
      <t>キロク</t>
    </rPh>
    <phoneticPr fontId="1"/>
  </si>
  <si>
    <t>５年生の得点</t>
    <rPh sb="1" eb="3">
      <t>ネンセイ</t>
    </rPh>
    <rPh sb="4" eb="6">
      <t>トクテン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</si>
  <si>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</si>
  <si>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</si>
  <si>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</si>
  <si>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</si>
  <si>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</si>
  <si>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</si>
  <si>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上体起こし</t>
    <rPh sb="0" eb="3">
      <t>ジョウタイオ</t>
    </rPh>
    <phoneticPr fontId="1"/>
  </si>
  <si>
    <t>20ｍシャトルラン</t>
    <phoneticPr fontId="1"/>
  </si>
  <si>
    <t>ボール投げ</t>
    <rPh sb="3" eb="4">
      <t>ナ</t>
    </rPh>
    <phoneticPr fontId="1"/>
  </si>
  <si>
    <t>50ｍ走</t>
    <rPh sb="3" eb="4">
      <t>ソウ</t>
    </rPh>
    <phoneticPr fontId="1"/>
  </si>
  <si>
    <t>はじめてのたいりょくてすと</t>
    <phoneticPr fontId="1"/>
  </si>
  <si>
    <t>20めーとるしゃとるらん（かい）</t>
    <phoneticPr fontId="1"/>
  </si>
  <si>
    <t>50めーとるそう（びょう）</t>
    <phoneticPr fontId="1"/>
  </si>
  <si>
    <t>そふとぼーるなげ（ｍ）</t>
    <phoneticPr fontId="1"/>
  </si>
  <si>
    <t>【とくてんひょう】</t>
    <phoneticPr fontId="1"/>
  </si>
  <si>
    <t>１てん</t>
    <phoneticPr fontId="1"/>
  </si>
  <si>
    <t>２てん</t>
    <phoneticPr fontId="1"/>
  </si>
  <si>
    <t>３てん</t>
    <phoneticPr fontId="1"/>
  </si>
  <si>
    <t>４てん</t>
    <phoneticPr fontId="1"/>
  </si>
  <si>
    <t>５てん</t>
    <phoneticPr fontId="1"/>
  </si>
  <si>
    <t>６てん</t>
    <phoneticPr fontId="1"/>
  </si>
  <si>
    <t>７てん</t>
    <phoneticPr fontId="1"/>
  </si>
  <si>
    <t>８てん</t>
    <phoneticPr fontId="1"/>
  </si>
  <si>
    <t>９てん</t>
    <phoneticPr fontId="1"/>
  </si>
  <si>
    <t>１０てん</t>
    <phoneticPr fontId="1"/>
  </si>
  <si>
    <t>あくりょく（ｋｇ）</t>
  </si>
  <si>
    <t>７～８</t>
    <phoneticPr fontId="1"/>
  </si>
  <si>
    <t>９～１０</t>
    <phoneticPr fontId="1"/>
  </si>
  <si>
    <t>１１～１３</t>
    <phoneticPr fontId="1"/>
  </si>
  <si>
    <t>１４～１６</t>
    <phoneticPr fontId="1"/>
  </si>
  <si>
    <t>２０～２２</t>
    <phoneticPr fontId="1"/>
  </si>
  <si>
    <t>じょうたいおこし（かい）</t>
  </si>
  <si>
    <t>３～５</t>
    <phoneticPr fontId="1"/>
  </si>
  <si>
    <t>６～８</t>
    <phoneticPr fontId="1"/>
  </si>
  <si>
    <t>９～１１</t>
    <phoneticPr fontId="1"/>
  </si>
  <si>
    <t>１８～１９</t>
    <phoneticPr fontId="1"/>
  </si>
  <si>
    <t>ちょうざたいぜんくつ（ｃｍ）</t>
  </si>
  <si>
    <t>はんぷくよことび（かい）</t>
  </si>
  <si>
    <t>20めーとるしゃとるらん（かい）</t>
  </si>
  <si>
    <t>８～９</t>
    <phoneticPr fontId="1"/>
  </si>
  <si>
    <t>50めーとるそう（びょう）</t>
  </si>
  <si>
    <t>たちはばとび（ｃｍ）</t>
  </si>
  <si>
    <t>そふとぼーるなげ（ｍ）</t>
  </si>
  <si>
    <t>Ａ：３９いじょう</t>
    <phoneticPr fontId="1"/>
  </si>
  <si>
    <t>Ｂ：３３～３８</t>
    <phoneticPr fontId="1"/>
  </si>
  <si>
    <t>Ｃ：２７～３２</t>
    <phoneticPr fontId="1"/>
  </si>
  <si>
    <t>Ｄ：２２～２６</t>
    <phoneticPr fontId="1"/>
  </si>
  <si>
    <t>Ｅ：２１いか</t>
    <phoneticPr fontId="1"/>
  </si>
  <si>
    <t>20メートルシャトルラン（かい）</t>
  </si>
  <si>
    <t>50メートルそう（びょう）</t>
  </si>
  <si>
    <t>ソフトボールなげ（ｍ）</t>
  </si>
  <si>
    <t>Ａ：４７いじょう</t>
    <phoneticPr fontId="1"/>
  </si>
  <si>
    <t>Ｂ：４１～４６</t>
    <phoneticPr fontId="1"/>
  </si>
  <si>
    <t>Ｃ：３４～４０</t>
    <phoneticPr fontId="1"/>
  </si>
  <si>
    <t>Ｄ：２７～３３</t>
    <phoneticPr fontId="1"/>
  </si>
  <si>
    <t>Ｅ：２６いか</t>
    <phoneticPr fontId="1"/>
  </si>
  <si>
    <t>【得点表】</t>
    <rPh sb="1" eb="3">
      <t>トクテン</t>
    </rPh>
    <rPh sb="3" eb="4">
      <t>ヒョウ</t>
    </rPh>
    <phoneticPr fontId="1"/>
  </si>
  <si>
    <t>１点</t>
    <rPh sb="1" eb="2">
      <t>テン</t>
    </rPh>
    <phoneticPr fontId="1"/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</si>
  <si>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</si>
  <si>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</si>
  <si>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</si>
  <si>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</si>
  <si>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</si>
  <si>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</si>
  <si>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</si>
  <si>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</si>
  <si>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</si>
  <si>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２以下</t>
    <phoneticPr fontId="1"/>
  </si>
  <si>
    <t>１７以下</t>
    <phoneticPr fontId="1"/>
  </si>
  <si>
    <t>７以下</t>
    <phoneticPr fontId="1"/>
  </si>
  <si>
    <t>Ａ：５３以上</t>
    <phoneticPr fontId="1"/>
  </si>
  <si>
    <t>Ｂ：４６～５２</t>
    <phoneticPr fontId="1"/>
  </si>
  <si>
    <t>Ｃ：３９～４５</t>
    <phoneticPr fontId="1"/>
  </si>
  <si>
    <t>Ｄ：３２～３８</t>
    <phoneticPr fontId="1"/>
  </si>
  <si>
    <t>Ｅ：３１以下</t>
    <rPh sb="4" eb="6">
      <t>イカ</t>
    </rPh>
    <phoneticPr fontId="1"/>
  </si>
  <si>
    <t>Ａ：５９以上</t>
    <phoneticPr fontId="1"/>
  </si>
  <si>
    <t>Ｂ：５２～５８</t>
    <phoneticPr fontId="1"/>
  </si>
  <si>
    <t>Ｃ：４５～５１</t>
    <phoneticPr fontId="1"/>
  </si>
  <si>
    <t>Ｄ：３８～４４</t>
    <phoneticPr fontId="1"/>
  </si>
  <si>
    <t>Ｅ：３７以下</t>
    <rPh sb="4" eb="6">
      <t>イカ</t>
    </rPh>
    <phoneticPr fontId="1"/>
  </si>
  <si>
    <t>握力（ｋｇ）</t>
    <rPh sb="0" eb="2">
      <t>アクリョク</t>
    </rPh>
    <rPh sb="1" eb="2">
      <t>チカラ</t>
    </rPh>
    <phoneticPr fontId="1"/>
  </si>
  <si>
    <t>長座体前くつ（ｃｍ）</t>
    <rPh sb="0" eb="1">
      <t>ナガ</t>
    </rPh>
    <rPh sb="1" eb="2">
      <t>スワ</t>
    </rPh>
    <rPh sb="2" eb="3">
      <t>カラダ</t>
    </rPh>
    <rPh sb="3" eb="4">
      <t>マエ</t>
    </rPh>
    <phoneticPr fontId="1"/>
  </si>
  <si>
    <t>Ａ：６５以上</t>
    <phoneticPr fontId="1"/>
  </si>
  <si>
    <t>Ｂ：５８～６４</t>
    <phoneticPr fontId="1"/>
  </si>
  <si>
    <t>Ｃ：５０～５７</t>
    <phoneticPr fontId="1"/>
  </si>
  <si>
    <t>Ｄ：４２～４９</t>
    <phoneticPr fontId="1"/>
  </si>
  <si>
    <t>Ｅ：４１以下</t>
    <rPh sb="4" eb="6">
      <t>イカ</t>
    </rPh>
    <phoneticPr fontId="1"/>
  </si>
  <si>
    <t>Ａ：７１以上</t>
    <phoneticPr fontId="1"/>
  </si>
  <si>
    <t>Ｂ：６３～７０</t>
    <phoneticPr fontId="1"/>
  </si>
  <si>
    <t>Ｃ：５５～６２</t>
    <phoneticPr fontId="1"/>
  </si>
  <si>
    <t>Ｄ：４６～５４</t>
    <phoneticPr fontId="1"/>
  </si>
  <si>
    <t>Ｅ：４５以下</t>
    <rPh sb="4" eb="6">
      <t>イカ</t>
    </rPh>
    <phoneticPr fontId="1"/>
  </si>
  <si>
    <t>【女子】</t>
    <rPh sb="1" eb="2">
      <t>ジョ</t>
    </rPh>
    <phoneticPr fontId="1"/>
  </si>
  <si>
    <t>【じょし】</t>
    <phoneticPr fontId="1"/>
  </si>
  <si>
    <t>３以下</t>
    <rPh sb="1" eb="3">
      <t>イカ</t>
    </rPh>
    <phoneticPr fontId="1"/>
  </si>
  <si>
    <t>４～６</t>
    <phoneticPr fontId="1"/>
  </si>
  <si>
    <t>１１～１２</t>
    <phoneticPr fontId="1"/>
  </si>
  <si>
    <t>１３～１５</t>
    <phoneticPr fontId="1"/>
  </si>
  <si>
    <t>１６～１８</t>
    <phoneticPr fontId="1"/>
  </si>
  <si>
    <t>１９～２１</t>
    <phoneticPr fontId="1"/>
  </si>
  <si>
    <t>２２～２４</t>
    <phoneticPr fontId="1"/>
  </si>
  <si>
    <t>２５以上</t>
    <phoneticPr fontId="1"/>
  </si>
  <si>
    <t>１２～１３</t>
    <phoneticPr fontId="1"/>
  </si>
  <si>
    <t>１４～１５</t>
    <phoneticPr fontId="1"/>
  </si>
  <si>
    <t>１６～１７</t>
    <phoneticPr fontId="1"/>
  </si>
  <si>
    <t>２３以上</t>
    <phoneticPr fontId="1"/>
  </si>
  <si>
    <t>１８～２０</t>
    <phoneticPr fontId="1"/>
  </si>
  <si>
    <t>２１～２４</t>
    <phoneticPr fontId="1"/>
  </si>
  <si>
    <t>２５～２８</t>
    <phoneticPr fontId="1"/>
  </si>
  <si>
    <t>２９～３２</t>
    <phoneticPr fontId="1"/>
  </si>
  <si>
    <t>３３～３６</t>
    <phoneticPr fontId="1"/>
  </si>
  <si>
    <t>３７～４０</t>
    <phoneticPr fontId="1"/>
  </si>
  <si>
    <t>４１～４５</t>
    <phoneticPr fontId="1"/>
  </si>
  <si>
    <t>４６～５１</t>
    <phoneticPr fontId="1"/>
  </si>
  <si>
    <t>５２以上</t>
    <phoneticPr fontId="1"/>
  </si>
  <si>
    <t>１６以下</t>
    <phoneticPr fontId="1"/>
  </si>
  <si>
    <t>１７～２０</t>
    <phoneticPr fontId="1"/>
  </si>
  <si>
    <t>２５～２７</t>
    <phoneticPr fontId="1"/>
  </si>
  <si>
    <t>２８～３１</t>
    <phoneticPr fontId="1"/>
  </si>
  <si>
    <t>３２～３５</t>
    <phoneticPr fontId="1"/>
  </si>
  <si>
    <t>３６～３９</t>
    <phoneticPr fontId="1"/>
  </si>
  <si>
    <t>４０～４２</t>
    <phoneticPr fontId="1"/>
  </si>
  <si>
    <t>４３～４６</t>
    <phoneticPr fontId="1"/>
  </si>
  <si>
    <t>４７以上</t>
    <phoneticPr fontId="1"/>
  </si>
  <si>
    <t>１０～１３</t>
    <phoneticPr fontId="1"/>
  </si>
  <si>
    <t>１４～１８</t>
    <phoneticPr fontId="1"/>
  </si>
  <si>
    <t>１９～２５</t>
    <phoneticPr fontId="1"/>
  </si>
  <si>
    <t>２６～３４</t>
    <phoneticPr fontId="1"/>
  </si>
  <si>
    <t>３５～４３</t>
    <phoneticPr fontId="1"/>
  </si>
  <si>
    <t>４４～５３</t>
    <phoneticPr fontId="1"/>
  </si>
  <si>
    <t>５４～６３</t>
    <phoneticPr fontId="1"/>
  </si>
  <si>
    <t>６４以上</t>
    <phoneticPr fontId="1"/>
  </si>
  <si>
    <t>１３.３以上</t>
    <rPh sb="4" eb="6">
      <t>イジョウ</t>
    </rPh>
    <phoneticPr fontId="1"/>
  </si>
  <si>
    <t>１２.５～１３.２</t>
    <phoneticPr fontId="1"/>
  </si>
  <si>
    <t>１１.７～１２.４</t>
    <phoneticPr fontId="1"/>
  </si>
  <si>
    <t>１１.０～１１.６</t>
    <phoneticPr fontId="1"/>
  </si>
  <si>
    <t>１０.３～１０.９</t>
    <phoneticPr fontId="1"/>
  </si>
  <si>
    <t>９.７～１０.２</t>
    <phoneticPr fontId="1"/>
  </si>
  <si>
    <t>９.２～９.６</t>
    <phoneticPr fontId="1"/>
  </si>
  <si>
    <t>８.８～９.１</t>
    <phoneticPr fontId="1"/>
  </si>
  <si>
    <t>８.４～８.７</t>
    <phoneticPr fontId="1"/>
  </si>
  <si>
    <t>８.３以下</t>
    <phoneticPr fontId="1"/>
  </si>
  <si>
    <t>８４以下</t>
    <phoneticPr fontId="1"/>
  </si>
  <si>
    <t>８５～９７</t>
    <phoneticPr fontId="1"/>
  </si>
  <si>
    <t>９８～１０８</t>
    <phoneticPr fontId="1"/>
  </si>
  <si>
    <t>１０９～１２０</t>
    <phoneticPr fontId="1"/>
  </si>
  <si>
    <t>１２１～１３３</t>
    <phoneticPr fontId="1"/>
  </si>
  <si>
    <t>１３４～１４６</t>
    <phoneticPr fontId="1"/>
  </si>
  <si>
    <t>１４７～１５９</t>
    <phoneticPr fontId="1"/>
  </si>
  <si>
    <t>１６０～１６９</t>
    <phoneticPr fontId="1"/>
  </si>
  <si>
    <t>１７０～１８０</t>
    <phoneticPr fontId="1"/>
  </si>
  <si>
    <t>１８１以上</t>
    <phoneticPr fontId="1"/>
  </si>
  <si>
    <t>３以下</t>
    <phoneticPr fontId="1"/>
  </si>
  <si>
    <t>６～７</t>
    <phoneticPr fontId="1"/>
  </si>
  <si>
    <t>８～１０</t>
    <phoneticPr fontId="1"/>
  </si>
  <si>
    <t>３いか</t>
  </si>
  <si>
    <t>３いか</t>
    <phoneticPr fontId="1"/>
  </si>
  <si>
    <t>２いか</t>
  </si>
  <si>
    <t>１７いか</t>
  </si>
  <si>
    <t>１６いか</t>
  </si>
  <si>
    <t>７いか</t>
  </si>
  <si>
    <t>８.３いか</t>
  </si>
  <si>
    <t>８４いか</t>
  </si>
  <si>
    <t>２５いじょう</t>
  </si>
  <si>
    <t>２３いじょう</t>
  </si>
  <si>
    <t>５２いじょう</t>
  </si>
  <si>
    <t>４７いじょう</t>
  </si>
  <si>
    <t>６４いじょう</t>
  </si>
  <si>
    <t>１３.３いじょう</t>
    <phoneticPr fontId="1"/>
  </si>
  <si>
    <t>１８１いじょう</t>
  </si>
  <si>
    <t>はんぷくよことび（回）</t>
    <rPh sb="9" eb="10">
      <t>カイ</t>
    </rPh>
    <phoneticPr fontId="1"/>
  </si>
  <si>
    <t>20メートルシャトルラン（回）</t>
    <rPh sb="13" eb="14">
      <t>カイ</t>
    </rPh>
    <phoneticPr fontId="1"/>
  </si>
  <si>
    <t>２５いじょう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</si>
</sst>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30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34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ck">
        <color theme="8" tint="-0.4999847407452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theme="8" tint="-0.499984740745262"/>
      </left>
      <right/>
      <top style="double">
        <color indexed="64"/>
      </top>
      <bottom style="thin">
        <color auto="1"/>
      </bottom>
      <diagonal/>
    </border>
    <border>
      <left style="thick">
        <color theme="8" tint="-0.499984740745262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theme="8" tint="-0.499984740745262"/>
      </bottom>
      <diagonal/>
    </border>
    <border>
      <left/>
      <right style="medium">
        <color indexed="64"/>
      </right>
      <top style="medium">
        <color indexed="64"/>
      </top>
      <bottom style="thick">
        <color theme="8" tint="-0.499984740745262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19" xfId="0" applyFont="1" applyBorder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54" xfId="0" applyFont="1" applyBorder="1">
      <alignment vertical="center"/>
    </xf>
    <xf numFmtId="0" fontId="0" fillId="2" borderId="3" xfId="0" applyFill="1" applyBorder="1" applyAlignment="1">
      <alignment vertical="center" shrinkToFit="1"/>
    </xf>
    <xf numFmtId="0" fontId="4" fillId="0" borderId="36" xfId="0" applyFont="1" applyBorder="1" applyAlignment="1">
      <alignment horizontal="right" vertical="center"/>
    </xf>
    <xf numFmtId="0" fontId="2" fillId="3" borderId="81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56" fontId="10" fillId="0" borderId="16" xfId="0" applyNumberFormat="1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176" fontId="10" fillId="0" borderId="10" xfId="0" applyNumberFormat="1" applyFont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176" fontId="10" fillId="0" borderId="3" xfId="0" applyNumberFormat="1" applyFont="1" applyBorder="1" applyAlignment="1">
      <alignment horizontal="center" vertical="center" shrinkToFit="1"/>
    </xf>
    <xf numFmtId="0" fontId="10" fillId="3" borderId="3" xfId="0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2" fillId="3" borderId="81" xfId="0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1" fontId="10" fillId="0" borderId="7" xfId="0" applyNumberFormat="1" applyFont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7" fillId="0" borderId="0" xfId="0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4" fillId="0" borderId="73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0" borderId="76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77" xfId="0" applyFont="1" applyBorder="1" applyAlignment="1" applyProtection="1">
      <alignment horizontal="center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4" fillId="0" borderId="79" xfId="0" applyFont="1" applyBorder="1" applyAlignment="1" applyProtection="1">
      <alignment horizontal="center" vertical="center"/>
      <protection locked="0"/>
    </xf>
    <xf numFmtId="0" fontId="4" fillId="0" borderId="80" xfId="0" applyFont="1" applyBorder="1" applyAlignment="1" applyProtection="1">
      <alignment horizontal="center" vertical="center"/>
      <protection locked="0"/>
    </xf>
    <xf numFmtId="0" fontId="4" fillId="2" borderId="49" xfId="0" applyFont="1" applyFill="1" applyBorder="1" applyAlignment="1">
      <alignment horizontal="center" vertical="center"/>
    </xf>
    <xf numFmtId="0" fontId="4" fillId="2" borderId="80" xfId="0" applyFont="1" applyFill="1" applyBorder="1" applyAlignment="1">
      <alignment horizontal="center" vertical="center"/>
    </xf>
    <xf numFmtId="0" fontId="4" fillId="2" borderId="71" xfId="0" applyFont="1" applyFill="1" applyBorder="1" applyAlignment="1">
      <alignment horizontal="center" vertical="center"/>
    </xf>
    <xf numFmtId="0" fontId="4" fillId="2" borderId="72" xfId="0" applyFont="1" applyFill="1" applyBorder="1" applyAlignment="1">
      <alignment horizontal="center" vertical="center"/>
    </xf>
    <xf numFmtId="0" fontId="4" fillId="0" borderId="64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3" fillId="3" borderId="73" xfId="0" applyFont="1" applyFill="1" applyBorder="1" applyAlignment="1">
      <alignment horizontal="left" vertical="center" shrinkToFit="1"/>
    </xf>
    <xf numFmtId="0" fontId="3" fillId="3" borderId="75" xfId="0" applyFont="1" applyFill="1" applyBorder="1" applyAlignment="1">
      <alignment horizontal="left" vertical="center" shrinkToFit="1"/>
    </xf>
    <xf numFmtId="0" fontId="3" fillId="3" borderId="76" xfId="0" applyFont="1" applyFill="1" applyBorder="1" applyAlignment="1">
      <alignment horizontal="left" vertical="center" shrinkToFit="1"/>
    </xf>
    <xf numFmtId="0" fontId="3" fillId="3" borderId="80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left" vertical="center" shrinkToFit="1"/>
    </xf>
    <xf numFmtId="0" fontId="3" fillId="0" borderId="83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left" vertical="center" shrinkToFit="1"/>
    </xf>
    <xf numFmtId="0" fontId="3" fillId="0" borderId="45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84" xfId="0" applyFont="1" applyBorder="1" applyAlignment="1">
      <alignment horizontal="left" vertical="center" shrinkToFit="1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left" vertical="center" shrinkToFit="1"/>
    </xf>
    <xf numFmtId="0" fontId="3" fillId="3" borderId="85" xfId="0" applyFont="1" applyFill="1" applyBorder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 shrinkToFit="1"/>
    </xf>
    <xf numFmtId="0" fontId="7" fillId="0" borderId="87" xfId="0" applyFont="1" applyBorder="1" applyAlignment="1">
      <alignment horizontal="center" vertical="center" shrinkToFit="1"/>
    </xf>
    <xf numFmtId="0" fontId="7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4" fillId="2" borderId="73" xfId="0" applyFont="1" applyFill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4" fillId="2" borderId="82" xfId="0" applyFont="1" applyFill="1" applyBorder="1" applyAlignment="1">
      <alignment horizontal="center" vertical="center"/>
    </xf>
    <xf numFmtId="0" fontId="4" fillId="2" borderId="70" xfId="0" applyFont="1" applyFill="1" applyBorder="1" applyAlignment="1">
      <alignment horizontal="center" vertical="center"/>
    </xf>
    <xf numFmtId="0" fontId="3" fillId="0" borderId="73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4" fillId="2" borderId="76" xfId="0" applyFont="1" applyFill="1" applyBorder="1" applyAlignment="1">
      <alignment horizontal="center" vertical="center"/>
    </xf>
    <xf numFmtId="0" fontId="3" fillId="0" borderId="76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11-4687-9B20-120F8E4E9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25-46D6-9F20-22AC0A6A5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長座体前くつ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29-46F9-AF29-C380405C4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97-40FA-AFE8-3C5FA4AB0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8C-4C45-BF2F-958EAA9167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B-42E4-A173-A0D678E2D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11-43FA-847E-4F0E9BE55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71-4782-9F46-4BCC250BF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472909</xdr:colOff>
      <xdr:row>0</xdr:row>
      <xdr:rowOff>137160</xdr:rowOff>
    </xdr:from>
    <xdr:to>
      <xdr:col>11</xdr:col>
      <xdr:colOff>396241</xdr:colOff>
      <xdr:row>0</xdr:row>
      <xdr:rowOff>686543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38FC9946-7216-4094-BF10-749CFA6A0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309" y="13716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53339</xdr:colOff>
      <xdr:row>12</xdr:row>
      <xdr:rowOff>83820</xdr:rowOff>
    </xdr:from>
    <xdr:to>
      <xdr:col>5</xdr:col>
      <xdr:colOff>353566</xdr:colOff>
      <xdr:row>14</xdr:row>
      <xdr:rowOff>182880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5636882-AA74-4F2C-81C7-36511C0A9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" y="5227320"/>
          <a:ext cx="810767" cy="906780"/>
        </a:xfrm>
        <a:prstGeom prst="rect">
          <a:avLst/>
        </a:prstGeom>
      </xdr:spPr>
    </xdr:pic>
    <xdr:clientData/>
  </xdr:twoCellAnchor>
  <xdr:twoCellAnchor>
    <xdr:from>
      <xdr:col>0</xdr:col>
      <xdr:colOff>167640</xdr:colOff>
      <xdr:row>12</xdr:row>
      <xdr:rowOff>99060</xdr:rowOff>
    </xdr:from>
    <xdr:to>
      <xdr:col>3</xdr:col>
      <xdr:colOff>129540</xdr:colOff>
      <xdr:row>13</xdr:row>
      <xdr:rowOff>342900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6CE0A3BB-1AA3-4BE9-BEA9-E157BCDD1470}"/>
            </a:ext>
          </a:extLst>
        </xdr:cNvPr>
        <xdr:cNvSpPr/>
      </xdr:nvSpPr>
      <xdr:spPr>
        <a:xfrm>
          <a:off x="167640" y="5242560"/>
          <a:ext cx="1493520" cy="647700"/>
        </a:xfrm>
        <a:prstGeom prst="wedgeRoundRectCallout">
          <a:avLst>
            <a:gd name="adj1" fmla="val 68666"/>
            <a:gd name="adj2" fmla="val -1383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じぶんのちからを</a:t>
          </a:r>
          <a:endParaRPr kumimoji="1" lang="en-US" altLang="ja-JP" sz="1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だしきろう！</a:t>
          </a:r>
          <a:endParaRPr kumimoji="1" lang="ja-JP" altLang="en-US" sz="10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61959</xdr:colOff>
      <xdr:row>12</xdr:row>
      <xdr:rowOff>152400</xdr:rowOff>
    </xdr:from>
    <xdr:to>
      <xdr:col>10</xdr:col>
      <xdr:colOff>76199</xdr:colOff>
      <xdr:row>15</xdr:row>
      <xdr:rowOff>205740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FCFCEA1-13EB-4683-8F53-9846603FE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719" y="5143500"/>
          <a:ext cx="959120" cy="110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0</xdr:row>
      <xdr:rowOff>60961</xdr:rowOff>
    </xdr:from>
    <xdr:to>
      <xdr:col>12</xdr:col>
      <xdr:colOff>121920</xdr:colOff>
      <xdr:row>0</xdr:row>
      <xdr:rowOff>572342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EFB2D52-3551-4472-B781-A4E27C148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580" y="60961"/>
          <a:ext cx="403860" cy="511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</xdr:colOff>
      <xdr:row>12</xdr:row>
      <xdr:rowOff>190812</xdr:rowOff>
    </xdr:from>
    <xdr:to>
      <xdr:col>9</xdr:col>
      <xdr:colOff>441958</xdr:colOff>
      <xdr:row>15</xdr:row>
      <xdr:rowOff>175259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F9A4DF5-2F2E-40B2-91AE-369795E86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79" y="5258112"/>
          <a:ext cx="830579" cy="1036007"/>
        </a:xfrm>
        <a:prstGeom prst="rect">
          <a:avLst/>
        </a:prstGeom>
      </xdr:spPr>
    </xdr:pic>
    <xdr:clientData/>
  </xdr:twoCellAnchor>
  <xdr:twoCellAnchor editAs="oneCell">
    <xdr:from>
      <xdr:col>11</xdr:col>
      <xdr:colOff>167640</xdr:colOff>
      <xdr:row>0</xdr:row>
      <xdr:rowOff>68581</xdr:rowOff>
    </xdr:from>
    <xdr:to>
      <xdr:col>12</xdr:col>
      <xdr:colOff>129540</xdr:colOff>
      <xdr:row>0</xdr:row>
      <xdr:rowOff>618557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89AA2A7-77A8-46F1-842D-B90AC40B3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68581"/>
          <a:ext cx="434340" cy="549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114300</xdr:rowOff>
    </xdr:from>
    <xdr:to>
      <xdr:col>10</xdr:col>
      <xdr:colOff>1</xdr:colOff>
      <xdr:row>15</xdr:row>
      <xdr:rowOff>231183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B9C056E-78C4-445B-9132-443E3135D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5760" y="5219700"/>
          <a:ext cx="944881" cy="1168443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0</xdr:row>
      <xdr:rowOff>83821</xdr:rowOff>
    </xdr:from>
    <xdr:to>
      <xdr:col>12</xdr:col>
      <xdr:colOff>213360</xdr:colOff>
      <xdr:row>0</xdr:row>
      <xdr:rowOff>662743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50FF518-431E-41D4-9322-B801FB8CE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680" y="83821"/>
          <a:ext cx="457200" cy="5789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15241</xdr:colOff>
      <xdr:row>12</xdr:row>
      <xdr:rowOff>99060</xdr:rowOff>
    </xdr:from>
    <xdr:ext cx="933914" cy="1143000"/>
    <xdr:pic>
      <xdr:nvPicPr>
        <xdr:cNvPr id="2" name="図 1">
          <a:extLst>
            <a:ext uri="{FF2B5EF4-FFF2-40B4-BE49-F238E27FC236}">
              <a16:creationId xmlns:a16="http://schemas.microsoft.com/office/drawing/2014/main" id="{B009248B-88DF-4D0F-BB65-19C149A7F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1" y="5433060"/>
          <a:ext cx="933914" cy="1143000"/>
        </a:xfrm>
        <a:prstGeom prst="rect">
          <a:avLst/>
        </a:prstGeom>
      </xdr:spPr>
    </xdr:pic>
    <xdr:clientData/>
  </xdr:oneCellAnchor>
  <xdr:oneCellAnchor>
    <xdr:from>
      <xdr:col>11</xdr:col>
      <xdr:colOff>205740</xdr:colOff>
      <xdr:row>0</xdr:row>
      <xdr:rowOff>99061</xdr:rowOff>
    </xdr:from>
    <xdr:ext cx="426720" cy="540328"/>
    <xdr:pic>
      <xdr:nvPicPr>
        <xdr:cNvPr id="3" name="図 2">
          <a:extLst>
            <a:ext uri="{FF2B5EF4-FFF2-40B4-BE49-F238E27FC236}">
              <a16:creationId xmlns:a16="http://schemas.microsoft.com/office/drawing/2014/main" id="{E16C8566-2EF4-4D8D-8119-F845E58F5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8820" y="99061"/>
          <a:ext cx="426720" cy="5403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31479</xdr:colOff>
      <xdr:row>12</xdr:row>
      <xdr:rowOff>144780</xdr:rowOff>
    </xdr:from>
    <xdr:to>
      <xdr:col>9</xdr:col>
      <xdr:colOff>464820</xdr:colOff>
      <xdr:row>15</xdr:row>
      <xdr:rowOff>207399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CD60931-A9D7-4633-A82D-29731CA7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239" y="5242560"/>
          <a:ext cx="905781" cy="1114179"/>
        </a:xfrm>
        <a:prstGeom prst="rect">
          <a:avLst/>
        </a:prstGeom>
      </xdr:spPr>
    </xdr:pic>
    <xdr:clientData/>
  </xdr:twoCellAnchor>
  <xdr:twoCellAnchor editAs="oneCell">
    <xdr:from>
      <xdr:col>11</xdr:col>
      <xdr:colOff>167640</xdr:colOff>
      <xdr:row>0</xdr:row>
      <xdr:rowOff>68581</xdr:rowOff>
    </xdr:from>
    <xdr:to>
      <xdr:col>12</xdr:col>
      <xdr:colOff>144780</xdr:colOff>
      <xdr:row>0</xdr:row>
      <xdr:rowOff>637855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AB4959E-90D9-49E5-BC96-775A70CE2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68581"/>
          <a:ext cx="449580" cy="569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167986</xdr:colOff>
      <xdr:row>0</xdr:row>
      <xdr:rowOff>54726</xdr:rowOff>
    </xdr:from>
    <xdr:to>
      <xdr:col>6</xdr:col>
      <xdr:colOff>716626</xdr:colOff>
      <xdr:row>12</xdr:row>
      <xdr:rowOff>39486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AAF0C5-6ACE-1F29-2FB2-7537977DF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160366</xdr:colOff>
      <xdr:row>12</xdr:row>
      <xdr:rowOff>169026</xdr:rowOff>
    </xdr:from>
    <xdr:to>
      <xdr:col>6</xdr:col>
      <xdr:colOff>709006</xdr:colOff>
      <xdr:row>24</xdr:row>
      <xdr:rowOff>169026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CE7AB66-B782-C12C-FD41-223C799524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137506</xdr:colOff>
      <xdr:row>25</xdr:row>
      <xdr:rowOff>146166</xdr:rowOff>
    </xdr:from>
    <xdr:to>
      <xdr:col>6</xdr:col>
      <xdr:colOff>686146</xdr:colOff>
      <xdr:row>37</xdr:row>
      <xdr:rowOff>146166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285FE917-C600-BFA7-553A-9CA7CD459E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152746</xdr:colOff>
      <xdr:row>39</xdr:row>
      <xdr:rowOff>62346</xdr:rowOff>
    </xdr:from>
    <xdr:to>
      <xdr:col>6</xdr:col>
      <xdr:colOff>701386</xdr:colOff>
      <xdr:row>51</xdr:row>
      <xdr:rowOff>62346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A7AE2F5-3485-5817-ECF7-EA87CE49A0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152746</xdr:colOff>
      <xdr:row>51</xdr:row>
      <xdr:rowOff>229293</xdr:rowOff>
    </xdr:from>
    <xdr:to>
      <xdr:col>6</xdr:col>
      <xdr:colOff>701386</xdr:colOff>
      <xdr:row>63</xdr:row>
      <xdr:rowOff>229293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BAA94A8D-E3F9-407F-372D-C5B449192F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145126</xdr:colOff>
      <xdr:row>64</xdr:row>
      <xdr:rowOff>123306</xdr:rowOff>
    </xdr:from>
    <xdr:to>
      <xdr:col>6</xdr:col>
      <xdr:colOff>693766</xdr:colOff>
      <xdr:row>76</xdr:row>
      <xdr:rowOff>123306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FA178CF4-8665-1068-67FC-571F7F23A3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190846</xdr:colOff>
      <xdr:row>78</xdr:row>
      <xdr:rowOff>69966</xdr:rowOff>
    </xdr:from>
    <xdr:to>
      <xdr:col>6</xdr:col>
      <xdr:colOff>739486</xdr:colOff>
      <xdr:row>90</xdr:row>
      <xdr:rowOff>69966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CD1DAD1E-2F5D-E796-EC0E-172655E672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175606</xdr:colOff>
      <xdr:row>90</xdr:row>
      <xdr:rowOff>229293</xdr:rowOff>
    </xdr:from>
    <xdr:to>
      <xdr:col>6</xdr:col>
      <xdr:colOff>724246</xdr:colOff>
      <xdr:row>102</xdr:row>
      <xdr:rowOff>229293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6C212B4-4885-1572-8804-BB73FF8653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7798-13F5-41AF-A59E-B07E9D351647}">
  <dimension ref="A1:L26"/>
  <sheetViews>
    <sheetView tabSelected="1" workbookViewId="0">
      <selection activeCell="I2" sqref="I2"/>
    </sheetView>
  </sheetViews>
  <sheetFormatPr defaultRowHeight="19.2" x14ac:dyDescent="0.45"/>
  <cols>
    <col min="1" max="162" width="6.69921875" style="1" customWidth="1"/>
    <col min="163" max="16384" width="8.796875" style="1"/>
  </cols>
  <sheetData>
    <row r="1" spans="1:12" ht="57.6" customHeight="1" x14ac:dyDescent="0.45">
      <c r="A1" s="84" t="s">
        <v>79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30.6" customHeight="1" x14ac:dyDescent="0.45">
      <c r="H2" s="2" t="s">
        <v>6</v>
      </c>
      <c r="I2" s="3"/>
      <c r="J2" s="1" t="s">
        <v>7</v>
      </c>
      <c r="K2" s="3"/>
      <c r="L2" s="1" t="s">
        <v>8</v>
      </c>
    </row>
    <row r="3" spans="1:12" ht="30.6" customHeight="1" thickBot="1" x14ac:dyDescent="0.5">
      <c r="A3" s="1" t="s">
        <v>162</v>
      </c>
      <c r="G3" s="4"/>
      <c r="H3" s="2" t="s">
        <v>5</v>
      </c>
      <c r="I3" s="85"/>
      <c r="J3" s="85"/>
      <c r="K3" s="85"/>
      <c r="L3" s="85"/>
    </row>
    <row r="4" spans="1:12" ht="31.8" customHeight="1" thickBot="1" x14ac:dyDescent="0.5">
      <c r="A4" s="86"/>
      <c r="B4" s="87"/>
      <c r="C4" s="87"/>
      <c r="D4" s="87"/>
      <c r="E4" s="87"/>
      <c r="F4" s="88"/>
      <c r="G4" s="89" t="s">
        <v>0</v>
      </c>
      <c r="H4" s="90"/>
      <c r="I4" s="91" t="s">
        <v>1</v>
      </c>
      <c r="J4" s="92"/>
      <c r="K4" s="93" t="s">
        <v>2</v>
      </c>
      <c r="L4" s="92"/>
    </row>
    <row r="5" spans="1:12" ht="31.8" customHeight="1" thickTop="1" x14ac:dyDescent="0.45">
      <c r="A5" s="77" t="s">
        <v>11</v>
      </c>
      <c r="B5" s="78"/>
      <c r="C5" s="78"/>
      <c r="D5" s="78"/>
      <c r="E5" s="78"/>
      <c r="F5" s="79"/>
      <c r="G5" s="80"/>
      <c r="H5" s="81"/>
      <c r="I5" s="82"/>
      <c r="J5" s="83"/>
      <c r="K5" s="75" t="str">
        <f>IF(I5="","",IF(I5&gt;=25,10,IF(I5&gt;=22,9,IF(I5&gt;=19,8,IF(I5&gt;=16,7,IF(I5&gt;=13,6,IF(I5&gt;=11,5,IF(I5&gt;=9,4,IF(I5&gt;=7,3,IF(I5&gt;=4,2,IF(I5&lt;4,1,0)))))))))))</f>
        <v/>
      </c>
      <c r="L5" s="76"/>
    </row>
    <row r="6" spans="1:12" ht="31.8" customHeight="1" x14ac:dyDescent="0.45">
      <c r="A6" s="58" t="s">
        <v>9</v>
      </c>
      <c r="B6" s="59"/>
      <c r="C6" s="59"/>
      <c r="D6" s="59"/>
      <c r="E6" s="59"/>
      <c r="F6" s="60"/>
      <c r="G6" s="61"/>
      <c r="H6" s="62"/>
      <c r="I6" s="61"/>
      <c r="J6" s="63"/>
      <c r="K6" s="64" t="str">
        <f>IF(I6="","",IF(I6&gt;=23,10,IF(I6&gt;=20,9,IF(I6&gt;=18,8,IF(I6&gt;=16,7,IF(I6&gt;=14,6,IF(I6&gt;=12,5,IF(I6&gt;=9,4,IF(I6&gt;=6,3,IF(I6&gt;=3,2,IF(I6&lt;3,1,0)))))))))))</f>
        <v/>
      </c>
      <c r="L6" s="65"/>
    </row>
    <row r="7" spans="1:12" ht="31.8" customHeight="1" x14ac:dyDescent="0.45">
      <c r="A7" s="58" t="s">
        <v>10</v>
      </c>
      <c r="B7" s="59"/>
      <c r="C7" s="59"/>
      <c r="D7" s="59"/>
      <c r="E7" s="59"/>
      <c r="F7" s="60"/>
      <c r="G7" s="61"/>
      <c r="H7" s="62"/>
      <c r="I7" s="61"/>
      <c r="J7" s="63"/>
      <c r="K7" s="64" t="str">
        <f>IF(I7="","",IF(I7&gt;=52,10,IF(I7&gt;=46,9,IF(I7&gt;=41,8,IF(I7&gt;=37,7,IF(I7&gt;=33,6,IF(I7&gt;=29,5,IF(I7&gt;=25,4,IF(I7&gt;=21,3,IF(I7&gt;=18,2,IF(I7&lt;18,1,0)))))))))))</f>
        <v/>
      </c>
      <c r="L7" s="65"/>
    </row>
    <row r="8" spans="1:12" ht="31.8" customHeight="1" x14ac:dyDescent="0.45">
      <c r="A8" s="58" t="s">
        <v>12</v>
      </c>
      <c r="B8" s="59"/>
      <c r="C8" s="59"/>
      <c r="D8" s="59"/>
      <c r="E8" s="59"/>
      <c r="F8" s="60"/>
      <c r="G8" s="61"/>
      <c r="H8" s="62"/>
      <c r="I8" s="61"/>
      <c r="J8" s="63"/>
      <c r="K8" s="64" t="str">
        <f>IF(I8="","",IF(I8&gt;=47,10,IF(I8&gt;=43,9,IF(I8&gt;=40,8,IF(I8&gt;=36,7,IF(I8&gt;=32,6,IF(I8&gt;=28,5,IF(I8&gt;=25,4,IF(I8&gt;=21,3,IF(I8&gt;=17,2,IF(I8&lt;17,1,0)))))))))))</f>
        <v/>
      </c>
      <c r="L8" s="65"/>
    </row>
    <row r="9" spans="1:12" ht="31.8" customHeight="1" x14ac:dyDescent="0.45">
      <c r="A9" s="58" t="s">
        <v>80</v>
      </c>
      <c r="B9" s="59"/>
      <c r="C9" s="59"/>
      <c r="D9" s="59"/>
      <c r="E9" s="59"/>
      <c r="F9" s="60"/>
      <c r="G9" s="61"/>
      <c r="H9" s="62"/>
      <c r="I9" s="61"/>
      <c r="J9" s="63"/>
      <c r="K9" s="64" t="str">
        <f>IF(I9="","",IF(I9&gt;=64,10,IF(I9&gt;=54,9,IF(I9&gt;=44,8,IF(I9&gt;=35,7,IF(I9&gt;=26,6,IF(I9&gt;=19,5,IF(I9&gt;=14,4,IF(I9&gt;=10,3,IF(I9&gt;=8,2,IF(I9&lt;8,1,0)))))))))))</f>
        <v/>
      </c>
      <c r="L9" s="65"/>
    </row>
    <row r="10" spans="1:12" ht="31.8" customHeight="1" x14ac:dyDescent="0.45">
      <c r="A10" s="58" t="s">
        <v>81</v>
      </c>
      <c r="B10" s="59"/>
      <c r="C10" s="59"/>
      <c r="D10" s="59"/>
      <c r="E10" s="59"/>
      <c r="F10" s="60"/>
      <c r="G10" s="61"/>
      <c r="H10" s="62"/>
      <c r="I10" s="61"/>
      <c r="J10" s="63"/>
      <c r="K10" s="64" t="str">
        <f>IF(I10="","",IF(I10&lt;=8.3,10,IF(I10&lt;=8.7,9,IF(I10&lt;=9.1,8,IF(I10&lt;=9.6,7,IF(I10&lt;=10.2,6,IF(I10&lt;=10.9,5,IF(I10&lt;=11.6,4,IF(I10&lt;=12.4,3,IF(I10&lt;=13.2,2,IF(I10&gt;132,1,0)))))))))))</f>
        <v/>
      </c>
      <c r="L10" s="65"/>
    </row>
    <row r="11" spans="1:12" ht="31.8" customHeight="1" x14ac:dyDescent="0.45">
      <c r="A11" s="58" t="s">
        <v>15</v>
      </c>
      <c r="B11" s="59"/>
      <c r="C11" s="59"/>
      <c r="D11" s="59"/>
      <c r="E11" s="59"/>
      <c r="F11" s="60"/>
      <c r="G11" s="61"/>
      <c r="H11" s="62"/>
      <c r="I11" s="61"/>
      <c r="J11" s="63"/>
      <c r="K11" s="64" t="str">
        <f>IF(I11="","",IF(I11&gt;=181,10,IF(I11&gt;=170,9,IF(I11&gt;=160,8,IF(I11&gt;=147,7,IF(I11&gt;=134,6,IF(I11&gt;=121,5,IF(I11&gt;=109,4,IF(I11&gt;=98,3,IF(I11&gt;=85,2,IF(I11&lt;85,1,0)))))))))))</f>
        <v/>
      </c>
      <c r="L11" s="65"/>
    </row>
    <row r="12" spans="1:12" ht="31.8" customHeight="1" thickBot="1" x14ac:dyDescent="0.5">
      <c r="A12" s="66" t="s">
        <v>82</v>
      </c>
      <c r="B12" s="67"/>
      <c r="C12" s="67"/>
      <c r="D12" s="67"/>
      <c r="E12" s="67"/>
      <c r="F12" s="68"/>
      <c r="G12" s="69"/>
      <c r="H12" s="70"/>
      <c r="I12" s="71"/>
      <c r="J12" s="72"/>
      <c r="K12" s="73" t="str">
        <f>IF(I12="","",IF(I12&gt;=25,10,IF(I12&gt;=21,9,IF(I12&gt;=17,8,IF(I12&gt;=14,7,IF(I12&gt;=11,6,IF(I12&gt;=8,5,IF(I12&gt;=6,4,IF(I12&gt;=5,3,IF(I12&gt;=4,2,IF(I12&lt;4,1,0)))))))))))</f>
        <v/>
      </c>
      <c r="L12" s="74"/>
    </row>
    <row r="13" spans="1:12" ht="31.8" customHeight="1" thickBot="1" x14ac:dyDescent="0.5">
      <c r="J13" s="12" t="s">
        <v>3</v>
      </c>
      <c r="K13" s="50">
        <f>SUM(K5:L12)</f>
        <v>0</v>
      </c>
      <c r="L13" s="51"/>
    </row>
    <row r="14" spans="1:12" ht="31.8" customHeight="1" thickBot="1" x14ac:dyDescent="0.5">
      <c r="J14" s="12" t="s">
        <v>4</v>
      </c>
      <c r="K14" s="52" t="str">
        <f>IF(K13=0,"",IF(K13&gt;=39,"A",IF(K13&gt;=33,"B",IF(K13&gt;=27,"C",IF(K13&gt;=22,"D",IF(K13&lt;22,"E"))))))</f>
        <v/>
      </c>
      <c r="L14" s="53"/>
    </row>
    <row r="15" spans="1:12" ht="27" customHeight="1" thickBot="1" x14ac:dyDescent="0.5">
      <c r="A15" s="1" t="s">
        <v>83</v>
      </c>
    </row>
    <row r="16" spans="1:12" s="6" customFormat="1" ht="19.8" thickBot="1" x14ac:dyDescent="0.5">
      <c r="A16" s="54"/>
      <c r="B16" s="55"/>
      <c r="C16" s="13" t="s">
        <v>84</v>
      </c>
      <c r="D16" s="14" t="s">
        <v>85</v>
      </c>
      <c r="E16" s="14" t="s">
        <v>86</v>
      </c>
      <c r="F16" s="14" t="s">
        <v>87</v>
      </c>
      <c r="G16" s="14" t="s">
        <v>88</v>
      </c>
      <c r="H16" s="14" t="s">
        <v>89</v>
      </c>
      <c r="I16" s="14" t="s">
        <v>90</v>
      </c>
      <c r="J16" s="14" t="s">
        <v>91</v>
      </c>
      <c r="K16" s="14" t="s">
        <v>92</v>
      </c>
      <c r="L16" s="15" t="s">
        <v>93</v>
      </c>
    </row>
    <row r="17" spans="1:12" ht="21" customHeight="1" x14ac:dyDescent="0.45">
      <c r="A17" s="56" t="s">
        <v>94</v>
      </c>
      <c r="B17" s="57"/>
      <c r="C17" s="16" t="s">
        <v>225</v>
      </c>
      <c r="D17" s="17" t="s">
        <v>164</v>
      </c>
      <c r="E17" s="18" t="s">
        <v>95</v>
      </c>
      <c r="F17" s="19" t="s">
        <v>96</v>
      </c>
      <c r="G17" s="17" t="s">
        <v>165</v>
      </c>
      <c r="H17" s="17" t="s">
        <v>166</v>
      </c>
      <c r="I17" s="39" t="s">
        <v>167</v>
      </c>
      <c r="J17" s="17" t="s">
        <v>168</v>
      </c>
      <c r="K17" s="17" t="s">
        <v>169</v>
      </c>
      <c r="L17" s="20" t="s">
        <v>232</v>
      </c>
    </row>
    <row r="18" spans="1:12" ht="21" customHeight="1" x14ac:dyDescent="0.45">
      <c r="A18" s="48" t="s">
        <v>100</v>
      </c>
      <c r="B18" s="49"/>
      <c r="C18" s="21" t="s">
        <v>226</v>
      </c>
      <c r="D18" s="22" t="s">
        <v>101</v>
      </c>
      <c r="E18" s="23" t="s">
        <v>102</v>
      </c>
      <c r="F18" s="24" t="s">
        <v>103</v>
      </c>
      <c r="G18" s="22" t="s">
        <v>171</v>
      </c>
      <c r="H18" s="22" t="s">
        <v>172</v>
      </c>
      <c r="I18" s="40" t="s">
        <v>173</v>
      </c>
      <c r="J18" s="22" t="s">
        <v>104</v>
      </c>
      <c r="K18" s="22" t="s">
        <v>99</v>
      </c>
      <c r="L18" s="25" t="s">
        <v>233</v>
      </c>
    </row>
    <row r="19" spans="1:12" ht="21" customHeight="1" x14ac:dyDescent="0.45">
      <c r="A19" s="48" t="s">
        <v>105</v>
      </c>
      <c r="B19" s="49"/>
      <c r="C19" s="21" t="s">
        <v>227</v>
      </c>
      <c r="D19" s="22" t="s">
        <v>175</v>
      </c>
      <c r="E19" s="23" t="s">
        <v>176</v>
      </c>
      <c r="F19" s="24" t="s">
        <v>177</v>
      </c>
      <c r="G19" s="22" t="s">
        <v>178</v>
      </c>
      <c r="H19" s="22" t="s">
        <v>179</v>
      </c>
      <c r="I19" s="40" t="s">
        <v>180</v>
      </c>
      <c r="J19" s="22" t="s">
        <v>181</v>
      </c>
      <c r="K19" s="22" t="s">
        <v>182</v>
      </c>
      <c r="L19" s="25" t="s">
        <v>234</v>
      </c>
    </row>
    <row r="20" spans="1:12" ht="21" customHeight="1" x14ac:dyDescent="0.45">
      <c r="A20" s="48" t="s">
        <v>106</v>
      </c>
      <c r="B20" s="49"/>
      <c r="C20" s="21" t="s">
        <v>228</v>
      </c>
      <c r="D20" s="22" t="s">
        <v>185</v>
      </c>
      <c r="E20" s="23" t="s">
        <v>176</v>
      </c>
      <c r="F20" s="24" t="s">
        <v>186</v>
      </c>
      <c r="G20" s="22" t="s">
        <v>187</v>
      </c>
      <c r="H20" s="22" t="s">
        <v>188</v>
      </c>
      <c r="I20" s="40" t="s">
        <v>189</v>
      </c>
      <c r="J20" s="22" t="s">
        <v>190</v>
      </c>
      <c r="K20" s="22" t="s">
        <v>191</v>
      </c>
      <c r="L20" s="25" t="s">
        <v>235</v>
      </c>
    </row>
    <row r="21" spans="1:12" ht="21" customHeight="1" x14ac:dyDescent="0.45">
      <c r="A21" s="48" t="s">
        <v>107</v>
      </c>
      <c r="B21" s="49"/>
      <c r="C21" s="21" t="s">
        <v>229</v>
      </c>
      <c r="D21" s="22" t="s">
        <v>108</v>
      </c>
      <c r="E21" s="23" t="s">
        <v>193</v>
      </c>
      <c r="F21" s="24" t="s">
        <v>194</v>
      </c>
      <c r="G21" s="22" t="s">
        <v>195</v>
      </c>
      <c r="H21" s="22" t="s">
        <v>196</v>
      </c>
      <c r="I21" s="40" t="s">
        <v>197</v>
      </c>
      <c r="J21" s="22" t="s">
        <v>198</v>
      </c>
      <c r="K21" s="22" t="s">
        <v>199</v>
      </c>
      <c r="L21" s="25" t="s">
        <v>236</v>
      </c>
    </row>
    <row r="22" spans="1:12" ht="21" customHeight="1" x14ac:dyDescent="0.45">
      <c r="A22" s="48" t="s">
        <v>109</v>
      </c>
      <c r="B22" s="49"/>
      <c r="C22" s="21" t="s">
        <v>237</v>
      </c>
      <c r="D22" s="22" t="s">
        <v>202</v>
      </c>
      <c r="E22" s="23" t="s">
        <v>203</v>
      </c>
      <c r="F22" s="24" t="s">
        <v>204</v>
      </c>
      <c r="G22" s="22" t="s">
        <v>205</v>
      </c>
      <c r="H22" s="22" t="s">
        <v>206</v>
      </c>
      <c r="I22" s="40" t="s">
        <v>207</v>
      </c>
      <c r="J22" s="22" t="s">
        <v>208</v>
      </c>
      <c r="K22" s="22" t="s">
        <v>209</v>
      </c>
      <c r="L22" s="25" t="s">
        <v>230</v>
      </c>
    </row>
    <row r="23" spans="1:12" ht="21" customHeight="1" x14ac:dyDescent="0.45">
      <c r="A23" s="48" t="s">
        <v>110</v>
      </c>
      <c r="B23" s="49"/>
      <c r="C23" s="21" t="s">
        <v>231</v>
      </c>
      <c r="D23" s="22" t="s">
        <v>212</v>
      </c>
      <c r="E23" s="23" t="s">
        <v>213</v>
      </c>
      <c r="F23" s="24" t="s">
        <v>214</v>
      </c>
      <c r="G23" s="22" t="s">
        <v>215</v>
      </c>
      <c r="H23" s="22" t="s">
        <v>216</v>
      </c>
      <c r="I23" s="40" t="s">
        <v>217</v>
      </c>
      <c r="J23" s="22" t="s">
        <v>218</v>
      </c>
      <c r="K23" s="22" t="s">
        <v>219</v>
      </c>
      <c r="L23" s="25" t="s">
        <v>238</v>
      </c>
    </row>
    <row r="24" spans="1:12" ht="21" customHeight="1" thickBot="1" x14ac:dyDescent="0.5">
      <c r="A24" s="43" t="s">
        <v>111</v>
      </c>
      <c r="B24" s="44"/>
      <c r="C24" s="26" t="s">
        <v>224</v>
      </c>
      <c r="D24" s="27">
        <v>4</v>
      </c>
      <c r="E24" s="38">
        <v>5</v>
      </c>
      <c r="F24" s="28" t="s">
        <v>222</v>
      </c>
      <c r="G24" s="27" t="s">
        <v>223</v>
      </c>
      <c r="H24" s="27" t="s">
        <v>97</v>
      </c>
      <c r="I24" s="41" t="s">
        <v>98</v>
      </c>
      <c r="J24" s="27" t="s">
        <v>185</v>
      </c>
      <c r="K24" s="27" t="s">
        <v>176</v>
      </c>
      <c r="L24" s="29" t="s">
        <v>241</v>
      </c>
    </row>
    <row r="25" spans="1:12" ht="7.8" customHeight="1" thickBot="1" x14ac:dyDescent="0.5">
      <c r="A25" s="30"/>
      <c r="B25" s="30"/>
      <c r="C25" s="31"/>
      <c r="D25" s="31"/>
      <c r="E25" s="32"/>
      <c r="F25" s="31"/>
      <c r="G25" s="31"/>
      <c r="H25" s="31"/>
      <c r="I25" s="31"/>
      <c r="J25" s="31"/>
      <c r="K25" s="31"/>
      <c r="L25" s="31"/>
    </row>
    <row r="26" spans="1:12" ht="19.8" thickBot="1" x14ac:dyDescent="0.5">
      <c r="A26" s="45" t="s">
        <v>4</v>
      </c>
      <c r="B26" s="45"/>
      <c r="C26" s="42" t="s">
        <v>112</v>
      </c>
      <c r="D26" s="42"/>
      <c r="E26" s="42" t="s">
        <v>113</v>
      </c>
      <c r="F26" s="42"/>
      <c r="G26" s="46" t="s">
        <v>114</v>
      </c>
      <c r="H26" s="47"/>
      <c r="I26" s="42" t="s">
        <v>115</v>
      </c>
      <c r="J26" s="42"/>
      <c r="K26" s="42" t="s">
        <v>116</v>
      </c>
      <c r="L26" s="42"/>
    </row>
  </sheetData>
  <sheetProtection algorithmName="SHA-512" hashValue="9glJjw0hLpLvfFsIYzHXROezxc87lyyAdL5HaitFoLDkW/SjRLb0B+3Z1fEHNAaa902LRnH4M8mBHHexoAHEDA==" saltValue="7r6bcY+13FCufsdojwoYiw==" spinCount="100000" sheet="1" objects="1" scenarios="1"/>
  <mergeCells count="55">
    <mergeCell ref="A1:L1"/>
    <mergeCell ref="I3:L3"/>
    <mergeCell ref="A4:F4"/>
    <mergeCell ref="G4:H4"/>
    <mergeCell ref="I4:J4"/>
    <mergeCell ref="K4:L4"/>
    <mergeCell ref="K5:L5"/>
    <mergeCell ref="A6:F6"/>
    <mergeCell ref="G6:H6"/>
    <mergeCell ref="I6:J6"/>
    <mergeCell ref="K6:L6"/>
    <mergeCell ref="A5:F5"/>
    <mergeCell ref="G5:H5"/>
    <mergeCell ref="I5:J5"/>
    <mergeCell ref="A7:F7"/>
    <mergeCell ref="G7:H7"/>
    <mergeCell ref="I7:J7"/>
    <mergeCell ref="K7:L7"/>
    <mergeCell ref="A8:F8"/>
    <mergeCell ref="G8:H8"/>
    <mergeCell ref="I8:J8"/>
    <mergeCell ref="K8:L8"/>
    <mergeCell ref="A9:F9"/>
    <mergeCell ref="G9:H9"/>
    <mergeCell ref="I9:J9"/>
    <mergeCell ref="K9:L9"/>
    <mergeCell ref="A10:F10"/>
    <mergeCell ref="G10:H10"/>
    <mergeCell ref="I10:J10"/>
    <mergeCell ref="K10:L10"/>
    <mergeCell ref="A11:F11"/>
    <mergeCell ref="G11:H11"/>
    <mergeCell ref="I11:J11"/>
    <mergeCell ref="K11:L11"/>
    <mergeCell ref="A12:F12"/>
    <mergeCell ref="G12:H12"/>
    <mergeCell ref="I12:J12"/>
    <mergeCell ref="K12:L12"/>
    <mergeCell ref="K13:L13"/>
    <mergeCell ref="K14:L14"/>
    <mergeCell ref="A16:B16"/>
    <mergeCell ref="A17:B17"/>
    <mergeCell ref="A18:B18"/>
    <mergeCell ref="A19:B19"/>
    <mergeCell ref="A20:B20"/>
    <mergeCell ref="A21:B21"/>
    <mergeCell ref="A22:B22"/>
    <mergeCell ref="A23:B23"/>
    <mergeCell ref="I26:J26"/>
    <mergeCell ref="K26:L26"/>
    <mergeCell ref="A24:B24"/>
    <mergeCell ref="A26:B26"/>
    <mergeCell ref="C26:D26"/>
    <mergeCell ref="E26:F26"/>
    <mergeCell ref="G26:H26"/>
  </mergeCells>
  <phoneticPr fontId="1"/>
  <conditionalFormatting sqref="I2 G5:J12">
    <cfRule type="containsBlanks" dxfId="22" priority="3">
      <formula>LEN(TRIM(G2))=0</formula>
    </cfRule>
  </conditionalFormatting>
  <conditionalFormatting sqref="K2">
    <cfRule type="containsBlanks" dxfId="21" priority="2">
      <formula>LEN(TRIM(K2))=0</formula>
    </cfRule>
  </conditionalFormatting>
  <conditionalFormatting sqref="I3">
    <cfRule type="containsBlanks" dxfId="20" priority="1">
      <formula>LEN(TRIM(I3))=0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3BE-D726-447A-99F6-82D9EE33E267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45.6" customHeight="1" x14ac:dyDescent="0.45">
      <c r="A1" s="98" t="s">
        <v>17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30.6" customHeight="1" x14ac:dyDescent="0.45">
      <c r="I2" s="2" t="s">
        <v>18</v>
      </c>
      <c r="J2" s="3"/>
      <c r="K2" s="1" t="s">
        <v>7</v>
      </c>
      <c r="L2" s="3"/>
      <c r="M2" s="1" t="s">
        <v>8</v>
      </c>
    </row>
    <row r="3" spans="1:13" ht="30.6" customHeight="1" thickBot="1" x14ac:dyDescent="0.5">
      <c r="A3" s="1" t="s">
        <v>161</v>
      </c>
      <c r="D3" s="4"/>
      <c r="E3" s="4"/>
      <c r="F3" s="4"/>
      <c r="G3" s="4"/>
      <c r="H3" s="4"/>
      <c r="I3" s="2" t="s">
        <v>19</v>
      </c>
      <c r="J3" s="85"/>
      <c r="K3" s="85"/>
      <c r="L3" s="85"/>
      <c r="M3" s="85"/>
    </row>
    <row r="4" spans="1:13" ht="31.8" customHeight="1" thickBot="1" x14ac:dyDescent="0.5">
      <c r="A4" s="99"/>
      <c r="B4" s="100"/>
      <c r="C4" s="101"/>
      <c r="D4" s="102" t="s">
        <v>20</v>
      </c>
      <c r="E4" s="103"/>
      <c r="F4" s="104" t="s">
        <v>21</v>
      </c>
      <c r="G4" s="105"/>
      <c r="H4" s="106" t="s">
        <v>22</v>
      </c>
      <c r="I4" s="103"/>
      <c r="J4" s="104" t="s">
        <v>1</v>
      </c>
      <c r="K4" s="105"/>
      <c r="L4" s="107" t="s">
        <v>2</v>
      </c>
      <c r="M4" s="105"/>
    </row>
    <row r="5" spans="1:13" ht="31.8" customHeight="1" thickTop="1" x14ac:dyDescent="0.45">
      <c r="A5" s="110" t="s">
        <v>23</v>
      </c>
      <c r="B5" s="111"/>
      <c r="C5" s="112"/>
      <c r="D5" s="113" t="str">
        <f>'１年生'!I5&amp;""</f>
        <v/>
      </c>
      <c r="E5" s="114"/>
      <c r="F5" s="115" t="str">
        <f>'１年生'!K5</f>
        <v/>
      </c>
      <c r="G5" s="116"/>
      <c r="H5" s="117"/>
      <c r="I5" s="118"/>
      <c r="J5" s="119"/>
      <c r="K5" s="120"/>
      <c r="L5" s="121" t="str">
        <f>IF(J5="","",IF(J5&gt;=25,10,IF(J5&gt;=22,9,IF(J5&gt;=19,8,IF(J5&gt;=16,7,IF(J5&gt;=13,6,IF(J5&gt;=11,5,IF(J5&gt;=9,4,IF(J5&gt;=7,3,IF(J5&gt;=4,2,IF(J5&lt;4,1,0)))))))))))</f>
        <v/>
      </c>
      <c r="M5" s="122"/>
    </row>
    <row r="6" spans="1:13" ht="31.8" customHeight="1" x14ac:dyDescent="0.45">
      <c r="A6" s="123" t="s">
        <v>24</v>
      </c>
      <c r="B6" s="124"/>
      <c r="C6" s="125"/>
      <c r="D6" s="126" t="str">
        <f>'１年生'!I6&amp;""</f>
        <v/>
      </c>
      <c r="E6" s="127"/>
      <c r="F6" s="128" t="str">
        <f>'１年生'!K6</f>
        <v/>
      </c>
      <c r="G6" s="129"/>
      <c r="H6" s="130"/>
      <c r="I6" s="131"/>
      <c r="J6" s="132"/>
      <c r="K6" s="133"/>
      <c r="L6" s="108" t="str">
        <f>IF(J6="","",IF(J6&gt;=23,10,IF(J6&gt;=20,9,IF(J6&gt;=18,8,IF(J6&gt;=16,7,IF(J6&gt;=14,6,IF(J6&gt;=12,5,IF(J6&gt;=9,4,IF(J6&gt;=6,3,IF(J6&gt;=3,2,IF(J6&lt;3,1,0)))))))))))</f>
        <v/>
      </c>
      <c r="M6" s="109"/>
    </row>
    <row r="7" spans="1:13" ht="31.8" customHeight="1" x14ac:dyDescent="0.45">
      <c r="A7" s="123" t="s">
        <v>10</v>
      </c>
      <c r="B7" s="124"/>
      <c r="C7" s="125"/>
      <c r="D7" s="126" t="str">
        <f>'１年生'!I7&amp;""</f>
        <v/>
      </c>
      <c r="E7" s="127"/>
      <c r="F7" s="128" t="str">
        <f>'１年生'!K7</f>
        <v/>
      </c>
      <c r="G7" s="129"/>
      <c r="H7" s="130"/>
      <c r="I7" s="131"/>
      <c r="J7" s="132"/>
      <c r="K7" s="133"/>
      <c r="L7" s="108" t="str">
        <f>IF(J7="","",IF(J7&gt;=52,10,IF(J7&gt;=46,9,IF(J7&gt;=41,8,IF(J7&gt;=37,7,IF(J7&gt;=33,6,IF(J7&gt;=29,5,IF(J7&gt;=25,4,IF(J7&gt;=21,3,IF(J7&gt;=18,2,IF(J7&lt;18,1,0)))))))))))</f>
        <v/>
      </c>
      <c r="M7" s="109"/>
    </row>
    <row r="8" spans="1:13" ht="31.8" customHeight="1" x14ac:dyDescent="0.45">
      <c r="A8" s="123" t="s">
        <v>12</v>
      </c>
      <c r="B8" s="124"/>
      <c r="C8" s="125"/>
      <c r="D8" s="126" t="str">
        <f>'１年生'!I8&amp;""</f>
        <v/>
      </c>
      <c r="E8" s="127"/>
      <c r="F8" s="128" t="str">
        <f>'１年生'!K8</f>
        <v/>
      </c>
      <c r="G8" s="129"/>
      <c r="H8" s="130"/>
      <c r="I8" s="131"/>
      <c r="J8" s="132"/>
      <c r="K8" s="133"/>
      <c r="L8" s="108" t="str">
        <f>IF(J8="","",IF(J8&gt;=47,10,IF(J8&gt;=43,9,IF(J8&gt;=40,8,IF(J8&gt;=36,7,IF(J8&gt;=32,6,IF(J8&gt;=28,5,IF(J8&gt;=25,4,IF(J8&gt;=21,3,IF(J8&gt;=17,2,IF(J8&lt;17,1,0)))))))))))</f>
        <v/>
      </c>
      <c r="M8" s="109"/>
    </row>
    <row r="9" spans="1:13" ht="31.8" customHeight="1" x14ac:dyDescent="0.45">
      <c r="A9" s="123" t="s">
        <v>13</v>
      </c>
      <c r="B9" s="124"/>
      <c r="C9" s="125"/>
      <c r="D9" s="126" t="str">
        <f>'１年生'!I9&amp;""</f>
        <v/>
      </c>
      <c r="E9" s="127"/>
      <c r="F9" s="128" t="str">
        <f>'１年生'!K9</f>
        <v/>
      </c>
      <c r="G9" s="129"/>
      <c r="H9" s="130"/>
      <c r="I9" s="131"/>
      <c r="J9" s="132"/>
      <c r="K9" s="133"/>
      <c r="L9" s="108" t="str">
        <f>IF(J9="","",IF(J9&gt;=64,10,IF(J9&gt;=54,9,IF(J9&gt;=44,8,IF(J9&gt;=35,7,IF(J9&gt;=26,6,IF(J9&gt;=19,5,IF(J9&gt;=14,4,IF(J9&gt;=10,3,IF(J9&gt;=8,2,IF(J9&lt;8,1,0)))))))))))</f>
        <v/>
      </c>
      <c r="M9" s="109"/>
    </row>
    <row r="10" spans="1:13" ht="31.8" customHeight="1" x14ac:dyDescent="0.45">
      <c r="A10" s="123" t="s">
        <v>14</v>
      </c>
      <c r="B10" s="124"/>
      <c r="C10" s="125"/>
      <c r="D10" s="126" t="str">
        <f>'１年生'!I10&amp;""</f>
        <v/>
      </c>
      <c r="E10" s="127"/>
      <c r="F10" s="128" t="str">
        <f>'１年生'!K10</f>
        <v/>
      </c>
      <c r="G10" s="129"/>
      <c r="H10" s="130"/>
      <c r="I10" s="131"/>
      <c r="J10" s="132"/>
      <c r="K10" s="133"/>
      <c r="L10" s="108" t="str">
        <f>IF(J10="","",IF(J10&lt;=8.3,10,IF(J10&lt;=8.7,9,IF(J10&lt;=9.1,8,IF(J10&lt;=9.6,7,IF(J10&lt;=10.2,6,IF(J10&lt;=10.9,5,IF(J10&lt;=11.6,4,IF(J10&lt;=12.4,3,IF(J10&lt;=13.2,2,IF(J10&gt;132,1,0)))))))))))</f>
        <v/>
      </c>
      <c r="M10" s="109"/>
    </row>
    <row r="11" spans="1:13" ht="31.8" customHeight="1" x14ac:dyDescent="0.45">
      <c r="A11" s="123" t="s">
        <v>25</v>
      </c>
      <c r="B11" s="124"/>
      <c r="C11" s="125"/>
      <c r="D11" s="126" t="str">
        <f>'１年生'!I11&amp;""</f>
        <v/>
      </c>
      <c r="E11" s="127"/>
      <c r="F11" s="128" t="str">
        <f>'１年生'!K11</f>
        <v/>
      </c>
      <c r="G11" s="129"/>
      <c r="H11" s="130"/>
      <c r="I11" s="131"/>
      <c r="J11" s="132"/>
      <c r="K11" s="133"/>
      <c r="L11" s="108" t="str">
        <f>IF(J11="","",IF(J11&gt;=181,10,IF(J11&gt;=170,9,IF(J11&gt;=160,8,IF(J11&gt;=147,7,IF(J11&gt;=134,6,IF(J11&gt;=121,5,IF(J11&gt;=109,4,IF(J11&gt;=98,3,IF(J11&gt;=85,2,IF(J11&lt;85,1,0)))))))))))</f>
        <v/>
      </c>
      <c r="M11" s="109"/>
    </row>
    <row r="12" spans="1:13" ht="31.8" customHeight="1" thickBot="1" x14ac:dyDescent="0.5">
      <c r="A12" s="136" t="s">
        <v>16</v>
      </c>
      <c r="B12" s="137"/>
      <c r="C12" s="138"/>
      <c r="D12" s="139" t="str">
        <f>'１年生'!I12&amp;""</f>
        <v/>
      </c>
      <c r="E12" s="140"/>
      <c r="F12" s="141" t="str">
        <f>'１年生'!K12</f>
        <v/>
      </c>
      <c r="G12" s="142"/>
      <c r="H12" s="143"/>
      <c r="I12" s="144"/>
      <c r="J12" s="145"/>
      <c r="K12" s="146"/>
      <c r="L12" s="134" t="str">
        <f>IF(J12="","",IF(J12&gt;=25,10,IF(J12&gt;=21,9,IF(J12&gt;=17,8,IF(J12&gt;=14,7,IF(J12&gt;=11,6,IF(J12&gt;=8,5,IF(J12&gt;=6,4,IF(J12&gt;=5,3,IF(J12&gt;=4,2,IF(J12&lt;4,1,0)))))))))))</f>
        <v/>
      </c>
      <c r="M12" s="135"/>
    </row>
    <row r="13" spans="1:13" ht="31.8" customHeight="1" thickBot="1" x14ac:dyDescent="0.5">
      <c r="A13" s="86" t="s">
        <v>26</v>
      </c>
      <c r="B13" s="87"/>
      <c r="C13" s="87"/>
      <c r="D13" s="147"/>
      <c r="E13" s="147"/>
      <c r="F13" s="86">
        <f>'１年生'!K13</f>
        <v>0</v>
      </c>
      <c r="G13" s="88"/>
      <c r="H13" s="5"/>
      <c r="I13" s="6"/>
      <c r="J13" s="7"/>
      <c r="K13" s="8"/>
      <c r="L13" s="148">
        <f>SUM(L5:M12)</f>
        <v>0</v>
      </c>
      <c r="M13" s="149"/>
    </row>
    <row r="14" spans="1:13" ht="31.8" customHeight="1" thickBot="1" x14ac:dyDescent="0.5">
      <c r="A14" s="86" t="s">
        <v>4</v>
      </c>
      <c r="B14" s="87"/>
      <c r="C14" s="87"/>
      <c r="D14" s="87"/>
      <c r="E14" s="87"/>
      <c r="F14" s="86" t="str">
        <f>'１年生'!K14&amp;""</f>
        <v/>
      </c>
      <c r="G14" s="88"/>
      <c r="H14" s="9"/>
      <c r="K14" s="10"/>
      <c r="L14" s="150" t="str">
        <f>IF(L13=0,"",IF(L13&gt;=47,"A",IF(L13&gt;=41,"B",IF(L13&gt;=34,"C",IF(L13&gt;=27,"D",IF(L13&lt;27,"E"))))))</f>
        <v/>
      </c>
      <c r="M14" s="151"/>
    </row>
    <row r="16" spans="1:13" ht="27" customHeight="1" thickBot="1" x14ac:dyDescent="0.5">
      <c r="A16" s="1" t="s">
        <v>83</v>
      </c>
    </row>
    <row r="17" spans="1:13" ht="19.8" thickBot="1" x14ac:dyDescent="0.5">
      <c r="B17" s="54"/>
      <c r="C17" s="55"/>
      <c r="D17" s="33" t="s">
        <v>84</v>
      </c>
      <c r="E17" s="34" t="s">
        <v>85</v>
      </c>
      <c r="F17" s="34" t="s">
        <v>86</v>
      </c>
      <c r="G17" s="34" t="s">
        <v>87</v>
      </c>
      <c r="H17" s="34" t="s">
        <v>88</v>
      </c>
      <c r="I17" s="34" t="s">
        <v>89</v>
      </c>
      <c r="J17" s="34" t="s">
        <v>90</v>
      </c>
      <c r="K17" s="34" t="s">
        <v>91</v>
      </c>
      <c r="L17" s="34" t="s">
        <v>92</v>
      </c>
      <c r="M17" s="35" t="s">
        <v>93</v>
      </c>
    </row>
    <row r="18" spans="1:13" x14ac:dyDescent="0.45">
      <c r="A18" s="36"/>
      <c r="B18" s="152" t="s">
        <v>23</v>
      </c>
      <c r="C18" s="153"/>
      <c r="D18" s="16" t="s">
        <v>225</v>
      </c>
      <c r="E18" s="17" t="s">
        <v>164</v>
      </c>
      <c r="F18" s="18" t="s">
        <v>95</v>
      </c>
      <c r="G18" s="17" t="s">
        <v>96</v>
      </c>
      <c r="H18" s="19" t="s">
        <v>165</v>
      </c>
      <c r="I18" s="17" t="s">
        <v>166</v>
      </c>
      <c r="J18" s="39" t="s">
        <v>167</v>
      </c>
      <c r="K18" s="17" t="s">
        <v>168</v>
      </c>
      <c r="L18" s="17" t="s">
        <v>169</v>
      </c>
      <c r="M18" s="20" t="s">
        <v>232</v>
      </c>
    </row>
    <row r="19" spans="1:13" x14ac:dyDescent="0.45">
      <c r="A19" s="36"/>
      <c r="B19" s="94" t="s">
        <v>24</v>
      </c>
      <c r="C19" s="95"/>
      <c r="D19" s="21" t="s">
        <v>226</v>
      </c>
      <c r="E19" s="22" t="s">
        <v>101</v>
      </c>
      <c r="F19" s="23" t="s">
        <v>102</v>
      </c>
      <c r="G19" s="22" t="s">
        <v>103</v>
      </c>
      <c r="H19" s="24" t="s">
        <v>171</v>
      </c>
      <c r="I19" s="22" t="s">
        <v>172</v>
      </c>
      <c r="J19" s="40" t="s">
        <v>173</v>
      </c>
      <c r="K19" s="22" t="s">
        <v>104</v>
      </c>
      <c r="L19" s="22" t="s">
        <v>99</v>
      </c>
      <c r="M19" s="25" t="s">
        <v>233</v>
      </c>
    </row>
    <row r="20" spans="1:13" x14ac:dyDescent="0.45">
      <c r="A20" s="36"/>
      <c r="B20" s="94" t="s">
        <v>105</v>
      </c>
      <c r="C20" s="95"/>
      <c r="D20" s="21" t="s">
        <v>227</v>
      </c>
      <c r="E20" s="22" t="s">
        <v>175</v>
      </c>
      <c r="F20" s="23" t="s">
        <v>176</v>
      </c>
      <c r="G20" s="22" t="s">
        <v>177</v>
      </c>
      <c r="H20" s="24" t="s">
        <v>178</v>
      </c>
      <c r="I20" s="22" t="s">
        <v>179</v>
      </c>
      <c r="J20" s="40" t="s">
        <v>180</v>
      </c>
      <c r="K20" s="22" t="s">
        <v>181</v>
      </c>
      <c r="L20" s="22" t="s">
        <v>182</v>
      </c>
      <c r="M20" s="25" t="s">
        <v>234</v>
      </c>
    </row>
    <row r="21" spans="1:13" x14ac:dyDescent="0.45">
      <c r="A21" s="36"/>
      <c r="B21" s="94" t="s">
        <v>106</v>
      </c>
      <c r="C21" s="95"/>
      <c r="D21" s="21" t="s">
        <v>228</v>
      </c>
      <c r="E21" s="22" t="s">
        <v>185</v>
      </c>
      <c r="F21" s="23" t="s">
        <v>176</v>
      </c>
      <c r="G21" s="22" t="s">
        <v>186</v>
      </c>
      <c r="H21" s="24" t="s">
        <v>187</v>
      </c>
      <c r="I21" s="22" t="s">
        <v>188</v>
      </c>
      <c r="J21" s="40" t="s">
        <v>189</v>
      </c>
      <c r="K21" s="22" t="s">
        <v>190</v>
      </c>
      <c r="L21" s="22" t="s">
        <v>191</v>
      </c>
      <c r="M21" s="25" t="s">
        <v>235</v>
      </c>
    </row>
    <row r="22" spans="1:13" x14ac:dyDescent="0.45">
      <c r="A22" s="36"/>
      <c r="B22" s="94" t="s">
        <v>117</v>
      </c>
      <c r="C22" s="95"/>
      <c r="D22" s="21" t="s">
        <v>229</v>
      </c>
      <c r="E22" s="22" t="s">
        <v>108</v>
      </c>
      <c r="F22" s="23" t="s">
        <v>193</v>
      </c>
      <c r="G22" s="22" t="s">
        <v>194</v>
      </c>
      <c r="H22" s="24" t="s">
        <v>195</v>
      </c>
      <c r="I22" s="22" t="s">
        <v>196</v>
      </c>
      <c r="J22" s="40" t="s">
        <v>197</v>
      </c>
      <c r="K22" s="22" t="s">
        <v>198</v>
      </c>
      <c r="L22" s="22" t="s">
        <v>199</v>
      </c>
      <c r="M22" s="25" t="s">
        <v>236</v>
      </c>
    </row>
    <row r="23" spans="1:13" x14ac:dyDescent="0.45">
      <c r="A23" s="36"/>
      <c r="B23" s="94" t="s">
        <v>118</v>
      </c>
      <c r="C23" s="95"/>
      <c r="D23" s="21" t="s">
        <v>237</v>
      </c>
      <c r="E23" s="22" t="s">
        <v>202</v>
      </c>
      <c r="F23" s="23" t="s">
        <v>203</v>
      </c>
      <c r="G23" s="22" t="s">
        <v>204</v>
      </c>
      <c r="H23" s="24" t="s">
        <v>205</v>
      </c>
      <c r="I23" s="22" t="s">
        <v>206</v>
      </c>
      <c r="J23" s="40" t="s">
        <v>207</v>
      </c>
      <c r="K23" s="22" t="s">
        <v>208</v>
      </c>
      <c r="L23" s="22" t="s">
        <v>209</v>
      </c>
      <c r="M23" s="25" t="s">
        <v>230</v>
      </c>
    </row>
    <row r="24" spans="1:13" x14ac:dyDescent="0.45">
      <c r="A24" s="36"/>
      <c r="B24" s="94" t="s">
        <v>25</v>
      </c>
      <c r="C24" s="95"/>
      <c r="D24" s="21" t="s">
        <v>231</v>
      </c>
      <c r="E24" s="22" t="s">
        <v>212</v>
      </c>
      <c r="F24" s="23" t="s">
        <v>213</v>
      </c>
      <c r="G24" s="22" t="s">
        <v>214</v>
      </c>
      <c r="H24" s="24" t="s">
        <v>215</v>
      </c>
      <c r="I24" s="22" t="s">
        <v>216</v>
      </c>
      <c r="J24" s="40" t="s">
        <v>217</v>
      </c>
      <c r="K24" s="22" t="s">
        <v>218</v>
      </c>
      <c r="L24" s="22" t="s">
        <v>219</v>
      </c>
      <c r="M24" s="25" t="s">
        <v>238</v>
      </c>
    </row>
    <row r="25" spans="1:13" ht="19.8" thickBot="1" x14ac:dyDescent="0.5">
      <c r="A25" s="37"/>
      <c r="B25" s="96" t="s">
        <v>119</v>
      </c>
      <c r="C25" s="97"/>
      <c r="D25" s="26" t="s">
        <v>224</v>
      </c>
      <c r="E25" s="27">
        <v>4</v>
      </c>
      <c r="F25" s="38">
        <v>5</v>
      </c>
      <c r="G25" s="27" t="s">
        <v>222</v>
      </c>
      <c r="H25" s="28" t="s">
        <v>223</v>
      </c>
      <c r="I25" s="27" t="s">
        <v>97</v>
      </c>
      <c r="J25" s="41" t="s">
        <v>98</v>
      </c>
      <c r="K25" s="27" t="s">
        <v>185</v>
      </c>
      <c r="L25" s="27" t="s">
        <v>176</v>
      </c>
      <c r="M25" s="29" t="s">
        <v>241</v>
      </c>
    </row>
    <row r="26" spans="1:13" ht="7.8" customHeight="1" thickBot="1" x14ac:dyDescent="0.5">
      <c r="A26" s="36"/>
      <c r="B26" s="30"/>
      <c r="C26" s="30"/>
      <c r="D26" s="31"/>
      <c r="E26" s="31"/>
      <c r="F26" s="32"/>
      <c r="G26" s="31"/>
      <c r="H26" s="31"/>
      <c r="I26" s="31"/>
      <c r="J26" s="31"/>
      <c r="K26" s="31"/>
      <c r="L26" s="31"/>
      <c r="M26" s="31"/>
    </row>
    <row r="27" spans="1:13" ht="19.8" thickBot="1" x14ac:dyDescent="0.5">
      <c r="B27" s="45" t="s">
        <v>4</v>
      </c>
      <c r="C27" s="45"/>
      <c r="D27" s="42" t="s">
        <v>120</v>
      </c>
      <c r="E27" s="42"/>
      <c r="F27" s="42" t="s">
        <v>121</v>
      </c>
      <c r="G27" s="42"/>
      <c r="H27" s="46" t="s">
        <v>122</v>
      </c>
      <c r="I27" s="47"/>
      <c r="J27" s="42" t="s">
        <v>123</v>
      </c>
      <c r="K27" s="42"/>
      <c r="L27" s="42" t="s">
        <v>124</v>
      </c>
      <c r="M27" s="42"/>
    </row>
  </sheetData>
  <sheetProtection algorithmName="SHA-512" hashValue="BFHx2LlrVZyINdr2eHyIJ3K+nmAyO1/WE0LmVxIPTq0f123JuMCygh//qslcjlim/Qh3NeHO2xIvyet4c86/mA==" saltValue="Xy59QHI+/oY+ouG76hZ+kQ==" spinCount="100000" sheet="1" objects="1" scenarios="1"/>
  <mergeCells count="77"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19" priority="4">
      <formula>LEN(TRIM(J2))=0</formula>
    </cfRule>
  </conditionalFormatting>
  <conditionalFormatting sqref="L2">
    <cfRule type="containsBlanks" dxfId="18" priority="3">
      <formula>LEN(TRIM(L2))=0</formula>
    </cfRule>
  </conditionalFormatting>
  <conditionalFormatting sqref="J3:M3">
    <cfRule type="containsBlanks" dxfId="17" priority="2">
      <formula>LEN(TRIM(J3))=0</formula>
    </cfRule>
  </conditionalFormatting>
  <conditionalFormatting sqref="H5:K12">
    <cfRule type="containsBlanks" dxfId="16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AB1-C08F-44B5-88E3-CFE360EFDA01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1.6" customHeight="1" x14ac:dyDescent="0.45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30.6" customHeight="1" x14ac:dyDescent="0.45">
      <c r="I2" s="2" t="s">
        <v>28</v>
      </c>
      <c r="J2" s="3"/>
      <c r="K2" s="1" t="s">
        <v>29</v>
      </c>
      <c r="L2" s="3"/>
      <c r="M2" s="1" t="s">
        <v>30</v>
      </c>
    </row>
    <row r="3" spans="1:13" ht="30.6" customHeight="1" thickBot="1" x14ac:dyDescent="0.5">
      <c r="A3" s="1" t="s">
        <v>161</v>
      </c>
      <c r="D3" s="4"/>
      <c r="E3" s="4"/>
      <c r="F3" s="4"/>
      <c r="G3" s="4"/>
      <c r="H3" s="4"/>
      <c r="I3" s="2" t="s">
        <v>31</v>
      </c>
      <c r="J3" s="85"/>
      <c r="K3" s="85"/>
      <c r="L3" s="85"/>
      <c r="M3" s="85"/>
    </row>
    <row r="4" spans="1:13" ht="31.8" customHeight="1" thickBot="1" x14ac:dyDescent="0.5">
      <c r="A4" s="99"/>
      <c r="B4" s="100"/>
      <c r="C4" s="101"/>
      <c r="D4" s="102" t="s">
        <v>32</v>
      </c>
      <c r="E4" s="103"/>
      <c r="F4" s="104" t="s">
        <v>33</v>
      </c>
      <c r="G4" s="105"/>
      <c r="H4" s="106" t="s">
        <v>22</v>
      </c>
      <c r="I4" s="103"/>
      <c r="J4" s="104" t="s">
        <v>34</v>
      </c>
      <c r="K4" s="105"/>
      <c r="L4" s="107" t="s">
        <v>35</v>
      </c>
      <c r="M4" s="105"/>
    </row>
    <row r="5" spans="1:13" ht="31.8" customHeight="1" thickTop="1" x14ac:dyDescent="0.45">
      <c r="A5" s="155" t="s">
        <v>23</v>
      </c>
      <c r="B5" s="156"/>
      <c r="C5" s="157"/>
      <c r="D5" s="113" t="str">
        <f>'２年生'!J5&amp;""</f>
        <v/>
      </c>
      <c r="E5" s="114"/>
      <c r="F5" s="158" t="str">
        <f>'２年生'!L5&amp;""</f>
        <v/>
      </c>
      <c r="G5" s="116"/>
      <c r="H5" s="117"/>
      <c r="I5" s="118"/>
      <c r="J5" s="119"/>
      <c r="K5" s="120"/>
      <c r="L5" s="121" t="str">
        <f>IF(J5="","",IF(J5&gt;=25,10,IF(J5&gt;=22,9,IF(J5&gt;=19,8,IF(J5&gt;=16,7,IF(J5&gt;=13,6,IF(J5&gt;=11,5,IF(J5&gt;=9,4,IF(J5&gt;=7,3,IF(J5&gt;=4,2,IF(J5&lt;4,1,0)))))))))))</f>
        <v/>
      </c>
      <c r="M5" s="122"/>
    </row>
    <row r="6" spans="1:13" ht="31.8" customHeight="1" x14ac:dyDescent="0.45">
      <c r="A6" s="159" t="s">
        <v>36</v>
      </c>
      <c r="B6" s="160"/>
      <c r="C6" s="161"/>
      <c r="D6" s="126" t="str">
        <f>'２年生'!J6&amp;""</f>
        <v/>
      </c>
      <c r="E6" s="127"/>
      <c r="F6" s="126" t="str">
        <f>'２年生'!L6&amp;""</f>
        <v/>
      </c>
      <c r="G6" s="129"/>
      <c r="H6" s="130"/>
      <c r="I6" s="131"/>
      <c r="J6" s="132"/>
      <c r="K6" s="133"/>
      <c r="L6" s="108" t="str">
        <f>IF(J6="","",IF(J6&gt;=23,10,IF(J6&gt;=20,9,IF(J6&gt;=18,8,IF(J6&gt;=16,7,IF(J6&gt;=14,6,IF(J6&gt;=12,5,IF(J6&gt;=9,4,IF(J6&gt;=6,3,IF(J6&gt;=3,2,IF(J6&lt;3,1,0)))))))))))</f>
        <v/>
      </c>
      <c r="M6" s="109"/>
    </row>
    <row r="7" spans="1:13" ht="31.8" customHeight="1" x14ac:dyDescent="0.45">
      <c r="A7" s="159" t="s">
        <v>37</v>
      </c>
      <c r="B7" s="160"/>
      <c r="C7" s="161"/>
      <c r="D7" s="126" t="str">
        <f>'２年生'!J7&amp;""</f>
        <v/>
      </c>
      <c r="E7" s="127"/>
      <c r="F7" s="126" t="str">
        <f>'２年生'!L7&amp;""</f>
        <v/>
      </c>
      <c r="G7" s="129"/>
      <c r="H7" s="130"/>
      <c r="I7" s="131"/>
      <c r="J7" s="132"/>
      <c r="K7" s="133"/>
      <c r="L7" s="108" t="str">
        <f>IF(J7="","",IF(J7&gt;=52,10,IF(J7&gt;=46,9,IF(J7&gt;=41,8,IF(J7&gt;=37,7,IF(J7&gt;=33,6,IF(J7&gt;=29,5,IF(J7&gt;=25,4,IF(J7&gt;=21,3,IF(J7&gt;=18,2,IF(J7&lt;18,1,0)))))))))))</f>
        <v/>
      </c>
      <c r="M7" s="109"/>
    </row>
    <row r="8" spans="1:13" ht="31.8" customHeight="1" x14ac:dyDescent="0.45">
      <c r="A8" s="159" t="s">
        <v>38</v>
      </c>
      <c r="B8" s="160"/>
      <c r="C8" s="161"/>
      <c r="D8" s="126" t="str">
        <f>'２年生'!J8&amp;""</f>
        <v/>
      </c>
      <c r="E8" s="127"/>
      <c r="F8" s="126" t="str">
        <f>'２年生'!L8&amp;""</f>
        <v/>
      </c>
      <c r="G8" s="129"/>
      <c r="H8" s="130"/>
      <c r="I8" s="131"/>
      <c r="J8" s="132"/>
      <c r="K8" s="133"/>
      <c r="L8" s="108" t="str">
        <f>IF(J8="","",IF(J8&gt;=47,10,IF(J8&gt;=43,9,IF(J8&gt;=40,8,IF(J8&gt;=36,7,IF(J8&gt;=32,6,IF(J8&gt;=28,5,IF(J8&gt;=25,4,IF(J8&gt;=21,3,IF(J8&gt;=17,2,IF(J8&lt;17,1,0)))))))))))</f>
        <v/>
      </c>
      <c r="M8" s="109"/>
    </row>
    <row r="9" spans="1:13" ht="31.8" customHeight="1" x14ac:dyDescent="0.45">
      <c r="A9" s="159" t="s">
        <v>39</v>
      </c>
      <c r="B9" s="160"/>
      <c r="C9" s="161"/>
      <c r="D9" s="126" t="str">
        <f>'２年生'!J9&amp;""</f>
        <v/>
      </c>
      <c r="E9" s="127"/>
      <c r="F9" s="126" t="str">
        <f>'２年生'!L9&amp;""</f>
        <v/>
      </c>
      <c r="G9" s="129"/>
      <c r="H9" s="130"/>
      <c r="I9" s="131"/>
      <c r="J9" s="132"/>
      <c r="K9" s="133"/>
      <c r="L9" s="108" t="str">
        <f>IF(J9="","",IF(J9&gt;=64,10,IF(J9&gt;=54,9,IF(J9&gt;=44,8,IF(J9&gt;=35,7,IF(J9&gt;=26,6,IF(J9&gt;=19,5,IF(J9&gt;=14,4,IF(J9&gt;=10,3,IF(J9&gt;=8,2,IF(J9&lt;8,1,0)))))))))))</f>
        <v/>
      </c>
      <c r="M9" s="109"/>
    </row>
    <row r="10" spans="1:13" ht="31.8" customHeight="1" x14ac:dyDescent="0.45">
      <c r="A10" s="159" t="s">
        <v>40</v>
      </c>
      <c r="B10" s="160"/>
      <c r="C10" s="161"/>
      <c r="D10" s="126" t="str">
        <f>'２年生'!J10&amp;""</f>
        <v/>
      </c>
      <c r="E10" s="127"/>
      <c r="F10" s="126" t="str">
        <f>'２年生'!L10&amp;""</f>
        <v/>
      </c>
      <c r="G10" s="129"/>
      <c r="H10" s="130"/>
      <c r="I10" s="131"/>
      <c r="J10" s="132"/>
      <c r="K10" s="133"/>
      <c r="L10" s="108" t="str">
        <f>IF(J10="","",IF(J10&lt;=8.3,10,IF(J10&lt;=8.7,9,IF(J10&lt;=9.1,8,IF(J10&lt;=9.6,7,IF(J10&lt;=10.2,6,IF(J10&lt;=10.9,5,IF(J10&lt;=11.6,4,IF(J10&lt;=12.4,3,IF(J10&lt;=13.2,2,IF(J10&gt;132,1,0)))))))))))</f>
        <v/>
      </c>
      <c r="M10" s="109"/>
    </row>
    <row r="11" spans="1:13" ht="31.8" customHeight="1" x14ac:dyDescent="0.45">
      <c r="A11" s="159" t="s">
        <v>25</v>
      </c>
      <c r="B11" s="160"/>
      <c r="C11" s="161"/>
      <c r="D11" s="126" t="str">
        <f>'２年生'!J11&amp;""</f>
        <v/>
      </c>
      <c r="E11" s="127"/>
      <c r="F11" s="126" t="str">
        <f>'２年生'!L11&amp;""</f>
        <v/>
      </c>
      <c r="G11" s="129"/>
      <c r="H11" s="130"/>
      <c r="I11" s="131"/>
      <c r="J11" s="132"/>
      <c r="K11" s="133"/>
      <c r="L11" s="108" t="str">
        <f>IF(J11="","",IF(J11&gt;=181,10,IF(J11&gt;=170,9,IF(J11&gt;=160,8,IF(J11&gt;=147,7,IF(J11&gt;=134,6,IF(J11&gt;=121,5,IF(J11&gt;=109,4,IF(J11&gt;=98,3,IF(J11&gt;=85,2,IF(J11&lt;85,1,0)))))))))))</f>
        <v/>
      </c>
      <c r="M11" s="109"/>
    </row>
    <row r="12" spans="1:13" ht="31.8" customHeight="1" thickBot="1" x14ac:dyDescent="0.5">
      <c r="A12" s="162" t="s">
        <v>16</v>
      </c>
      <c r="B12" s="163"/>
      <c r="C12" s="164"/>
      <c r="D12" s="139" t="str">
        <f>'２年生'!J12&amp;""</f>
        <v/>
      </c>
      <c r="E12" s="140"/>
      <c r="F12" s="165" t="str">
        <f>'２年生'!L12&amp;""</f>
        <v/>
      </c>
      <c r="G12" s="142"/>
      <c r="H12" s="143"/>
      <c r="I12" s="144"/>
      <c r="J12" s="145"/>
      <c r="K12" s="146"/>
      <c r="L12" s="134" t="str">
        <f>IF(J12="","",IF(J12&gt;=25,10,IF(J12&gt;=21,9,IF(J12&gt;=17,8,IF(J12&gt;=14,7,IF(J12&gt;=11,6,IF(J12&gt;=8,5,IF(J12&gt;=6,4,IF(J12&gt;=5,3,IF(J12&gt;=4,2,IF(J12&lt;4,1,0)))))))))))</f>
        <v/>
      </c>
      <c r="M12" s="135"/>
    </row>
    <row r="13" spans="1:13" ht="31.8" customHeight="1" thickBot="1" x14ac:dyDescent="0.5">
      <c r="A13" s="86" t="s">
        <v>41</v>
      </c>
      <c r="B13" s="87"/>
      <c r="C13" s="87"/>
      <c r="D13" s="147"/>
      <c r="E13" s="147"/>
      <c r="F13" s="86">
        <f>'２年生'!L13</f>
        <v>0</v>
      </c>
      <c r="G13" s="88"/>
      <c r="H13" s="5"/>
      <c r="I13" s="6"/>
      <c r="J13" s="7"/>
      <c r="K13" s="8"/>
      <c r="L13" s="148">
        <f>SUM(L5:M12)</f>
        <v>0</v>
      </c>
      <c r="M13" s="149"/>
    </row>
    <row r="14" spans="1:13" ht="31.8" customHeight="1" thickBot="1" x14ac:dyDescent="0.5">
      <c r="A14" s="86" t="s">
        <v>42</v>
      </c>
      <c r="B14" s="87"/>
      <c r="C14" s="87"/>
      <c r="D14" s="87"/>
      <c r="E14" s="87"/>
      <c r="F14" s="86" t="str">
        <f>'２年生'!L14&amp;""</f>
        <v/>
      </c>
      <c r="G14" s="88"/>
      <c r="H14" s="9"/>
      <c r="K14" s="10"/>
      <c r="L14" s="150" t="str">
        <f>IF(L13=0,"",IF(L13&gt;=53,"A",IF(L13&gt;=46,"B",IF(L13&gt;=39,"C",IF(L13&gt;=32,"D",IF(L13&lt;32,"E"))))))</f>
        <v/>
      </c>
      <c r="M14" s="151"/>
    </row>
    <row r="16" spans="1:13" ht="27" customHeight="1" thickBot="1" x14ac:dyDescent="0.5">
      <c r="A16" s="1" t="s">
        <v>125</v>
      </c>
    </row>
    <row r="17" spans="1:13" ht="19.8" thickBot="1" x14ac:dyDescent="0.5">
      <c r="B17" s="54"/>
      <c r="C17" s="55"/>
      <c r="D17" s="33" t="s">
        <v>126</v>
      </c>
      <c r="E17" s="34" t="s">
        <v>127</v>
      </c>
      <c r="F17" s="34" t="s">
        <v>128</v>
      </c>
      <c r="G17" s="34" t="s">
        <v>129</v>
      </c>
      <c r="H17" s="34" t="s">
        <v>130</v>
      </c>
      <c r="I17" s="34" t="s">
        <v>131</v>
      </c>
      <c r="J17" s="34" t="s">
        <v>132</v>
      </c>
      <c r="K17" s="34" t="s">
        <v>133</v>
      </c>
      <c r="L17" s="34" t="s">
        <v>134</v>
      </c>
      <c r="M17" s="35" t="s">
        <v>135</v>
      </c>
    </row>
    <row r="18" spans="1:13" x14ac:dyDescent="0.45">
      <c r="A18" s="36"/>
      <c r="B18" s="152" t="s">
        <v>23</v>
      </c>
      <c r="C18" s="153"/>
      <c r="D18" s="16" t="s">
        <v>163</v>
      </c>
      <c r="E18" s="17" t="s">
        <v>164</v>
      </c>
      <c r="F18" s="18" t="s">
        <v>95</v>
      </c>
      <c r="G18" s="17" t="s">
        <v>96</v>
      </c>
      <c r="H18" s="19" t="s">
        <v>165</v>
      </c>
      <c r="I18" s="17" t="s">
        <v>166</v>
      </c>
      <c r="J18" s="39" t="s">
        <v>167</v>
      </c>
      <c r="K18" s="17" t="s">
        <v>168</v>
      </c>
      <c r="L18" s="17" t="s">
        <v>169</v>
      </c>
      <c r="M18" s="20" t="s">
        <v>170</v>
      </c>
    </row>
    <row r="19" spans="1:13" x14ac:dyDescent="0.45">
      <c r="A19" s="36"/>
      <c r="B19" s="94" t="s">
        <v>36</v>
      </c>
      <c r="C19" s="95"/>
      <c r="D19" s="21" t="s">
        <v>136</v>
      </c>
      <c r="E19" s="22" t="s">
        <v>101</v>
      </c>
      <c r="F19" s="23" t="s">
        <v>102</v>
      </c>
      <c r="G19" s="22" t="s">
        <v>103</v>
      </c>
      <c r="H19" s="24" t="s">
        <v>171</v>
      </c>
      <c r="I19" s="22" t="s">
        <v>172</v>
      </c>
      <c r="J19" s="40" t="s">
        <v>173</v>
      </c>
      <c r="K19" s="22" t="s">
        <v>104</v>
      </c>
      <c r="L19" s="22" t="s">
        <v>99</v>
      </c>
      <c r="M19" s="25" t="s">
        <v>174</v>
      </c>
    </row>
    <row r="20" spans="1:13" x14ac:dyDescent="0.45">
      <c r="A20" s="36"/>
      <c r="B20" s="94" t="s">
        <v>37</v>
      </c>
      <c r="C20" s="95"/>
      <c r="D20" s="21" t="s">
        <v>137</v>
      </c>
      <c r="E20" s="22" t="s">
        <v>175</v>
      </c>
      <c r="F20" s="23" t="s">
        <v>176</v>
      </c>
      <c r="G20" s="22" t="s">
        <v>177</v>
      </c>
      <c r="H20" s="24" t="s">
        <v>178</v>
      </c>
      <c r="I20" s="22" t="s">
        <v>179</v>
      </c>
      <c r="J20" s="40" t="s">
        <v>180</v>
      </c>
      <c r="K20" s="22" t="s">
        <v>181</v>
      </c>
      <c r="L20" s="22" t="s">
        <v>182</v>
      </c>
      <c r="M20" s="25" t="s">
        <v>183</v>
      </c>
    </row>
    <row r="21" spans="1:13" x14ac:dyDescent="0.45">
      <c r="A21" s="36"/>
      <c r="B21" s="94" t="s">
        <v>239</v>
      </c>
      <c r="C21" s="95"/>
      <c r="D21" s="21" t="s">
        <v>184</v>
      </c>
      <c r="E21" s="22" t="s">
        <v>185</v>
      </c>
      <c r="F21" s="23" t="s">
        <v>176</v>
      </c>
      <c r="G21" s="22" t="s">
        <v>186</v>
      </c>
      <c r="H21" s="24" t="s">
        <v>187</v>
      </c>
      <c r="I21" s="22" t="s">
        <v>188</v>
      </c>
      <c r="J21" s="40" t="s">
        <v>189</v>
      </c>
      <c r="K21" s="22" t="s">
        <v>190</v>
      </c>
      <c r="L21" s="22" t="s">
        <v>191</v>
      </c>
      <c r="M21" s="25" t="s">
        <v>192</v>
      </c>
    </row>
    <row r="22" spans="1:13" x14ac:dyDescent="0.45">
      <c r="A22" s="36"/>
      <c r="B22" s="94" t="s">
        <v>240</v>
      </c>
      <c r="C22" s="95"/>
      <c r="D22" s="21" t="s">
        <v>138</v>
      </c>
      <c r="E22" s="22" t="s">
        <v>108</v>
      </c>
      <c r="F22" s="23" t="s">
        <v>193</v>
      </c>
      <c r="G22" s="22" t="s">
        <v>194</v>
      </c>
      <c r="H22" s="24" t="s">
        <v>195</v>
      </c>
      <c r="I22" s="22" t="s">
        <v>196</v>
      </c>
      <c r="J22" s="40" t="s">
        <v>197</v>
      </c>
      <c r="K22" s="22" t="s">
        <v>198</v>
      </c>
      <c r="L22" s="22" t="s">
        <v>199</v>
      </c>
      <c r="M22" s="25" t="s">
        <v>200</v>
      </c>
    </row>
    <row r="23" spans="1:13" x14ac:dyDescent="0.45">
      <c r="A23" s="36"/>
      <c r="B23" s="94" t="s">
        <v>40</v>
      </c>
      <c r="C23" s="95"/>
      <c r="D23" s="21" t="s">
        <v>201</v>
      </c>
      <c r="E23" s="22" t="s">
        <v>202</v>
      </c>
      <c r="F23" s="23" t="s">
        <v>203</v>
      </c>
      <c r="G23" s="22" t="s">
        <v>204</v>
      </c>
      <c r="H23" s="24" t="s">
        <v>205</v>
      </c>
      <c r="I23" s="22" t="s">
        <v>206</v>
      </c>
      <c r="J23" s="40" t="s">
        <v>207</v>
      </c>
      <c r="K23" s="22" t="s">
        <v>208</v>
      </c>
      <c r="L23" s="22" t="s">
        <v>209</v>
      </c>
      <c r="M23" s="25" t="s">
        <v>210</v>
      </c>
    </row>
    <row r="24" spans="1:13" x14ac:dyDescent="0.45">
      <c r="A24" s="36"/>
      <c r="B24" s="94" t="s">
        <v>25</v>
      </c>
      <c r="C24" s="95"/>
      <c r="D24" s="21" t="s">
        <v>211</v>
      </c>
      <c r="E24" s="22" t="s">
        <v>212</v>
      </c>
      <c r="F24" s="23" t="s">
        <v>213</v>
      </c>
      <c r="G24" s="22" t="s">
        <v>214</v>
      </c>
      <c r="H24" s="24" t="s">
        <v>215</v>
      </c>
      <c r="I24" s="22" t="s">
        <v>216</v>
      </c>
      <c r="J24" s="40" t="s">
        <v>217</v>
      </c>
      <c r="K24" s="22" t="s">
        <v>218</v>
      </c>
      <c r="L24" s="22" t="s">
        <v>219</v>
      </c>
      <c r="M24" s="25" t="s">
        <v>220</v>
      </c>
    </row>
    <row r="25" spans="1:13" ht="19.8" thickBot="1" x14ac:dyDescent="0.5">
      <c r="A25" s="37"/>
      <c r="B25" s="96" t="s">
        <v>119</v>
      </c>
      <c r="C25" s="97"/>
      <c r="D25" s="26" t="s">
        <v>221</v>
      </c>
      <c r="E25" s="27">
        <v>4</v>
      </c>
      <c r="F25" s="38">
        <v>5</v>
      </c>
      <c r="G25" s="27" t="s">
        <v>222</v>
      </c>
      <c r="H25" s="28" t="s">
        <v>223</v>
      </c>
      <c r="I25" s="27" t="s">
        <v>97</v>
      </c>
      <c r="J25" s="41" t="s">
        <v>98</v>
      </c>
      <c r="K25" s="27" t="s">
        <v>185</v>
      </c>
      <c r="L25" s="27" t="s">
        <v>176</v>
      </c>
      <c r="M25" s="29" t="s">
        <v>170</v>
      </c>
    </row>
    <row r="26" spans="1:13" ht="7.8" customHeight="1" thickBot="1" x14ac:dyDescent="0.5">
      <c r="A26" s="36"/>
      <c r="B26" s="30"/>
      <c r="C26" s="30"/>
      <c r="D26" s="31"/>
      <c r="E26" s="31"/>
      <c r="F26" s="32"/>
      <c r="G26" s="31"/>
      <c r="H26" s="31"/>
      <c r="I26" s="31"/>
      <c r="J26" s="31"/>
      <c r="K26" s="31"/>
      <c r="L26" s="31"/>
      <c r="M26" s="31"/>
    </row>
    <row r="27" spans="1:13" ht="19.8" thickBot="1" x14ac:dyDescent="0.5">
      <c r="B27" s="45" t="s">
        <v>42</v>
      </c>
      <c r="C27" s="45"/>
      <c r="D27" s="42" t="s">
        <v>139</v>
      </c>
      <c r="E27" s="42"/>
      <c r="F27" s="42" t="s">
        <v>140</v>
      </c>
      <c r="G27" s="42"/>
      <c r="H27" s="46" t="s">
        <v>141</v>
      </c>
      <c r="I27" s="47"/>
      <c r="J27" s="42" t="s">
        <v>142</v>
      </c>
      <c r="K27" s="42"/>
      <c r="L27" s="42" t="s">
        <v>143</v>
      </c>
      <c r="M27" s="42"/>
    </row>
  </sheetData>
  <sheetProtection algorithmName="SHA-512" hashValue="hg3z+FluJRB+53EWtvywnHMs6Ky8g6g+FHNySnWPY2+BThfJh0vX25W5eIa1qPW9q8Dw0mtRHkKgacJ8x4gbCw==" saltValue="BtNeyBMvuRR/S/uM/N7xpg==" spinCount="100000" sheet="1" objects="1" scenarios="1"/>
  <mergeCells count="77"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15" priority="4">
      <formula>LEN(TRIM(J2))=0</formula>
    </cfRule>
  </conditionalFormatting>
  <conditionalFormatting sqref="L2">
    <cfRule type="containsBlanks" dxfId="14" priority="3">
      <formula>LEN(TRIM(L2))=0</formula>
    </cfRule>
  </conditionalFormatting>
  <conditionalFormatting sqref="J3:M3">
    <cfRule type="containsBlanks" dxfId="13" priority="2">
      <formula>LEN(TRIM(J3))=0</formula>
    </cfRule>
  </conditionalFormatting>
  <conditionalFormatting sqref="H5:K12">
    <cfRule type="containsBlanks" dxfId="12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854E-6847-41AF-A16D-489C684BBECC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30.6" customHeight="1" x14ac:dyDescent="0.45">
      <c r="I2" s="2" t="s">
        <v>43</v>
      </c>
      <c r="J2" s="3"/>
      <c r="K2" s="1" t="s">
        <v>29</v>
      </c>
      <c r="L2" s="3"/>
      <c r="M2" s="1" t="s">
        <v>30</v>
      </c>
    </row>
    <row r="3" spans="1:13" ht="30.6" customHeight="1" thickBot="1" x14ac:dyDescent="0.5">
      <c r="A3" s="1" t="s">
        <v>161</v>
      </c>
      <c r="D3" s="4"/>
      <c r="E3" s="4"/>
      <c r="F3" s="4"/>
      <c r="G3" s="4"/>
      <c r="H3" s="4"/>
      <c r="I3" s="2" t="s">
        <v>31</v>
      </c>
      <c r="J3" s="85"/>
      <c r="K3" s="85"/>
      <c r="L3" s="85"/>
      <c r="M3" s="85"/>
    </row>
    <row r="4" spans="1:13" ht="31.8" customHeight="1" thickBot="1" x14ac:dyDescent="0.5">
      <c r="A4" s="99"/>
      <c r="B4" s="100"/>
      <c r="C4" s="101"/>
      <c r="D4" s="102" t="s">
        <v>44</v>
      </c>
      <c r="E4" s="103"/>
      <c r="F4" s="104" t="s">
        <v>45</v>
      </c>
      <c r="G4" s="105"/>
      <c r="H4" s="106" t="s">
        <v>22</v>
      </c>
      <c r="I4" s="103"/>
      <c r="J4" s="104" t="s">
        <v>34</v>
      </c>
      <c r="K4" s="105"/>
      <c r="L4" s="107" t="s">
        <v>35</v>
      </c>
      <c r="M4" s="105"/>
    </row>
    <row r="5" spans="1:13" ht="31.8" customHeight="1" thickTop="1" x14ac:dyDescent="0.45">
      <c r="A5" s="155" t="s">
        <v>23</v>
      </c>
      <c r="B5" s="156"/>
      <c r="C5" s="157"/>
      <c r="D5" s="113" t="str">
        <f>'３年生'!J5&amp;""</f>
        <v/>
      </c>
      <c r="E5" s="114"/>
      <c r="F5" s="158" t="str">
        <f>'３年生'!L5&amp;""</f>
        <v/>
      </c>
      <c r="G5" s="116"/>
      <c r="H5" s="117"/>
      <c r="I5" s="118"/>
      <c r="J5" s="119"/>
      <c r="K5" s="120"/>
      <c r="L5" s="121" t="str">
        <f>IF(J5="","",IF(J5&gt;=25,10,IF(J5&gt;=22,9,IF(J5&gt;=19,8,IF(J5&gt;=16,7,IF(J5&gt;=13,6,IF(J5&gt;=11,5,IF(J5&gt;=9,4,IF(J5&gt;=7,3,IF(J5&gt;=4,2,IF(J5&lt;4,1,0)))))))))))</f>
        <v/>
      </c>
      <c r="M5" s="122"/>
    </row>
    <row r="6" spans="1:13" ht="31.8" customHeight="1" x14ac:dyDescent="0.45">
      <c r="A6" s="159" t="s">
        <v>46</v>
      </c>
      <c r="B6" s="160"/>
      <c r="C6" s="161"/>
      <c r="D6" s="126" t="str">
        <f>'３年生'!J6&amp;""</f>
        <v/>
      </c>
      <c r="E6" s="127"/>
      <c r="F6" s="126" t="str">
        <f>'３年生'!L6&amp;""</f>
        <v/>
      </c>
      <c r="G6" s="129"/>
      <c r="H6" s="130"/>
      <c r="I6" s="131"/>
      <c r="J6" s="132"/>
      <c r="K6" s="133"/>
      <c r="L6" s="108" t="str">
        <f>IF(J6="","",IF(J6&gt;=23,10,IF(J6&gt;=20,9,IF(J6&gt;=18,8,IF(J6&gt;=16,7,IF(J6&gt;=14,6,IF(J6&gt;=12,5,IF(J6&gt;=9,4,IF(J6&gt;=6,3,IF(J6&gt;=3,2,IF(J6&lt;3,1,0)))))))))))</f>
        <v/>
      </c>
      <c r="M6" s="109"/>
    </row>
    <row r="7" spans="1:13" ht="31.8" customHeight="1" x14ac:dyDescent="0.45">
      <c r="A7" s="159" t="s">
        <v>47</v>
      </c>
      <c r="B7" s="160"/>
      <c r="C7" s="161"/>
      <c r="D7" s="126" t="str">
        <f>'３年生'!J7&amp;""</f>
        <v/>
      </c>
      <c r="E7" s="127"/>
      <c r="F7" s="126" t="str">
        <f>'３年生'!L7&amp;""</f>
        <v/>
      </c>
      <c r="G7" s="129"/>
      <c r="H7" s="130"/>
      <c r="I7" s="131"/>
      <c r="J7" s="132"/>
      <c r="K7" s="133"/>
      <c r="L7" s="108" t="str">
        <f>IF(J7="","",IF(J7&gt;=52,10,IF(J7&gt;=46,9,IF(J7&gt;=41,8,IF(J7&gt;=37,7,IF(J7&gt;=33,6,IF(J7&gt;=29,5,IF(J7&gt;=25,4,IF(J7&gt;=21,3,IF(J7&gt;=18,2,IF(J7&lt;18,1,0)))))))))))</f>
        <v/>
      </c>
      <c r="M7" s="109"/>
    </row>
    <row r="8" spans="1:13" ht="31.8" customHeight="1" x14ac:dyDescent="0.45">
      <c r="A8" s="159" t="s">
        <v>48</v>
      </c>
      <c r="B8" s="160"/>
      <c r="C8" s="161"/>
      <c r="D8" s="126" t="str">
        <f>'３年生'!J8&amp;""</f>
        <v/>
      </c>
      <c r="E8" s="127"/>
      <c r="F8" s="126" t="str">
        <f>'３年生'!L8&amp;""</f>
        <v/>
      </c>
      <c r="G8" s="129"/>
      <c r="H8" s="130"/>
      <c r="I8" s="131"/>
      <c r="J8" s="132"/>
      <c r="K8" s="133"/>
      <c r="L8" s="108" t="str">
        <f>IF(J8="","",IF(J8&gt;=47,10,IF(J8&gt;=43,9,IF(J8&gt;=40,8,IF(J8&gt;=36,7,IF(J8&gt;=32,6,IF(J8&gt;=28,5,IF(J8&gt;=25,4,IF(J8&gt;=21,3,IF(J8&gt;=17,2,IF(J8&lt;17,1,0)))))))))))</f>
        <v/>
      </c>
      <c r="M8" s="109"/>
    </row>
    <row r="9" spans="1:13" ht="31.8" customHeight="1" x14ac:dyDescent="0.45">
      <c r="A9" s="159" t="s">
        <v>39</v>
      </c>
      <c r="B9" s="160"/>
      <c r="C9" s="161"/>
      <c r="D9" s="126" t="str">
        <f>'３年生'!J9&amp;""</f>
        <v/>
      </c>
      <c r="E9" s="127"/>
      <c r="F9" s="126" t="str">
        <f>'３年生'!L9&amp;""</f>
        <v/>
      </c>
      <c r="G9" s="129"/>
      <c r="H9" s="130"/>
      <c r="I9" s="131"/>
      <c r="J9" s="132"/>
      <c r="K9" s="133"/>
      <c r="L9" s="108" t="str">
        <f>IF(J9="","",IF(J9&gt;=64,10,IF(J9&gt;=54,9,IF(J9&gt;=44,8,IF(J9&gt;=35,7,IF(J9&gt;=26,6,IF(J9&gt;=19,5,IF(J9&gt;=14,4,IF(J9&gt;=10,3,IF(J9&gt;=8,2,IF(J9&lt;8,1,0)))))))))))</f>
        <v/>
      </c>
      <c r="M9" s="109"/>
    </row>
    <row r="10" spans="1:13" ht="31.8" customHeight="1" x14ac:dyDescent="0.45">
      <c r="A10" s="159" t="s">
        <v>49</v>
      </c>
      <c r="B10" s="160"/>
      <c r="C10" s="161"/>
      <c r="D10" s="126" t="str">
        <f>'３年生'!J10&amp;""</f>
        <v/>
      </c>
      <c r="E10" s="127"/>
      <c r="F10" s="126" t="str">
        <f>'３年生'!L10&amp;""</f>
        <v/>
      </c>
      <c r="G10" s="129"/>
      <c r="H10" s="130"/>
      <c r="I10" s="131"/>
      <c r="J10" s="132"/>
      <c r="K10" s="133"/>
      <c r="L10" s="108" t="str">
        <f>IF(J10="","",IF(J10&lt;=8.3,10,IF(J10&lt;=8.7,9,IF(J10&lt;=9.1,8,IF(J10&lt;=9.6,7,IF(J10&lt;=10.2,6,IF(J10&lt;=10.9,5,IF(J10&lt;=11.6,4,IF(J10&lt;=12.4,3,IF(J10&lt;=13.2,2,IF(J10&gt;132,1,0)))))))))))</f>
        <v/>
      </c>
      <c r="M10" s="109"/>
    </row>
    <row r="11" spans="1:13" ht="31.8" customHeight="1" x14ac:dyDescent="0.45">
      <c r="A11" s="159" t="s">
        <v>25</v>
      </c>
      <c r="B11" s="160"/>
      <c r="C11" s="161"/>
      <c r="D11" s="126" t="str">
        <f>'３年生'!J11&amp;""</f>
        <v/>
      </c>
      <c r="E11" s="127"/>
      <c r="F11" s="126" t="str">
        <f>'３年生'!L11&amp;""</f>
        <v/>
      </c>
      <c r="G11" s="129"/>
      <c r="H11" s="130"/>
      <c r="I11" s="131"/>
      <c r="J11" s="132"/>
      <c r="K11" s="133"/>
      <c r="L11" s="108" t="str">
        <f>IF(J11="","",IF(J11&gt;=181,10,IF(J11&gt;=170,9,IF(J11&gt;=160,8,IF(J11&gt;=147,7,IF(J11&gt;=134,6,IF(J11&gt;=121,5,IF(J11&gt;=109,4,IF(J11&gt;=98,3,IF(J11&gt;=85,2,IF(J11&lt;85,1,0)))))))))))</f>
        <v/>
      </c>
      <c r="M11" s="109"/>
    </row>
    <row r="12" spans="1:13" ht="31.8" customHeight="1" thickBot="1" x14ac:dyDescent="0.5">
      <c r="A12" s="162" t="s">
        <v>50</v>
      </c>
      <c r="B12" s="163"/>
      <c r="C12" s="164"/>
      <c r="D12" s="139" t="str">
        <f>'３年生'!J12&amp;""</f>
        <v/>
      </c>
      <c r="E12" s="140"/>
      <c r="F12" s="165" t="str">
        <f>'３年生'!L12&amp;""</f>
        <v/>
      </c>
      <c r="G12" s="142"/>
      <c r="H12" s="143"/>
      <c r="I12" s="144"/>
      <c r="J12" s="145"/>
      <c r="K12" s="146"/>
      <c r="L12" s="134" t="str">
        <f>IF(J12="","",IF(J12&gt;=25,10,IF(J12&gt;=21,9,IF(J12&gt;=17,8,IF(J12&gt;=14,7,IF(J12&gt;=11,6,IF(J12&gt;=8,5,IF(J12&gt;=6,4,IF(J12&gt;=5,3,IF(J12&gt;=4,2,IF(J12&lt;4,1,0)))))))))))</f>
        <v/>
      </c>
      <c r="M12" s="135"/>
    </row>
    <row r="13" spans="1:13" ht="31.8" customHeight="1" thickBot="1" x14ac:dyDescent="0.5">
      <c r="A13" s="86" t="s">
        <v>41</v>
      </c>
      <c r="B13" s="87"/>
      <c r="C13" s="87"/>
      <c r="D13" s="147"/>
      <c r="E13" s="147"/>
      <c r="F13" s="86">
        <f>'３年生'!L13</f>
        <v>0</v>
      </c>
      <c r="G13" s="88"/>
      <c r="H13" s="5"/>
      <c r="I13" s="6"/>
      <c r="J13" s="7"/>
      <c r="K13" s="8"/>
      <c r="L13" s="148">
        <f>SUM(L5:M12)</f>
        <v>0</v>
      </c>
      <c r="M13" s="149"/>
    </row>
    <row r="14" spans="1:13" ht="31.8" customHeight="1" thickBot="1" x14ac:dyDescent="0.5">
      <c r="A14" s="86" t="s">
        <v>42</v>
      </c>
      <c r="B14" s="87"/>
      <c r="C14" s="87"/>
      <c r="D14" s="87"/>
      <c r="E14" s="87"/>
      <c r="F14" s="86" t="str">
        <f>'３年生'!L14&amp;""</f>
        <v/>
      </c>
      <c r="G14" s="88"/>
      <c r="H14" s="9"/>
      <c r="K14" s="10"/>
      <c r="L14" s="150" t="str">
        <f>IF(L13=0,"",IF(L13&gt;=59,"A",IF(L13&gt;=52,"B",IF(L13&gt;=45,"C",IF(L13&gt;=38,"D",IF(L13&lt;38,"E"))))))</f>
        <v/>
      </c>
      <c r="M14" s="151"/>
    </row>
    <row r="16" spans="1:13" ht="27" customHeight="1" thickBot="1" x14ac:dyDescent="0.5">
      <c r="A16" s="1" t="s">
        <v>125</v>
      </c>
    </row>
    <row r="17" spans="1:13" ht="19.8" thickBot="1" x14ac:dyDescent="0.5">
      <c r="B17" s="166"/>
      <c r="C17" s="167"/>
      <c r="D17" s="33" t="s">
        <v>126</v>
      </c>
      <c r="E17" s="34" t="s">
        <v>127</v>
      </c>
      <c r="F17" s="34" t="s">
        <v>128</v>
      </c>
      <c r="G17" s="34" t="s">
        <v>129</v>
      </c>
      <c r="H17" s="34" t="s">
        <v>130</v>
      </c>
      <c r="I17" s="34" t="s">
        <v>131</v>
      </c>
      <c r="J17" s="34" t="s">
        <v>132</v>
      </c>
      <c r="K17" s="34" t="s">
        <v>133</v>
      </c>
      <c r="L17" s="34" t="s">
        <v>134</v>
      </c>
      <c r="M17" s="35" t="s">
        <v>135</v>
      </c>
    </row>
    <row r="18" spans="1:13" x14ac:dyDescent="0.45">
      <c r="A18" s="36"/>
      <c r="B18" s="152" t="s">
        <v>23</v>
      </c>
      <c r="C18" s="153"/>
      <c r="D18" s="16" t="s">
        <v>163</v>
      </c>
      <c r="E18" s="17" t="s">
        <v>164</v>
      </c>
      <c r="F18" s="18" t="s">
        <v>95</v>
      </c>
      <c r="G18" s="17" t="s">
        <v>96</v>
      </c>
      <c r="H18" s="17" t="s">
        <v>165</v>
      </c>
      <c r="I18" s="19" t="s">
        <v>166</v>
      </c>
      <c r="J18" s="39" t="s">
        <v>167</v>
      </c>
      <c r="K18" s="17" t="s">
        <v>168</v>
      </c>
      <c r="L18" s="17" t="s">
        <v>169</v>
      </c>
      <c r="M18" s="20" t="s">
        <v>170</v>
      </c>
    </row>
    <row r="19" spans="1:13" x14ac:dyDescent="0.45">
      <c r="A19" s="36"/>
      <c r="B19" s="94" t="s">
        <v>46</v>
      </c>
      <c r="C19" s="95"/>
      <c r="D19" s="21" t="s">
        <v>136</v>
      </c>
      <c r="E19" s="22" t="s">
        <v>101</v>
      </c>
      <c r="F19" s="23" t="s">
        <v>102</v>
      </c>
      <c r="G19" s="22" t="s">
        <v>103</v>
      </c>
      <c r="H19" s="22" t="s">
        <v>171</v>
      </c>
      <c r="I19" s="24" t="s">
        <v>172</v>
      </c>
      <c r="J19" s="40" t="s">
        <v>173</v>
      </c>
      <c r="K19" s="22" t="s">
        <v>104</v>
      </c>
      <c r="L19" s="22" t="s">
        <v>99</v>
      </c>
      <c r="M19" s="25" t="s">
        <v>174</v>
      </c>
    </row>
    <row r="20" spans="1:13" x14ac:dyDescent="0.45">
      <c r="A20" s="36"/>
      <c r="B20" s="94" t="s">
        <v>47</v>
      </c>
      <c r="C20" s="95"/>
      <c r="D20" s="21" t="s">
        <v>137</v>
      </c>
      <c r="E20" s="22" t="s">
        <v>175</v>
      </c>
      <c r="F20" s="23" t="s">
        <v>176</v>
      </c>
      <c r="G20" s="22" t="s">
        <v>177</v>
      </c>
      <c r="H20" s="22" t="s">
        <v>178</v>
      </c>
      <c r="I20" s="24" t="s">
        <v>179</v>
      </c>
      <c r="J20" s="40" t="s">
        <v>180</v>
      </c>
      <c r="K20" s="22" t="s">
        <v>181</v>
      </c>
      <c r="L20" s="22" t="s">
        <v>182</v>
      </c>
      <c r="M20" s="25" t="s">
        <v>183</v>
      </c>
    </row>
    <row r="21" spans="1:13" x14ac:dyDescent="0.45">
      <c r="A21" s="36"/>
      <c r="B21" s="94" t="s">
        <v>48</v>
      </c>
      <c r="C21" s="95"/>
      <c r="D21" s="21" t="s">
        <v>184</v>
      </c>
      <c r="E21" s="22" t="s">
        <v>185</v>
      </c>
      <c r="F21" s="23" t="s">
        <v>176</v>
      </c>
      <c r="G21" s="22" t="s">
        <v>186</v>
      </c>
      <c r="H21" s="22" t="s">
        <v>187</v>
      </c>
      <c r="I21" s="24" t="s">
        <v>188</v>
      </c>
      <c r="J21" s="40" t="s">
        <v>189</v>
      </c>
      <c r="K21" s="22" t="s">
        <v>190</v>
      </c>
      <c r="L21" s="22" t="s">
        <v>191</v>
      </c>
      <c r="M21" s="25" t="s">
        <v>192</v>
      </c>
    </row>
    <row r="22" spans="1:13" x14ac:dyDescent="0.45">
      <c r="A22" s="36"/>
      <c r="B22" s="94" t="s">
        <v>240</v>
      </c>
      <c r="C22" s="95"/>
      <c r="D22" s="21" t="s">
        <v>138</v>
      </c>
      <c r="E22" s="22" t="s">
        <v>108</v>
      </c>
      <c r="F22" s="23" t="s">
        <v>193</v>
      </c>
      <c r="G22" s="22" t="s">
        <v>194</v>
      </c>
      <c r="H22" s="22" t="s">
        <v>195</v>
      </c>
      <c r="I22" s="24" t="s">
        <v>196</v>
      </c>
      <c r="J22" s="40" t="s">
        <v>197</v>
      </c>
      <c r="K22" s="22" t="s">
        <v>198</v>
      </c>
      <c r="L22" s="22" t="s">
        <v>199</v>
      </c>
      <c r="M22" s="25" t="s">
        <v>200</v>
      </c>
    </row>
    <row r="23" spans="1:13" x14ac:dyDescent="0.45">
      <c r="A23" s="36"/>
      <c r="B23" s="94" t="s">
        <v>49</v>
      </c>
      <c r="C23" s="95"/>
      <c r="D23" s="21" t="s">
        <v>201</v>
      </c>
      <c r="E23" s="22" t="s">
        <v>202</v>
      </c>
      <c r="F23" s="23" t="s">
        <v>203</v>
      </c>
      <c r="G23" s="22" t="s">
        <v>204</v>
      </c>
      <c r="H23" s="22" t="s">
        <v>205</v>
      </c>
      <c r="I23" s="24" t="s">
        <v>206</v>
      </c>
      <c r="J23" s="40" t="s">
        <v>207</v>
      </c>
      <c r="K23" s="22" t="s">
        <v>208</v>
      </c>
      <c r="L23" s="22" t="s">
        <v>209</v>
      </c>
      <c r="M23" s="25" t="s">
        <v>210</v>
      </c>
    </row>
    <row r="24" spans="1:13" x14ac:dyDescent="0.45">
      <c r="A24" s="36"/>
      <c r="B24" s="94" t="s">
        <v>25</v>
      </c>
      <c r="C24" s="95"/>
      <c r="D24" s="21" t="s">
        <v>211</v>
      </c>
      <c r="E24" s="22" t="s">
        <v>212</v>
      </c>
      <c r="F24" s="23" t="s">
        <v>213</v>
      </c>
      <c r="G24" s="22" t="s">
        <v>214</v>
      </c>
      <c r="H24" s="22" t="s">
        <v>215</v>
      </c>
      <c r="I24" s="24" t="s">
        <v>216</v>
      </c>
      <c r="J24" s="40" t="s">
        <v>217</v>
      </c>
      <c r="K24" s="22" t="s">
        <v>218</v>
      </c>
      <c r="L24" s="22" t="s">
        <v>219</v>
      </c>
      <c r="M24" s="25" t="s">
        <v>220</v>
      </c>
    </row>
    <row r="25" spans="1:13" ht="19.8" thickBot="1" x14ac:dyDescent="0.5">
      <c r="A25" s="37"/>
      <c r="B25" s="96" t="s">
        <v>50</v>
      </c>
      <c r="C25" s="97"/>
      <c r="D25" s="26" t="s">
        <v>221</v>
      </c>
      <c r="E25" s="27">
        <v>4</v>
      </c>
      <c r="F25" s="38">
        <v>5</v>
      </c>
      <c r="G25" s="27" t="s">
        <v>222</v>
      </c>
      <c r="H25" s="27" t="s">
        <v>223</v>
      </c>
      <c r="I25" s="28" t="s">
        <v>97</v>
      </c>
      <c r="J25" s="41" t="s">
        <v>98</v>
      </c>
      <c r="K25" s="27" t="s">
        <v>185</v>
      </c>
      <c r="L25" s="27" t="s">
        <v>176</v>
      </c>
      <c r="M25" s="29" t="s">
        <v>170</v>
      </c>
    </row>
    <row r="26" spans="1:13" ht="7.8" customHeight="1" thickBot="1" x14ac:dyDescent="0.5">
      <c r="A26" s="36"/>
      <c r="B26" s="30"/>
      <c r="C26" s="30"/>
      <c r="D26" s="31"/>
      <c r="E26" s="31"/>
      <c r="F26" s="32"/>
      <c r="G26" s="31"/>
      <c r="H26" s="31"/>
      <c r="I26" s="31"/>
      <c r="J26" s="31"/>
      <c r="K26" s="31"/>
      <c r="L26" s="31"/>
      <c r="M26" s="31"/>
    </row>
    <row r="27" spans="1:13" ht="19.8" thickBot="1" x14ac:dyDescent="0.5">
      <c r="B27" s="45" t="s">
        <v>42</v>
      </c>
      <c r="C27" s="45"/>
      <c r="D27" s="42" t="s">
        <v>144</v>
      </c>
      <c r="E27" s="42"/>
      <c r="F27" s="42" t="s">
        <v>145</v>
      </c>
      <c r="G27" s="42"/>
      <c r="H27" s="46" t="s">
        <v>146</v>
      </c>
      <c r="I27" s="47"/>
      <c r="J27" s="42" t="s">
        <v>147</v>
      </c>
      <c r="K27" s="42"/>
      <c r="L27" s="42" t="s">
        <v>148</v>
      </c>
      <c r="M27" s="42"/>
    </row>
  </sheetData>
  <sheetProtection algorithmName="SHA-512" hashValue="tIFEg9Pks+fJL7IsqV7ncY1toXKGKbV8e/0NajvEbG+fvi2YLzrxt/ikc9lxVd+1MvEoU7mK6pfe7X0n7+d5xA==" saltValue="bhSFQb6ddJ2QfYvu1KTirQ==" spinCount="100000" sheet="1" objects="1" scenarios="1"/>
  <mergeCells count="77"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11" priority="4">
      <formula>LEN(TRIM(J2))=0</formula>
    </cfRule>
  </conditionalFormatting>
  <conditionalFormatting sqref="L2">
    <cfRule type="containsBlanks" dxfId="10" priority="3">
      <formula>LEN(TRIM(L2))=0</formula>
    </cfRule>
  </conditionalFormatting>
  <conditionalFormatting sqref="J3:M3">
    <cfRule type="containsBlanks" dxfId="9" priority="2">
      <formula>LEN(TRIM(J3))=0</formula>
    </cfRule>
  </conditionalFormatting>
  <conditionalFormatting sqref="H5:K12">
    <cfRule type="containsBlanks" dxfId="8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DC78-F618-4F23-916A-299860CF0ABC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30.6" customHeight="1" x14ac:dyDescent="0.45">
      <c r="I2" s="2" t="s">
        <v>51</v>
      </c>
      <c r="J2" s="3"/>
      <c r="K2" s="1" t="s">
        <v>29</v>
      </c>
      <c r="L2" s="3"/>
      <c r="M2" s="1" t="s">
        <v>30</v>
      </c>
    </row>
    <row r="3" spans="1:13" ht="30.6" customHeight="1" thickBot="1" x14ac:dyDescent="0.5">
      <c r="A3" s="1" t="s">
        <v>161</v>
      </c>
      <c r="D3" s="4"/>
      <c r="E3" s="4"/>
      <c r="F3" s="4"/>
      <c r="G3" s="4"/>
      <c r="H3" s="4"/>
      <c r="I3" s="2" t="s">
        <v>31</v>
      </c>
      <c r="J3" s="85"/>
      <c r="K3" s="85"/>
      <c r="L3" s="85"/>
      <c r="M3" s="85"/>
    </row>
    <row r="4" spans="1:13" ht="31.8" customHeight="1" thickBot="1" x14ac:dyDescent="0.5">
      <c r="A4" s="170"/>
      <c r="B4" s="171"/>
      <c r="C4" s="172"/>
      <c r="D4" s="173" t="s">
        <v>52</v>
      </c>
      <c r="E4" s="174"/>
      <c r="F4" s="175" t="s">
        <v>53</v>
      </c>
      <c r="G4" s="176"/>
      <c r="H4" s="177" t="s">
        <v>54</v>
      </c>
      <c r="I4" s="178"/>
      <c r="J4" s="175" t="s">
        <v>55</v>
      </c>
      <c r="K4" s="176"/>
      <c r="L4" s="175" t="s">
        <v>56</v>
      </c>
      <c r="M4" s="176"/>
    </row>
    <row r="5" spans="1:13" ht="31.8" customHeight="1" thickTop="1" x14ac:dyDescent="0.45">
      <c r="A5" s="180" t="s">
        <v>57</v>
      </c>
      <c r="B5" s="181"/>
      <c r="C5" s="182"/>
      <c r="D5" s="113" t="str">
        <f>'４年生'!J5&amp;""</f>
        <v/>
      </c>
      <c r="E5" s="114"/>
      <c r="F5" s="158" t="str">
        <f>'４年生'!L5&amp;""</f>
        <v/>
      </c>
      <c r="G5" s="116"/>
      <c r="H5" s="80"/>
      <c r="I5" s="81"/>
      <c r="J5" s="82"/>
      <c r="K5" s="83"/>
      <c r="L5" s="183" t="str">
        <f>IF(J5="","",IF(J5&gt;=25,10,IF(J5&gt;=22,9,IF(J5&gt;=19,8,IF(J5&gt;=16,7,IF(J5&gt;=13,6,IF(J5&gt;=11,5,IF(J5&gt;=9,4,IF(J5&gt;=7,3,IF(J5&gt;=4,2,IF(J5&lt;4,1,0)))))))))))</f>
        <v/>
      </c>
      <c r="M5" s="184"/>
    </row>
    <row r="6" spans="1:13" ht="31.8" customHeight="1" x14ac:dyDescent="0.45">
      <c r="A6" s="185" t="s">
        <v>46</v>
      </c>
      <c r="B6" s="186"/>
      <c r="C6" s="187"/>
      <c r="D6" s="126" t="str">
        <f>'４年生'!J6&amp;""</f>
        <v/>
      </c>
      <c r="E6" s="127"/>
      <c r="F6" s="126" t="str">
        <f>'４年生'!L6&amp;""</f>
        <v/>
      </c>
      <c r="G6" s="129"/>
      <c r="H6" s="61"/>
      <c r="I6" s="62"/>
      <c r="J6" s="61"/>
      <c r="K6" s="63"/>
      <c r="L6" s="179" t="str">
        <f>IF(J6="","",IF(J6&gt;=23,10,IF(J6&gt;=20,9,IF(J6&gt;=18,8,IF(J6&gt;=16,7,IF(J6&gt;=14,6,IF(J6&gt;=12,5,IF(J6&gt;=9,4,IF(J6&gt;=6,3,IF(J6&gt;=3,2,IF(J6&lt;3,1,0)))))))))))</f>
        <v/>
      </c>
      <c r="M6" s="65"/>
    </row>
    <row r="7" spans="1:13" ht="31.8" customHeight="1" x14ac:dyDescent="0.45">
      <c r="A7" s="185" t="s">
        <v>58</v>
      </c>
      <c r="B7" s="186"/>
      <c r="C7" s="187"/>
      <c r="D7" s="126" t="str">
        <f>'４年生'!J7&amp;""</f>
        <v/>
      </c>
      <c r="E7" s="127"/>
      <c r="F7" s="126" t="str">
        <f>'４年生'!L7&amp;""</f>
        <v/>
      </c>
      <c r="G7" s="129"/>
      <c r="H7" s="61"/>
      <c r="I7" s="62"/>
      <c r="J7" s="61"/>
      <c r="K7" s="63"/>
      <c r="L7" s="179" t="str">
        <f>IF(J7="","",IF(J7&gt;=52,10,IF(J7&gt;=46,9,IF(J7&gt;=41,8,IF(J7&gt;=37,7,IF(J7&gt;=33,6,IF(J7&gt;=29,5,IF(J7&gt;=25,4,IF(J7&gt;=21,3,IF(J7&gt;=18,2,IF(J7&lt;18,1,0)))))))))))</f>
        <v/>
      </c>
      <c r="M7" s="65"/>
    </row>
    <row r="8" spans="1:13" ht="31.8" customHeight="1" x14ac:dyDescent="0.45">
      <c r="A8" s="185" t="s">
        <v>59</v>
      </c>
      <c r="B8" s="186"/>
      <c r="C8" s="187"/>
      <c r="D8" s="126" t="str">
        <f>'４年生'!J8&amp;""</f>
        <v/>
      </c>
      <c r="E8" s="127"/>
      <c r="F8" s="126" t="str">
        <f>'４年生'!L8&amp;""</f>
        <v/>
      </c>
      <c r="G8" s="129"/>
      <c r="H8" s="61"/>
      <c r="I8" s="62"/>
      <c r="J8" s="61"/>
      <c r="K8" s="63"/>
      <c r="L8" s="179" t="str">
        <f>IF(J8="","",IF(J8&gt;=47,10,IF(J8&gt;=43,9,IF(J8&gt;=40,8,IF(J8&gt;=36,7,IF(J8&gt;=32,6,IF(J8&gt;=28,5,IF(J8&gt;=25,4,IF(J8&gt;=21,3,IF(J8&gt;=17,2,IF(J8&lt;17,1,0)))))))))))</f>
        <v/>
      </c>
      <c r="M8" s="65"/>
    </row>
    <row r="9" spans="1:13" ht="31.8" customHeight="1" x14ac:dyDescent="0.45">
      <c r="A9" s="185" t="s">
        <v>39</v>
      </c>
      <c r="B9" s="186"/>
      <c r="C9" s="187"/>
      <c r="D9" s="126" t="str">
        <f>'４年生'!J9&amp;""</f>
        <v/>
      </c>
      <c r="E9" s="127"/>
      <c r="F9" s="126" t="str">
        <f>'４年生'!L9&amp;""</f>
        <v/>
      </c>
      <c r="G9" s="129"/>
      <c r="H9" s="61"/>
      <c r="I9" s="62"/>
      <c r="J9" s="61"/>
      <c r="K9" s="63"/>
      <c r="L9" s="179" t="str">
        <f>IF(J9="","",IF(J9&gt;=64,10,IF(J9&gt;=54,9,IF(J9&gt;=44,8,IF(J9&gt;=35,7,IF(J9&gt;=26,6,IF(J9&gt;=19,5,IF(J9&gt;=14,4,IF(J9&gt;=10,3,IF(J9&gt;=8,2,IF(J9&lt;8,1,0)))))))))))</f>
        <v/>
      </c>
      <c r="M9" s="65"/>
    </row>
    <row r="10" spans="1:13" ht="31.8" customHeight="1" x14ac:dyDescent="0.45">
      <c r="A10" s="185" t="s">
        <v>49</v>
      </c>
      <c r="B10" s="186"/>
      <c r="C10" s="187"/>
      <c r="D10" s="126" t="str">
        <f>'４年生'!J10&amp;""</f>
        <v/>
      </c>
      <c r="E10" s="127"/>
      <c r="F10" s="126" t="str">
        <f>'４年生'!L10&amp;""</f>
        <v/>
      </c>
      <c r="G10" s="129"/>
      <c r="H10" s="61"/>
      <c r="I10" s="62"/>
      <c r="J10" s="61"/>
      <c r="K10" s="63"/>
      <c r="L10" s="179" t="str">
        <f>IF(J10="","",IF(J10&lt;=8.3,10,IF(J10&lt;=8.7,9,IF(J10&lt;=9.1,8,IF(J10&lt;=9.6,7,IF(J10&lt;=10.2,6,IF(J10&lt;=10.9,5,IF(J10&lt;=11.6,4,IF(J10&lt;=12.4,3,IF(J10&lt;=13.2,2,IF(J10&gt;132,1,0)))))))))))</f>
        <v/>
      </c>
      <c r="M10" s="65"/>
    </row>
    <row r="11" spans="1:13" ht="31.8" customHeight="1" x14ac:dyDescent="0.45">
      <c r="A11" s="185" t="s">
        <v>60</v>
      </c>
      <c r="B11" s="186"/>
      <c r="C11" s="187"/>
      <c r="D11" s="126" t="str">
        <f>'４年生'!J11&amp;""</f>
        <v/>
      </c>
      <c r="E11" s="127"/>
      <c r="F11" s="126" t="str">
        <f>'４年生'!L11&amp;""</f>
        <v/>
      </c>
      <c r="G11" s="129"/>
      <c r="H11" s="61"/>
      <c r="I11" s="62"/>
      <c r="J11" s="61"/>
      <c r="K11" s="63"/>
      <c r="L11" s="179" t="str">
        <f>IF(J11="","",IF(J11&gt;=181,10,IF(J11&gt;=170,9,IF(J11&gt;=160,8,IF(J11&gt;=147,7,IF(J11&gt;=134,6,IF(J11&gt;=121,5,IF(J11&gt;=109,4,IF(J11&gt;=98,3,IF(J11&gt;=85,2,IF(J11&lt;85,1,0)))))))))))</f>
        <v/>
      </c>
      <c r="M11" s="65"/>
    </row>
    <row r="12" spans="1:13" ht="31.8" customHeight="1" thickBot="1" x14ac:dyDescent="0.5">
      <c r="A12" s="189" t="s">
        <v>50</v>
      </c>
      <c r="B12" s="190"/>
      <c r="C12" s="191"/>
      <c r="D12" s="139" t="str">
        <f>'４年生'!J12&amp;""</f>
        <v/>
      </c>
      <c r="E12" s="140"/>
      <c r="F12" s="165" t="str">
        <f>'４年生'!L12&amp;""</f>
        <v/>
      </c>
      <c r="G12" s="142"/>
      <c r="H12" s="69"/>
      <c r="I12" s="70"/>
      <c r="J12" s="71"/>
      <c r="K12" s="72"/>
      <c r="L12" s="188" t="str">
        <f>IF(J12="","",IF(J12&gt;=25,10,IF(J12&gt;=21,9,IF(J12&gt;=17,8,IF(J12&gt;=14,7,IF(J12&gt;=11,6,IF(J12&gt;=8,5,IF(J12&gt;=6,4,IF(J12&gt;=5,3,IF(J12&gt;=4,2,IF(J12&lt;4,1,0)))))))))))</f>
        <v/>
      </c>
      <c r="M12" s="74"/>
    </row>
    <row r="13" spans="1:13" ht="31.8" customHeight="1" thickBot="1" x14ac:dyDescent="0.5">
      <c r="A13" s="192" t="s">
        <v>41</v>
      </c>
      <c r="B13" s="147"/>
      <c r="C13" s="147"/>
      <c r="D13" s="147"/>
      <c r="E13" s="193"/>
      <c r="F13" s="86">
        <f>'４年生'!L13</f>
        <v>0</v>
      </c>
      <c r="G13" s="88"/>
      <c r="H13" s="5"/>
      <c r="I13" s="6"/>
      <c r="J13" s="7"/>
      <c r="K13" s="8"/>
      <c r="L13" s="50">
        <f>SUM(L5:M12)</f>
        <v>0</v>
      </c>
      <c r="M13" s="51"/>
    </row>
    <row r="14" spans="1:13" ht="31.8" customHeight="1" thickBot="1" x14ac:dyDescent="0.5">
      <c r="A14" s="86" t="s">
        <v>61</v>
      </c>
      <c r="B14" s="87"/>
      <c r="C14" s="87"/>
      <c r="D14" s="87"/>
      <c r="E14" s="88"/>
      <c r="F14" s="86" t="str">
        <f>'４年生'!L14&amp;""</f>
        <v/>
      </c>
      <c r="G14" s="88"/>
      <c r="H14" s="9"/>
      <c r="K14" s="10"/>
      <c r="L14" s="50" t="str">
        <f>IF(L13=0,"",IF(L13&gt;=65,"A",IF(L13&gt;=58,"B",IF(L13&gt;=50,"C",IF(L13&gt;=42,"D",IF(L13&lt;42,"E"))))))</f>
        <v/>
      </c>
      <c r="M14" s="51"/>
    </row>
    <row r="16" spans="1:13" ht="27" customHeight="1" thickBot="1" x14ac:dyDescent="0.5">
      <c r="A16" s="1" t="s">
        <v>125</v>
      </c>
    </row>
    <row r="17" spans="1:13" ht="19.8" thickBot="1" x14ac:dyDescent="0.5">
      <c r="B17" s="166"/>
      <c r="C17" s="167"/>
      <c r="D17" s="33" t="s">
        <v>126</v>
      </c>
      <c r="E17" s="34" t="s">
        <v>127</v>
      </c>
      <c r="F17" s="34" t="s">
        <v>128</v>
      </c>
      <c r="G17" s="34" t="s">
        <v>129</v>
      </c>
      <c r="H17" s="34" t="s">
        <v>130</v>
      </c>
      <c r="I17" s="34" t="s">
        <v>131</v>
      </c>
      <c r="J17" s="34" t="s">
        <v>132</v>
      </c>
      <c r="K17" s="34" t="s">
        <v>133</v>
      </c>
      <c r="L17" s="34" t="s">
        <v>134</v>
      </c>
      <c r="M17" s="35" t="s">
        <v>135</v>
      </c>
    </row>
    <row r="18" spans="1:13" x14ac:dyDescent="0.45">
      <c r="A18" s="36"/>
      <c r="B18" s="152" t="s">
        <v>149</v>
      </c>
      <c r="C18" s="153"/>
      <c r="D18" s="16" t="s">
        <v>163</v>
      </c>
      <c r="E18" s="17" t="s">
        <v>164</v>
      </c>
      <c r="F18" s="18" t="s">
        <v>95</v>
      </c>
      <c r="G18" s="17" t="s">
        <v>96</v>
      </c>
      <c r="H18" s="17" t="s">
        <v>165</v>
      </c>
      <c r="I18" s="17" t="s">
        <v>166</v>
      </c>
      <c r="J18" s="19" t="s">
        <v>167</v>
      </c>
      <c r="K18" s="17" t="s">
        <v>168</v>
      </c>
      <c r="L18" s="17" t="s">
        <v>169</v>
      </c>
      <c r="M18" s="20" t="s">
        <v>170</v>
      </c>
    </row>
    <row r="19" spans="1:13" x14ac:dyDescent="0.45">
      <c r="A19" s="36"/>
      <c r="B19" s="94" t="s">
        <v>46</v>
      </c>
      <c r="C19" s="95"/>
      <c r="D19" s="21" t="s">
        <v>136</v>
      </c>
      <c r="E19" s="22" t="s">
        <v>101</v>
      </c>
      <c r="F19" s="23" t="s">
        <v>102</v>
      </c>
      <c r="G19" s="22" t="s">
        <v>103</v>
      </c>
      <c r="H19" s="22" t="s">
        <v>171</v>
      </c>
      <c r="I19" s="22" t="s">
        <v>172</v>
      </c>
      <c r="J19" s="24" t="s">
        <v>173</v>
      </c>
      <c r="K19" s="22" t="s">
        <v>104</v>
      </c>
      <c r="L19" s="22" t="s">
        <v>99</v>
      </c>
      <c r="M19" s="25" t="s">
        <v>174</v>
      </c>
    </row>
    <row r="20" spans="1:13" x14ac:dyDescent="0.45">
      <c r="A20" s="36"/>
      <c r="B20" s="94" t="s">
        <v>150</v>
      </c>
      <c r="C20" s="95"/>
      <c r="D20" s="21" t="s">
        <v>137</v>
      </c>
      <c r="E20" s="22" t="s">
        <v>175</v>
      </c>
      <c r="F20" s="23" t="s">
        <v>176</v>
      </c>
      <c r="G20" s="22" t="s">
        <v>177</v>
      </c>
      <c r="H20" s="22" t="s">
        <v>178</v>
      </c>
      <c r="I20" s="22" t="s">
        <v>179</v>
      </c>
      <c r="J20" s="24" t="s">
        <v>180</v>
      </c>
      <c r="K20" s="22" t="s">
        <v>181</v>
      </c>
      <c r="L20" s="22" t="s">
        <v>182</v>
      </c>
      <c r="M20" s="25" t="s">
        <v>183</v>
      </c>
    </row>
    <row r="21" spans="1:13" x14ac:dyDescent="0.45">
      <c r="A21" s="36"/>
      <c r="B21" s="94" t="s">
        <v>59</v>
      </c>
      <c r="C21" s="95"/>
      <c r="D21" s="21" t="s">
        <v>184</v>
      </c>
      <c r="E21" s="22" t="s">
        <v>185</v>
      </c>
      <c r="F21" s="23" t="s">
        <v>176</v>
      </c>
      <c r="G21" s="22" t="s">
        <v>186</v>
      </c>
      <c r="H21" s="22" t="s">
        <v>187</v>
      </c>
      <c r="I21" s="22" t="s">
        <v>188</v>
      </c>
      <c r="J21" s="24" t="s">
        <v>189</v>
      </c>
      <c r="K21" s="22" t="s">
        <v>190</v>
      </c>
      <c r="L21" s="22" t="s">
        <v>191</v>
      </c>
      <c r="M21" s="25" t="s">
        <v>192</v>
      </c>
    </row>
    <row r="22" spans="1:13" x14ac:dyDescent="0.45">
      <c r="A22" s="36"/>
      <c r="B22" s="94" t="s">
        <v>240</v>
      </c>
      <c r="C22" s="95"/>
      <c r="D22" s="21" t="s">
        <v>138</v>
      </c>
      <c r="E22" s="22" t="s">
        <v>108</v>
      </c>
      <c r="F22" s="23" t="s">
        <v>193</v>
      </c>
      <c r="G22" s="22" t="s">
        <v>194</v>
      </c>
      <c r="H22" s="22" t="s">
        <v>195</v>
      </c>
      <c r="I22" s="22" t="s">
        <v>196</v>
      </c>
      <c r="J22" s="24" t="s">
        <v>197</v>
      </c>
      <c r="K22" s="22" t="s">
        <v>198</v>
      </c>
      <c r="L22" s="22" t="s">
        <v>199</v>
      </c>
      <c r="M22" s="25" t="s">
        <v>200</v>
      </c>
    </row>
    <row r="23" spans="1:13" x14ac:dyDescent="0.45">
      <c r="A23" s="36"/>
      <c r="B23" s="94" t="s">
        <v>49</v>
      </c>
      <c r="C23" s="95"/>
      <c r="D23" s="21" t="s">
        <v>201</v>
      </c>
      <c r="E23" s="22" t="s">
        <v>202</v>
      </c>
      <c r="F23" s="23" t="s">
        <v>203</v>
      </c>
      <c r="G23" s="22" t="s">
        <v>204</v>
      </c>
      <c r="H23" s="22" t="s">
        <v>205</v>
      </c>
      <c r="I23" s="22" t="s">
        <v>206</v>
      </c>
      <c r="J23" s="24" t="s">
        <v>207</v>
      </c>
      <c r="K23" s="22" t="s">
        <v>208</v>
      </c>
      <c r="L23" s="22" t="s">
        <v>209</v>
      </c>
      <c r="M23" s="25" t="s">
        <v>210</v>
      </c>
    </row>
    <row r="24" spans="1:13" x14ac:dyDescent="0.45">
      <c r="A24" s="36"/>
      <c r="B24" s="94" t="s">
        <v>60</v>
      </c>
      <c r="C24" s="95"/>
      <c r="D24" s="21" t="s">
        <v>211</v>
      </c>
      <c r="E24" s="22" t="s">
        <v>212</v>
      </c>
      <c r="F24" s="23" t="s">
        <v>213</v>
      </c>
      <c r="G24" s="22" t="s">
        <v>214</v>
      </c>
      <c r="H24" s="22" t="s">
        <v>215</v>
      </c>
      <c r="I24" s="22" t="s">
        <v>216</v>
      </c>
      <c r="J24" s="24" t="s">
        <v>217</v>
      </c>
      <c r="K24" s="22" t="s">
        <v>218</v>
      </c>
      <c r="L24" s="22" t="s">
        <v>219</v>
      </c>
      <c r="M24" s="25" t="s">
        <v>220</v>
      </c>
    </row>
    <row r="25" spans="1:13" ht="19.8" thickBot="1" x14ac:dyDescent="0.5">
      <c r="A25" s="37"/>
      <c r="B25" s="96" t="s">
        <v>50</v>
      </c>
      <c r="C25" s="97"/>
      <c r="D25" s="26" t="s">
        <v>221</v>
      </c>
      <c r="E25" s="27">
        <v>4</v>
      </c>
      <c r="F25" s="38">
        <v>5</v>
      </c>
      <c r="G25" s="27" t="s">
        <v>222</v>
      </c>
      <c r="H25" s="27" t="s">
        <v>223</v>
      </c>
      <c r="I25" s="27" t="s">
        <v>97</v>
      </c>
      <c r="J25" s="28" t="s">
        <v>98</v>
      </c>
      <c r="K25" s="27" t="s">
        <v>185</v>
      </c>
      <c r="L25" s="27" t="s">
        <v>176</v>
      </c>
      <c r="M25" s="29" t="s">
        <v>170</v>
      </c>
    </row>
    <row r="26" spans="1:13" ht="7.8" customHeight="1" thickBot="1" x14ac:dyDescent="0.5">
      <c r="A26" s="36"/>
      <c r="B26" s="30"/>
      <c r="C26" s="30"/>
      <c r="D26" s="31"/>
      <c r="E26" s="31"/>
      <c r="F26" s="32"/>
      <c r="G26" s="31"/>
      <c r="H26" s="31"/>
      <c r="I26" s="31"/>
      <c r="J26" s="31"/>
      <c r="K26" s="31"/>
      <c r="L26" s="31"/>
      <c r="M26" s="31"/>
    </row>
    <row r="27" spans="1:13" ht="19.8" thickBot="1" x14ac:dyDescent="0.5">
      <c r="B27" s="45" t="s">
        <v>61</v>
      </c>
      <c r="C27" s="45"/>
      <c r="D27" s="42" t="s">
        <v>151</v>
      </c>
      <c r="E27" s="42"/>
      <c r="F27" s="42" t="s">
        <v>152</v>
      </c>
      <c r="G27" s="168"/>
      <c r="H27" s="46" t="s">
        <v>153</v>
      </c>
      <c r="I27" s="47"/>
      <c r="J27" s="169" t="s">
        <v>154</v>
      </c>
      <c r="K27" s="42"/>
      <c r="L27" s="42" t="s">
        <v>155</v>
      </c>
      <c r="M27" s="42"/>
    </row>
  </sheetData>
  <sheetProtection algorithmName="SHA-512" hashValue="7XkkJmYp4xuh/QNlY7A5FvMuhmSivhY/gFCzASU73dz51Fy5KmKEI/GapPOEAqb5gHDmyjHy80hGw1XRC0XAgg==" saltValue="RNUZveqgi6ULsJmy3TPq+A==" spinCount="100000" sheet="1" objects="1" scenarios="1"/>
  <mergeCells count="77">
    <mergeCell ref="B17:C17"/>
    <mergeCell ref="B18:C18"/>
    <mergeCell ref="B19:C19"/>
    <mergeCell ref="B20:C20"/>
    <mergeCell ref="B21:C21"/>
    <mergeCell ref="A13:E13"/>
    <mergeCell ref="F13:G13"/>
    <mergeCell ref="L13:M13"/>
    <mergeCell ref="A14:E14"/>
    <mergeCell ref="F14:G14"/>
    <mergeCell ref="L14:M14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7" priority="4">
      <formula>LEN(TRIM(J2))=0</formula>
    </cfRule>
  </conditionalFormatting>
  <conditionalFormatting sqref="L2">
    <cfRule type="containsBlanks" dxfId="6" priority="3">
      <formula>LEN(TRIM(L2))=0</formula>
    </cfRule>
  </conditionalFormatting>
  <conditionalFormatting sqref="J3:M3">
    <cfRule type="containsBlanks" dxfId="5" priority="2">
      <formula>LEN(TRIM(J3))=0</formula>
    </cfRule>
  </conditionalFormatting>
  <conditionalFormatting sqref="H5:K12">
    <cfRule type="containsBlanks" dxfId="4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E28C-DBC4-4F88-A596-5EC1DA4EF9C6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154" t="s">
        <v>27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3" ht="30.6" customHeight="1" x14ac:dyDescent="0.45">
      <c r="I2" s="2" t="s">
        <v>66</v>
      </c>
      <c r="J2" s="3"/>
      <c r="K2" s="1" t="s">
        <v>29</v>
      </c>
      <c r="L2" s="3"/>
      <c r="M2" s="1" t="s">
        <v>30</v>
      </c>
    </row>
    <row r="3" spans="1:13" ht="30.6" customHeight="1" thickBot="1" x14ac:dyDescent="0.5">
      <c r="A3" s="1" t="s">
        <v>161</v>
      </c>
      <c r="D3" s="4"/>
      <c r="E3" s="4"/>
      <c r="F3" s="4"/>
      <c r="G3" s="4"/>
      <c r="H3" s="4"/>
      <c r="I3" s="2" t="s">
        <v>31</v>
      </c>
      <c r="J3" s="85"/>
      <c r="K3" s="85"/>
      <c r="L3" s="85"/>
      <c r="M3" s="85"/>
    </row>
    <row r="4" spans="1:13" ht="31.8" customHeight="1" thickBot="1" x14ac:dyDescent="0.5">
      <c r="A4" s="99"/>
      <c r="B4" s="100"/>
      <c r="C4" s="101"/>
      <c r="D4" s="102" t="s">
        <v>67</v>
      </c>
      <c r="E4" s="103"/>
      <c r="F4" s="104" t="s">
        <v>68</v>
      </c>
      <c r="G4" s="105"/>
      <c r="H4" s="106" t="s">
        <v>54</v>
      </c>
      <c r="I4" s="103"/>
      <c r="J4" s="104" t="s">
        <v>55</v>
      </c>
      <c r="K4" s="105"/>
      <c r="L4" s="107" t="s">
        <v>56</v>
      </c>
      <c r="M4" s="105"/>
    </row>
    <row r="5" spans="1:13" ht="31.8" customHeight="1" thickTop="1" x14ac:dyDescent="0.45">
      <c r="A5" s="155" t="s">
        <v>57</v>
      </c>
      <c r="B5" s="156"/>
      <c r="C5" s="157"/>
      <c r="D5" s="113" t="str">
        <f>'５年生'!J5&amp;""</f>
        <v/>
      </c>
      <c r="E5" s="114"/>
      <c r="F5" s="158" t="str">
        <f>'５年生'!L5&amp;""</f>
        <v/>
      </c>
      <c r="G5" s="116"/>
      <c r="H5" s="117"/>
      <c r="I5" s="118"/>
      <c r="J5" s="119"/>
      <c r="K5" s="120"/>
      <c r="L5" s="121" t="str">
        <f>IF(J5="","",IF(J5&gt;=25,10,IF(J5&gt;=22,9,IF(J5&gt;=19,8,IF(J5&gt;=16,7,IF(J5&gt;=13,6,IF(J5&gt;=11,5,IF(J5&gt;=9,4,IF(J5&gt;=7,3,IF(J5&gt;=4,2,IF(J5&lt;4,1,0)))))))))))</f>
        <v/>
      </c>
      <c r="M5" s="122"/>
    </row>
    <row r="6" spans="1:13" ht="31.8" customHeight="1" x14ac:dyDescent="0.45">
      <c r="A6" s="159" t="s">
        <v>46</v>
      </c>
      <c r="B6" s="160"/>
      <c r="C6" s="161"/>
      <c r="D6" s="126" t="str">
        <f>'５年生'!J6&amp;""</f>
        <v/>
      </c>
      <c r="E6" s="127"/>
      <c r="F6" s="126" t="str">
        <f>'５年生'!L6&amp;""</f>
        <v/>
      </c>
      <c r="G6" s="129"/>
      <c r="H6" s="130"/>
      <c r="I6" s="131"/>
      <c r="J6" s="132"/>
      <c r="K6" s="133"/>
      <c r="L6" s="108" t="str">
        <f>IF(J6="","",IF(J6&gt;=23,10,IF(J6&gt;=20,9,IF(J6&gt;=18,8,IF(J6&gt;=16,7,IF(J6&gt;=14,6,IF(J6&gt;=12,5,IF(J6&gt;=9,4,IF(J6&gt;=6,3,IF(J6&gt;=3,2,IF(J6&lt;3,1,0)))))))))))</f>
        <v/>
      </c>
      <c r="M6" s="109"/>
    </row>
    <row r="7" spans="1:13" ht="31.8" customHeight="1" x14ac:dyDescent="0.45">
      <c r="A7" s="159" t="s">
        <v>58</v>
      </c>
      <c r="B7" s="160"/>
      <c r="C7" s="161"/>
      <c r="D7" s="126" t="str">
        <f>'５年生'!J7&amp;""</f>
        <v/>
      </c>
      <c r="E7" s="127"/>
      <c r="F7" s="126" t="str">
        <f>'５年生'!L7&amp;""</f>
        <v/>
      </c>
      <c r="G7" s="129"/>
      <c r="H7" s="130"/>
      <c r="I7" s="131"/>
      <c r="J7" s="132"/>
      <c r="K7" s="133"/>
      <c r="L7" s="108" t="str">
        <f>IF(J7="","",IF(J7&gt;=52,10,IF(J7&gt;=46,9,IF(J7&gt;=41,8,IF(J7&gt;=37,7,IF(J7&gt;=33,6,IF(J7&gt;=29,5,IF(J7&gt;=25,4,IF(J7&gt;=21,3,IF(J7&gt;=18,2,IF(J7&lt;18,1,0)))))))))))</f>
        <v/>
      </c>
      <c r="M7" s="109"/>
    </row>
    <row r="8" spans="1:13" ht="31.8" customHeight="1" x14ac:dyDescent="0.45">
      <c r="A8" s="159" t="s">
        <v>59</v>
      </c>
      <c r="B8" s="160"/>
      <c r="C8" s="161"/>
      <c r="D8" s="126" t="str">
        <f>'５年生'!J8&amp;""</f>
        <v/>
      </c>
      <c r="E8" s="127"/>
      <c r="F8" s="126" t="str">
        <f>'５年生'!L8&amp;""</f>
        <v/>
      </c>
      <c r="G8" s="129"/>
      <c r="H8" s="130"/>
      <c r="I8" s="131"/>
      <c r="J8" s="132"/>
      <c r="K8" s="133"/>
      <c r="L8" s="108" t="str">
        <f>IF(J8="","",IF(J8&gt;=47,10,IF(J8&gt;=43,9,IF(J8&gt;=40,8,IF(J8&gt;=36,7,IF(J8&gt;=32,6,IF(J8&gt;=28,5,IF(J8&gt;=25,4,IF(J8&gt;=21,3,IF(J8&gt;=17,2,IF(J8&lt;17,1,0)))))))))))</f>
        <v/>
      </c>
      <c r="M8" s="109"/>
    </row>
    <row r="9" spans="1:13" ht="31.8" customHeight="1" x14ac:dyDescent="0.45">
      <c r="A9" s="159" t="s">
        <v>39</v>
      </c>
      <c r="B9" s="160"/>
      <c r="C9" s="161"/>
      <c r="D9" s="126" t="str">
        <f>'５年生'!J9&amp;""</f>
        <v/>
      </c>
      <c r="E9" s="127"/>
      <c r="F9" s="126" t="str">
        <f>'５年生'!L9&amp;""</f>
        <v/>
      </c>
      <c r="G9" s="129"/>
      <c r="H9" s="130"/>
      <c r="I9" s="131"/>
      <c r="J9" s="132"/>
      <c r="K9" s="133"/>
      <c r="L9" s="108" t="str">
        <f>IF(J9="","",IF(J9&gt;=64,10,IF(J9&gt;=54,9,IF(J9&gt;=44,8,IF(J9&gt;=35,7,IF(J9&gt;=26,6,IF(J9&gt;=19,5,IF(J9&gt;=14,4,IF(J9&gt;=10,3,IF(J9&gt;=8,2,IF(J9&lt;8,1,0)))))))))))</f>
        <v/>
      </c>
      <c r="M9" s="109"/>
    </row>
    <row r="10" spans="1:13" ht="31.8" customHeight="1" x14ac:dyDescent="0.45">
      <c r="A10" s="159" t="s">
        <v>49</v>
      </c>
      <c r="B10" s="160"/>
      <c r="C10" s="161"/>
      <c r="D10" s="126" t="str">
        <f>'５年生'!J10&amp;""</f>
        <v/>
      </c>
      <c r="E10" s="127"/>
      <c r="F10" s="126" t="str">
        <f>'５年生'!L10&amp;""</f>
        <v/>
      </c>
      <c r="G10" s="129"/>
      <c r="H10" s="130"/>
      <c r="I10" s="131"/>
      <c r="J10" s="132"/>
      <c r="K10" s="133"/>
      <c r="L10" s="108" t="str">
        <f>IF(J10="","",IF(J10&lt;=8.3,10,IF(J10&lt;=8.7,9,IF(J10&lt;=9.1,8,IF(J10&lt;=9.6,7,IF(J10&lt;=10.2,6,IF(J10&lt;=10.9,5,IF(J10&lt;=11.6,4,IF(J10&lt;=12.4,3,IF(J10&lt;=13.2,2,IF(J10&gt;132,1,0)))))))))))</f>
        <v/>
      </c>
      <c r="M10" s="109"/>
    </row>
    <row r="11" spans="1:13" ht="31.8" customHeight="1" x14ac:dyDescent="0.45">
      <c r="A11" s="159" t="s">
        <v>60</v>
      </c>
      <c r="B11" s="160"/>
      <c r="C11" s="161"/>
      <c r="D11" s="126" t="str">
        <f>'５年生'!J11&amp;""</f>
        <v/>
      </c>
      <c r="E11" s="127"/>
      <c r="F11" s="126" t="str">
        <f>'５年生'!L11&amp;""</f>
        <v/>
      </c>
      <c r="G11" s="129"/>
      <c r="H11" s="130"/>
      <c r="I11" s="131"/>
      <c r="J11" s="132"/>
      <c r="K11" s="133"/>
      <c r="L11" s="108" t="str">
        <f>IF(J11="","",IF(J11&gt;=181,10,IF(J11&gt;=170,9,IF(J11&gt;=160,8,IF(J11&gt;=147,7,IF(J11&gt;=134,6,IF(J11&gt;=121,5,IF(J11&gt;=109,4,IF(J11&gt;=98,3,IF(J11&gt;=85,2,IF(J11&lt;85,1,0)))))))))))</f>
        <v/>
      </c>
      <c r="M11" s="109"/>
    </row>
    <row r="12" spans="1:13" ht="31.8" customHeight="1" thickBot="1" x14ac:dyDescent="0.5">
      <c r="A12" s="162" t="s">
        <v>50</v>
      </c>
      <c r="B12" s="163"/>
      <c r="C12" s="164"/>
      <c r="D12" s="139" t="str">
        <f>'５年生'!J12&amp;""</f>
        <v/>
      </c>
      <c r="E12" s="140"/>
      <c r="F12" s="165" t="str">
        <f>'５年生'!L12&amp;""</f>
        <v/>
      </c>
      <c r="G12" s="142"/>
      <c r="H12" s="143"/>
      <c r="I12" s="144"/>
      <c r="J12" s="145"/>
      <c r="K12" s="146"/>
      <c r="L12" s="134" t="str">
        <f>IF(J12="","",IF(J12&gt;=25,10,IF(J12&gt;=21,9,IF(J12&gt;=17,8,IF(J12&gt;=14,7,IF(J12&gt;=11,6,IF(J12&gt;=8,5,IF(J12&gt;=6,4,IF(J12&gt;=5,3,IF(J12&gt;=4,2,IF(J12&lt;4,1,0)))))))))))</f>
        <v/>
      </c>
      <c r="M12" s="135"/>
    </row>
    <row r="13" spans="1:13" ht="31.8" customHeight="1" thickBot="1" x14ac:dyDescent="0.5">
      <c r="A13" s="86" t="s">
        <v>41</v>
      </c>
      <c r="B13" s="87"/>
      <c r="C13" s="87"/>
      <c r="D13" s="147"/>
      <c r="E13" s="147"/>
      <c r="F13" s="86">
        <f>'５年生'!L13</f>
        <v>0</v>
      </c>
      <c r="G13" s="88"/>
      <c r="H13" s="5"/>
      <c r="I13" s="6"/>
      <c r="J13" s="7"/>
      <c r="K13" s="8"/>
      <c r="L13" s="148">
        <f>SUM(L5:M12)</f>
        <v>0</v>
      </c>
      <c r="M13" s="149"/>
    </row>
    <row r="14" spans="1:13" ht="31.8" customHeight="1" thickBot="1" x14ac:dyDescent="0.5">
      <c r="A14" s="86" t="s">
        <v>61</v>
      </c>
      <c r="B14" s="87"/>
      <c r="C14" s="87"/>
      <c r="D14" s="87"/>
      <c r="E14" s="87"/>
      <c r="F14" s="86" t="str">
        <f>'５年生'!L14&amp;""</f>
        <v/>
      </c>
      <c r="G14" s="88"/>
      <c r="H14" s="9"/>
      <c r="K14" s="10"/>
      <c r="L14" s="150" t="str">
        <f>IF(L13=0,"",IF(L13&gt;=71,"A",IF(L13&gt;=63,"B",IF(L13&gt;=55,"C",IF(L13&gt;=46,"D",IF(L13&lt;46,"E"))))))</f>
        <v/>
      </c>
      <c r="M14" s="151"/>
    </row>
    <row r="16" spans="1:13" ht="27" customHeight="1" thickBot="1" x14ac:dyDescent="0.5">
      <c r="A16" s="1" t="s">
        <v>125</v>
      </c>
    </row>
    <row r="17" spans="1:13" ht="19.8" thickBot="1" x14ac:dyDescent="0.5">
      <c r="B17" s="54"/>
      <c r="C17" s="55"/>
      <c r="D17" s="33" t="s">
        <v>126</v>
      </c>
      <c r="E17" s="34" t="s">
        <v>127</v>
      </c>
      <c r="F17" s="34" t="s">
        <v>128</v>
      </c>
      <c r="G17" s="34" t="s">
        <v>129</v>
      </c>
      <c r="H17" s="34" t="s">
        <v>130</v>
      </c>
      <c r="I17" s="34" t="s">
        <v>131</v>
      </c>
      <c r="J17" s="34" t="s">
        <v>132</v>
      </c>
      <c r="K17" s="34" t="s">
        <v>133</v>
      </c>
      <c r="L17" s="34" t="s">
        <v>134</v>
      </c>
      <c r="M17" s="35" t="s">
        <v>135</v>
      </c>
    </row>
    <row r="18" spans="1:13" x14ac:dyDescent="0.45">
      <c r="A18" s="36"/>
      <c r="B18" s="152" t="s">
        <v>149</v>
      </c>
      <c r="C18" s="153"/>
      <c r="D18" s="16" t="s">
        <v>163</v>
      </c>
      <c r="E18" s="17" t="s">
        <v>164</v>
      </c>
      <c r="F18" s="18" t="s">
        <v>95</v>
      </c>
      <c r="G18" s="17" t="s">
        <v>96</v>
      </c>
      <c r="H18" s="17" t="s">
        <v>165</v>
      </c>
      <c r="I18" s="17" t="s">
        <v>166</v>
      </c>
      <c r="J18" s="19" t="s">
        <v>167</v>
      </c>
      <c r="K18" s="17" t="s">
        <v>168</v>
      </c>
      <c r="L18" s="17" t="s">
        <v>169</v>
      </c>
      <c r="M18" s="20" t="s">
        <v>170</v>
      </c>
    </row>
    <row r="19" spans="1:13" x14ac:dyDescent="0.45">
      <c r="A19" s="36"/>
      <c r="B19" s="94" t="s">
        <v>46</v>
      </c>
      <c r="C19" s="95"/>
      <c r="D19" s="21" t="s">
        <v>136</v>
      </c>
      <c r="E19" s="22" t="s">
        <v>101</v>
      </c>
      <c r="F19" s="23" t="s">
        <v>102</v>
      </c>
      <c r="G19" s="22" t="s">
        <v>103</v>
      </c>
      <c r="H19" s="22" t="s">
        <v>171</v>
      </c>
      <c r="I19" s="22" t="s">
        <v>172</v>
      </c>
      <c r="J19" s="24" t="s">
        <v>173</v>
      </c>
      <c r="K19" s="22" t="s">
        <v>104</v>
      </c>
      <c r="L19" s="22" t="s">
        <v>99</v>
      </c>
      <c r="M19" s="25" t="s">
        <v>174</v>
      </c>
    </row>
    <row r="20" spans="1:13" x14ac:dyDescent="0.45">
      <c r="A20" s="36"/>
      <c r="B20" s="94" t="s">
        <v>150</v>
      </c>
      <c r="C20" s="95"/>
      <c r="D20" s="21" t="s">
        <v>137</v>
      </c>
      <c r="E20" s="22" t="s">
        <v>175</v>
      </c>
      <c r="F20" s="23" t="s">
        <v>176</v>
      </c>
      <c r="G20" s="22" t="s">
        <v>177</v>
      </c>
      <c r="H20" s="22" t="s">
        <v>178</v>
      </c>
      <c r="I20" s="22" t="s">
        <v>179</v>
      </c>
      <c r="J20" s="24" t="s">
        <v>180</v>
      </c>
      <c r="K20" s="22" t="s">
        <v>181</v>
      </c>
      <c r="L20" s="22" t="s">
        <v>182</v>
      </c>
      <c r="M20" s="25" t="s">
        <v>183</v>
      </c>
    </row>
    <row r="21" spans="1:13" x14ac:dyDescent="0.45">
      <c r="A21" s="36"/>
      <c r="B21" s="94" t="s">
        <v>59</v>
      </c>
      <c r="C21" s="95"/>
      <c r="D21" s="21" t="s">
        <v>184</v>
      </c>
      <c r="E21" s="22" t="s">
        <v>185</v>
      </c>
      <c r="F21" s="23" t="s">
        <v>176</v>
      </c>
      <c r="G21" s="22" t="s">
        <v>186</v>
      </c>
      <c r="H21" s="22" t="s">
        <v>187</v>
      </c>
      <c r="I21" s="22" t="s">
        <v>188</v>
      </c>
      <c r="J21" s="24" t="s">
        <v>189</v>
      </c>
      <c r="K21" s="22" t="s">
        <v>190</v>
      </c>
      <c r="L21" s="22" t="s">
        <v>191</v>
      </c>
      <c r="M21" s="25" t="s">
        <v>192</v>
      </c>
    </row>
    <row r="22" spans="1:13" x14ac:dyDescent="0.45">
      <c r="A22" s="36"/>
      <c r="B22" s="94" t="s">
        <v>240</v>
      </c>
      <c r="C22" s="95"/>
      <c r="D22" s="21" t="s">
        <v>138</v>
      </c>
      <c r="E22" s="22" t="s">
        <v>108</v>
      </c>
      <c r="F22" s="23" t="s">
        <v>193</v>
      </c>
      <c r="G22" s="22" t="s">
        <v>194</v>
      </c>
      <c r="H22" s="22" t="s">
        <v>195</v>
      </c>
      <c r="I22" s="22" t="s">
        <v>196</v>
      </c>
      <c r="J22" s="24" t="s">
        <v>197</v>
      </c>
      <c r="K22" s="22" t="s">
        <v>198</v>
      </c>
      <c r="L22" s="22" t="s">
        <v>199</v>
      </c>
      <c r="M22" s="25" t="s">
        <v>200</v>
      </c>
    </row>
    <row r="23" spans="1:13" x14ac:dyDescent="0.45">
      <c r="A23" s="36"/>
      <c r="B23" s="94" t="s">
        <v>49</v>
      </c>
      <c r="C23" s="95"/>
      <c r="D23" s="21" t="s">
        <v>201</v>
      </c>
      <c r="E23" s="22" t="s">
        <v>202</v>
      </c>
      <c r="F23" s="23" t="s">
        <v>203</v>
      </c>
      <c r="G23" s="22" t="s">
        <v>204</v>
      </c>
      <c r="H23" s="22" t="s">
        <v>205</v>
      </c>
      <c r="I23" s="22" t="s">
        <v>206</v>
      </c>
      <c r="J23" s="24" t="s">
        <v>207</v>
      </c>
      <c r="K23" s="22" t="s">
        <v>208</v>
      </c>
      <c r="L23" s="22" t="s">
        <v>209</v>
      </c>
      <c r="M23" s="25" t="s">
        <v>210</v>
      </c>
    </row>
    <row r="24" spans="1:13" x14ac:dyDescent="0.45">
      <c r="A24" s="36"/>
      <c r="B24" s="94" t="s">
        <v>60</v>
      </c>
      <c r="C24" s="95"/>
      <c r="D24" s="21" t="s">
        <v>211</v>
      </c>
      <c r="E24" s="22" t="s">
        <v>212</v>
      </c>
      <c r="F24" s="23" t="s">
        <v>213</v>
      </c>
      <c r="G24" s="22" t="s">
        <v>214</v>
      </c>
      <c r="H24" s="22" t="s">
        <v>215</v>
      </c>
      <c r="I24" s="22" t="s">
        <v>216</v>
      </c>
      <c r="J24" s="24" t="s">
        <v>217</v>
      </c>
      <c r="K24" s="22" t="s">
        <v>218</v>
      </c>
      <c r="L24" s="22" t="s">
        <v>219</v>
      </c>
      <c r="M24" s="25" t="s">
        <v>220</v>
      </c>
    </row>
    <row r="25" spans="1:13" ht="19.8" thickBot="1" x14ac:dyDescent="0.5">
      <c r="A25" s="37"/>
      <c r="B25" s="96" t="s">
        <v>50</v>
      </c>
      <c r="C25" s="97"/>
      <c r="D25" s="26" t="s">
        <v>221</v>
      </c>
      <c r="E25" s="27">
        <v>4</v>
      </c>
      <c r="F25" s="38">
        <v>5</v>
      </c>
      <c r="G25" s="27" t="s">
        <v>222</v>
      </c>
      <c r="H25" s="27" t="s">
        <v>223</v>
      </c>
      <c r="I25" s="27" t="s">
        <v>97</v>
      </c>
      <c r="J25" s="28" t="s">
        <v>98</v>
      </c>
      <c r="K25" s="27" t="s">
        <v>185</v>
      </c>
      <c r="L25" s="27" t="s">
        <v>176</v>
      </c>
      <c r="M25" s="29" t="s">
        <v>170</v>
      </c>
    </row>
    <row r="26" spans="1:13" ht="7.8" customHeight="1" thickBot="1" x14ac:dyDescent="0.5">
      <c r="A26" s="36"/>
      <c r="B26" s="30"/>
      <c r="C26" s="30"/>
      <c r="D26" s="31"/>
      <c r="E26" s="31"/>
      <c r="F26" s="32"/>
      <c r="G26" s="31"/>
      <c r="H26" s="31"/>
      <c r="I26" s="31"/>
      <c r="J26" s="31"/>
      <c r="K26" s="31"/>
      <c r="L26" s="31"/>
      <c r="M26" s="31"/>
    </row>
    <row r="27" spans="1:13" ht="19.8" thickBot="1" x14ac:dyDescent="0.5">
      <c r="B27" s="45" t="s">
        <v>61</v>
      </c>
      <c r="C27" s="45"/>
      <c r="D27" s="42" t="s">
        <v>156</v>
      </c>
      <c r="E27" s="42"/>
      <c r="F27" s="42" t="s">
        <v>157</v>
      </c>
      <c r="G27" s="42"/>
      <c r="H27" s="46" t="s">
        <v>158</v>
      </c>
      <c r="I27" s="47"/>
      <c r="J27" s="42" t="s">
        <v>159</v>
      </c>
      <c r="K27" s="42"/>
      <c r="L27" s="42" t="s">
        <v>160</v>
      </c>
      <c r="M27" s="42"/>
    </row>
  </sheetData>
  <sheetProtection algorithmName="SHA-512" hashValue="8h1dPe+ujRlxyTHmaB/DA1PX7BRRsxc4YqWTtHrqY4Xe/CyCVO1AExfKHZ3hT5sEnw0m2snlcjMlZ0pQTPoowQ==" saltValue="Dk4zZYeJXkcLKWDcPjtQBA==" spinCount="100000" sheet="1" objects="1" scenarios="1"/>
  <mergeCells count="77">
    <mergeCell ref="B17:C17"/>
    <mergeCell ref="B18:C18"/>
    <mergeCell ref="B19:C19"/>
    <mergeCell ref="B20:C20"/>
    <mergeCell ref="B21:C21"/>
    <mergeCell ref="L12:M12"/>
    <mergeCell ref="A13:E13"/>
    <mergeCell ref="F13:G13"/>
    <mergeCell ref="L13:M13"/>
    <mergeCell ref="A14:E14"/>
    <mergeCell ref="F14:G14"/>
    <mergeCell ref="L14:M14"/>
    <mergeCell ref="A12:C12"/>
    <mergeCell ref="D12:E12"/>
    <mergeCell ref="F12:G12"/>
    <mergeCell ref="H12:I12"/>
    <mergeCell ref="J12:K12"/>
    <mergeCell ref="L10:M10"/>
    <mergeCell ref="A11:C11"/>
    <mergeCell ref="D11:E11"/>
    <mergeCell ref="F11:G11"/>
    <mergeCell ref="H11:I11"/>
    <mergeCell ref="J11:K11"/>
    <mergeCell ref="L11:M11"/>
    <mergeCell ref="A10:C10"/>
    <mergeCell ref="D10:E10"/>
    <mergeCell ref="F10:G10"/>
    <mergeCell ref="H10:I10"/>
    <mergeCell ref="J10:K10"/>
    <mergeCell ref="L8:M8"/>
    <mergeCell ref="A9:C9"/>
    <mergeCell ref="D9:E9"/>
    <mergeCell ref="F9:G9"/>
    <mergeCell ref="H9:I9"/>
    <mergeCell ref="J9:K9"/>
    <mergeCell ref="L9:M9"/>
    <mergeCell ref="A8:C8"/>
    <mergeCell ref="D8:E8"/>
    <mergeCell ref="F8:G8"/>
    <mergeCell ref="H8:I8"/>
    <mergeCell ref="J8:K8"/>
    <mergeCell ref="L6:M6"/>
    <mergeCell ref="A7:C7"/>
    <mergeCell ref="D7:E7"/>
    <mergeCell ref="F7:G7"/>
    <mergeCell ref="H7:I7"/>
    <mergeCell ref="J7:K7"/>
    <mergeCell ref="L7:M7"/>
    <mergeCell ref="A6:C6"/>
    <mergeCell ref="D6:E6"/>
    <mergeCell ref="F6:G6"/>
    <mergeCell ref="H6:I6"/>
    <mergeCell ref="J6:K6"/>
    <mergeCell ref="A1:M1"/>
    <mergeCell ref="J3:M3"/>
    <mergeCell ref="A4:C4"/>
    <mergeCell ref="D4:E4"/>
    <mergeCell ref="F4:G4"/>
    <mergeCell ref="H4:I4"/>
    <mergeCell ref="J4:K4"/>
    <mergeCell ref="L4:M4"/>
    <mergeCell ref="L5:M5"/>
    <mergeCell ref="A5:C5"/>
    <mergeCell ref="D5:E5"/>
    <mergeCell ref="F5:G5"/>
    <mergeCell ref="H5:I5"/>
    <mergeCell ref="J5:K5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3" priority="4">
      <formula>LEN(TRIM(J2))=0</formula>
    </cfRule>
  </conditionalFormatting>
  <conditionalFormatting sqref="L2">
    <cfRule type="containsBlanks" dxfId="2" priority="3">
      <formula>LEN(TRIM(L2))=0</formula>
    </cfRule>
  </conditionalFormatting>
  <conditionalFormatting sqref="J3:M3">
    <cfRule type="containsBlanks" dxfId="1" priority="2">
      <formula>LEN(TRIM(J3))=0</formula>
    </cfRule>
  </conditionalFormatting>
  <conditionalFormatting sqref="H5:K12">
    <cfRule type="containsBlanks" dxfId="0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41319-BCA9-45DA-B0A4-1EB97799A241}">
  <dimension ref="I2:Q8"/>
  <sheetViews>
    <sheetView zoomScale="115" zoomScaleNormal="115" workbookViewId="0">
      <selection activeCell="I23" sqref="I23"/>
    </sheetView>
  </sheetViews>
  <sheetFormatPr defaultRowHeight="18" x14ac:dyDescent="0.45"/>
  <cols>
    <col min="1" max="7" width="11.8984375" customWidth="1"/>
  </cols>
  <sheetData>
    <row r="2" spans="9:17" x14ac:dyDescent="0.45">
      <c r="I2" s="11"/>
      <c r="J2" s="11" t="s">
        <v>62</v>
      </c>
      <c r="K2" s="11" t="s">
        <v>75</v>
      </c>
      <c r="L2" s="11" t="s">
        <v>63</v>
      </c>
      <c r="M2" s="11" t="s">
        <v>64</v>
      </c>
      <c r="N2" s="11" t="s">
        <v>76</v>
      </c>
      <c r="O2" s="11" t="s">
        <v>78</v>
      </c>
      <c r="P2" s="11" t="s">
        <v>65</v>
      </c>
      <c r="Q2" s="11" t="s">
        <v>77</v>
      </c>
    </row>
    <row r="3" spans="9:17" ht="18.600000000000001" customHeight="1" x14ac:dyDescent="0.45">
      <c r="I3" s="11" t="s">
        <v>69</v>
      </c>
      <c r="J3" s="11">
        <f>'１年生'!F5</f>
        <v>0</v>
      </c>
      <c r="K3" s="11">
        <f>'１年生'!F6</f>
        <v>0</v>
      </c>
      <c r="L3" s="11">
        <f>'１年生'!F7</f>
        <v>0</v>
      </c>
      <c r="M3" s="11">
        <f>'１年生'!F8</f>
        <v>0</v>
      </c>
      <c r="N3" s="11">
        <f>'１年生'!F9</f>
        <v>0</v>
      </c>
      <c r="O3" s="11">
        <f>'１年生'!F10</f>
        <v>0</v>
      </c>
      <c r="P3" s="11">
        <f>'１年生'!F11</f>
        <v>0</v>
      </c>
      <c r="Q3" s="11">
        <f>'１年生'!F12</f>
        <v>0</v>
      </c>
    </row>
    <row r="4" spans="9:17" ht="18.600000000000001" customHeight="1" x14ac:dyDescent="0.45">
      <c r="I4" s="11" t="s">
        <v>70</v>
      </c>
      <c r="J4" s="11">
        <f>'２年生'!J5</f>
        <v>0</v>
      </c>
      <c r="K4" s="11">
        <f>'２年生'!J6</f>
        <v>0</v>
      </c>
      <c r="L4" s="11">
        <f>'２年生'!J7</f>
        <v>0</v>
      </c>
      <c r="M4" s="11">
        <f>'２年生'!J8</f>
        <v>0</v>
      </c>
      <c r="N4" s="11">
        <f>'２年生'!J9</f>
        <v>0</v>
      </c>
      <c r="O4" s="11">
        <f>'２年生'!J10</f>
        <v>0</v>
      </c>
      <c r="P4" s="11">
        <f>'２年生'!J11</f>
        <v>0</v>
      </c>
      <c r="Q4" s="11">
        <f>'２年生'!J12</f>
        <v>0</v>
      </c>
    </row>
    <row r="5" spans="9:17" x14ac:dyDescent="0.45">
      <c r="I5" s="11" t="s">
        <v>71</v>
      </c>
      <c r="J5" s="11">
        <f>'３年生'!J5</f>
        <v>0</v>
      </c>
      <c r="K5" s="11">
        <f>'３年生'!J6</f>
        <v>0</v>
      </c>
      <c r="L5" s="11">
        <f>'３年生'!J7</f>
        <v>0</v>
      </c>
      <c r="M5" s="11">
        <f>'３年生'!J8</f>
        <v>0</v>
      </c>
      <c r="N5" s="11">
        <f>'３年生'!J9</f>
        <v>0</v>
      </c>
      <c r="O5" s="11">
        <f>'３年生'!J10</f>
        <v>0</v>
      </c>
      <c r="P5" s="11">
        <f>'３年生'!J11</f>
        <v>0</v>
      </c>
      <c r="Q5" s="11">
        <f>'３年生'!J12</f>
        <v>0</v>
      </c>
    </row>
    <row r="6" spans="9:17" x14ac:dyDescent="0.45">
      <c r="I6" s="11" t="s">
        <v>72</v>
      </c>
      <c r="J6" s="11">
        <f>'４年生'!J5</f>
        <v>0</v>
      </c>
      <c r="K6" s="11">
        <f>'４年生'!J6</f>
        <v>0</v>
      </c>
      <c r="L6" s="11">
        <f>'４年生'!J7</f>
        <v>0</v>
      </c>
      <c r="M6" s="11">
        <f>'４年生'!J8</f>
        <v>0</v>
      </c>
      <c r="N6" s="11">
        <f>'４年生'!J9</f>
        <v>0</v>
      </c>
      <c r="O6" s="11">
        <f>'４年生'!J10</f>
        <v>0</v>
      </c>
      <c r="P6" s="11">
        <f>'４年生'!J11</f>
        <v>0</v>
      </c>
      <c r="Q6" s="11">
        <f>'４年生'!J12</f>
        <v>0</v>
      </c>
    </row>
    <row r="7" spans="9:17" x14ac:dyDescent="0.45">
      <c r="I7" s="11" t="s">
        <v>73</v>
      </c>
      <c r="J7" s="11">
        <f>'５年生'!J5</f>
        <v>0</v>
      </c>
      <c r="K7" s="11">
        <f>'５年生'!J6</f>
        <v>0</v>
      </c>
      <c r="L7" s="11">
        <f>'５年生'!J7</f>
        <v>0</v>
      </c>
      <c r="M7" s="11">
        <f>'５年生'!J8</f>
        <v>0</v>
      </c>
      <c r="N7" s="11">
        <f>'５年生'!J9</f>
        <v>0</v>
      </c>
      <c r="O7" s="11">
        <f>'５年生'!J10</f>
        <v>0</v>
      </c>
      <c r="P7" s="11">
        <f>'５年生'!J11</f>
        <v>0</v>
      </c>
      <c r="Q7" s="11">
        <f>'５年生'!J12</f>
        <v>0</v>
      </c>
    </row>
    <row r="8" spans="9:17" x14ac:dyDescent="0.45">
      <c r="I8" s="11" t="s">
        <v>74</v>
      </c>
      <c r="J8" s="11">
        <f>'６年生'!J5</f>
        <v>0</v>
      </c>
      <c r="K8" s="11">
        <f>'６年生'!J6</f>
        <v>0</v>
      </c>
      <c r="L8" s="11">
        <f>'６年生'!J7</f>
        <v>0</v>
      </c>
      <c r="M8" s="11">
        <f>'６年生'!J8</f>
        <v>0</v>
      </c>
      <c r="N8" s="11">
        <f>'６年生'!J9</f>
        <v>0</v>
      </c>
      <c r="O8" s="11">
        <f>'６年生'!J10</f>
        <v>0</v>
      </c>
      <c r="P8" s="11">
        <f>'６年生'!J11</f>
        <v>0</v>
      </c>
      <c r="Q8" s="11">
        <f>'６年生'!J12</f>
        <v>0</v>
      </c>
    </row>
  </sheetData>
  <sheetProtection algorithmName="SHA-512" hashValue="/8o6U+vl2wO9mi5dL4pcVHxs4J8wx+8o8gQJzNmw18ogVgVdfR8q4Uev7Ta/BhHAslWnbpup3WrnX3JoE2C34g==" saltValue="rZLDnqBzvL5tkHc7JFfSMw==" spinCount="100000" sheet="1" objects="1" scenarios="1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１年生</vt:lpstr>
      <vt:lpstr>２年生</vt:lpstr>
      <vt:lpstr>３年生</vt:lpstr>
      <vt:lpstr>４年生</vt:lpstr>
      <vt:lpstr>５年生</vt:lpstr>
      <vt:lpstr>６年生</vt:lpstr>
      <vt:lpstr>グラフ</vt:lpstr>
      <vt:lpstr>グラフ!Print_Area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江川 秀文</dc:creator>
  <cp:lastModifiedBy>江川 秀文</cp:lastModifiedBy>
  <cp:lastPrinted>2024-02-16T05:07:53Z</cp:lastPrinted>
  <dcterms:created xsi:type="dcterms:W3CDTF">2024-02-14T00:15:00Z</dcterms:created>
  <dcterms:modified xsi:type="dcterms:W3CDTF">2024-03-25T01:48:55Z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2024-02-14T00:57:09Z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3e61f6bc-acba-4832-9033-e7c8e3cd3487</vt:lpwstr>
  </property>
  <property fmtid="{D5CDD505-2E9C-101B-9397-08002B2CF9AE}" pid="8" name="MSIP_Label_defa4170-0d19-0005-0004-bc88714345d2_ContentBits">
    <vt:lpwstr>0</vt:lpwstr>
  </property>
</Properties>
</file>