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p40730\Desktop\体力向上関係配布文書\体力テスト記録カード\"/>
    </mc:Choice>
  </mc:AlternateContent>
  <xr:revisionPtr revIDLastSave="0" documentId="13_ncr:1_{82DF0EB9-A00C-40DE-901C-B71C3BC934B7}" xr6:coauthVersionLast="47" xr6:coauthVersionMax="47" xr10:uidLastSave="{00000000-0000-0000-0000-000000000000}"/>
  <bookViews>
    <workbookView xWindow="-30828" yWindow="-108" windowWidth="30936" windowHeight="17040" xr2:uid="{08336AB4-68BE-4CBE-9572-C6CBB745E351}"/>
  </bookViews>
  <sheets>
    <sheet name="１年生" sheetId="1" r:id="rId1"/>
    <sheet name="２年生" sheetId="2" r:id="rId2"/>
    <sheet name="３年生" sheetId="3" r:id="rId3"/>
    <sheet name="４年生" sheetId="4" r:id="rId4"/>
    <sheet name="５年生" sheetId="5" r:id="rId5"/>
    <sheet name="６年生" sheetId="6" r:id="rId6"/>
    <sheet name="グラフ" sheetId="7" r:id="rId7"/>
  </sheets>
  <externalReferences>
    <externalReference r:id="rId8"/>
  </externalReferences>
  <definedNames>
    <definedName name="_xlnm.Print_Area" localSheetId="6">グラフ!$A$1:$G$104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6" l="1"/>
  <c r="L12" i="6"/>
  <c r="L11" i="6"/>
  <c r="L10" i="6"/>
  <c r="L9" i="6"/>
  <c r="L8" i="6"/>
  <c r="L7" i="6"/>
  <c r="L6" i="6"/>
  <c r="L5" i="6"/>
  <c r="D12" i="6"/>
  <c r="D11" i="6"/>
  <c r="D10" i="6"/>
  <c r="D9" i="6"/>
  <c r="D8" i="6"/>
  <c r="D7" i="6"/>
  <c r="D6" i="6"/>
  <c r="D5" i="6"/>
  <c r="L12" i="5"/>
  <c r="L11" i="5"/>
  <c r="L10" i="5"/>
  <c r="L9" i="5"/>
  <c r="L8" i="5"/>
  <c r="L7" i="5"/>
  <c r="L6" i="5"/>
  <c r="L5" i="5"/>
  <c r="D12" i="5"/>
  <c r="D11" i="5"/>
  <c r="D10" i="5"/>
  <c r="D9" i="5"/>
  <c r="D8" i="5"/>
  <c r="D7" i="5"/>
  <c r="D6" i="5"/>
  <c r="D5" i="5"/>
  <c r="L14" i="4"/>
  <c r="L12" i="4"/>
  <c r="L11" i="4"/>
  <c r="L10" i="4"/>
  <c r="L9" i="4"/>
  <c r="L8" i="4"/>
  <c r="L7" i="4"/>
  <c r="L6" i="4"/>
  <c r="L5" i="4"/>
  <c r="D12" i="4"/>
  <c r="D11" i="4"/>
  <c r="D10" i="4"/>
  <c r="D9" i="4"/>
  <c r="D8" i="4"/>
  <c r="D7" i="4"/>
  <c r="D6" i="4"/>
  <c r="D5" i="4"/>
  <c r="L14" i="3"/>
  <c r="L12" i="3"/>
  <c r="L11" i="3"/>
  <c r="L10" i="3"/>
  <c r="L9" i="3"/>
  <c r="L8" i="3"/>
  <c r="L7" i="3"/>
  <c r="L6" i="3"/>
  <c r="L5" i="3"/>
  <c r="D12" i="3"/>
  <c r="D11" i="3"/>
  <c r="D10" i="3"/>
  <c r="D9" i="3"/>
  <c r="D8" i="3"/>
  <c r="D7" i="3"/>
  <c r="D6" i="3"/>
  <c r="D5" i="3"/>
  <c r="D12" i="2"/>
  <c r="D11" i="2"/>
  <c r="D10" i="2"/>
  <c r="D9" i="2"/>
  <c r="D8" i="2"/>
  <c r="D7" i="2"/>
  <c r="D5" i="2"/>
  <c r="D6" i="2"/>
  <c r="L14" i="2"/>
  <c r="L12" i="2"/>
  <c r="L11" i="2"/>
  <c r="L10" i="2"/>
  <c r="L9" i="2"/>
  <c r="L8" i="2"/>
  <c r="L7" i="2"/>
  <c r="L6" i="2"/>
  <c r="L5" i="2"/>
  <c r="K12" i="1"/>
  <c r="K11" i="1"/>
  <c r="K10" i="1"/>
  <c r="K9" i="1"/>
  <c r="K8" i="1"/>
  <c r="K7" i="1"/>
  <c r="K6" i="1"/>
  <c r="K5" i="1"/>
  <c r="Q8" i="7"/>
  <c r="Q7" i="7"/>
  <c r="Q6" i="7"/>
  <c r="Q5" i="7"/>
  <c r="Q4" i="7"/>
  <c r="Q3" i="7"/>
  <c r="P8" i="7"/>
  <c r="P7" i="7"/>
  <c r="P6" i="7"/>
  <c r="P5" i="7"/>
  <c r="P4" i="7"/>
  <c r="P3" i="7"/>
  <c r="O8" i="7"/>
  <c r="O7" i="7"/>
  <c r="O6" i="7"/>
  <c r="O5" i="7"/>
  <c r="O4" i="7"/>
  <c r="O3" i="7"/>
  <c r="N8" i="7"/>
  <c r="N7" i="7"/>
  <c r="N6" i="7"/>
  <c r="N5" i="7"/>
  <c r="N4" i="7"/>
  <c r="N3" i="7"/>
  <c r="M8" i="7"/>
  <c r="M7" i="7"/>
  <c r="M6" i="7"/>
  <c r="M5" i="7"/>
  <c r="M4" i="7"/>
  <c r="M3" i="7"/>
  <c r="L8" i="7"/>
  <c r="L7" i="7"/>
  <c r="L6" i="7"/>
  <c r="L5" i="7"/>
  <c r="L4" i="7"/>
  <c r="L3" i="7"/>
  <c r="K8" i="7"/>
  <c r="K7" i="7"/>
  <c r="K6" i="7"/>
  <c r="K5" i="7"/>
  <c r="K4" i="7"/>
  <c r="K3" i="7"/>
  <c r="J8" i="7"/>
  <c r="J7" i="7"/>
  <c r="J6" i="7"/>
  <c r="J5" i="7"/>
  <c r="J4" i="7"/>
  <c r="J3" i="7"/>
  <c r="L13" i="5" l="1"/>
  <c r="L14" i="5" s="1"/>
  <c r="K13" i="1"/>
  <c r="K14" i="1" s="1"/>
  <c r="F12" i="6"/>
  <c r="F11" i="6"/>
  <c r="F10" i="6"/>
  <c r="F9" i="6"/>
  <c r="F8" i="6"/>
  <c r="F7" i="6"/>
  <c r="F6" i="6"/>
  <c r="F5" i="6"/>
  <c r="F12" i="5"/>
  <c r="F11" i="5"/>
  <c r="F10" i="5"/>
  <c r="F9" i="5"/>
  <c r="F8" i="5"/>
  <c r="F7" i="5"/>
  <c r="F6" i="5"/>
  <c r="F5" i="5"/>
  <c r="F12" i="4"/>
  <c r="F11" i="4"/>
  <c r="F10" i="4"/>
  <c r="F9" i="4"/>
  <c r="F8" i="4"/>
  <c r="F7" i="4"/>
  <c r="F6" i="4"/>
  <c r="F5" i="4"/>
  <c r="F12" i="3"/>
  <c r="F11" i="3"/>
  <c r="F9" i="3"/>
  <c r="F8" i="3"/>
  <c r="F7" i="3"/>
  <c r="F6" i="3"/>
  <c r="F5" i="3"/>
  <c r="F10" i="3"/>
  <c r="F10" i="2"/>
  <c r="F12" i="2"/>
  <c r="F11" i="2"/>
  <c r="F9" i="2"/>
  <c r="F8" i="2"/>
  <c r="F7" i="2"/>
  <c r="F6" i="2"/>
  <c r="F5" i="2"/>
  <c r="L13" i="6" l="1"/>
  <c r="L13" i="4"/>
  <c r="L13" i="3"/>
  <c r="L13" i="2"/>
  <c r="F13" i="2" l="1"/>
  <c r="F14" i="2"/>
  <c r="F14" i="4"/>
  <c r="F13" i="4"/>
  <c r="F14" i="5"/>
  <c r="F13" i="5"/>
  <c r="F14" i="6"/>
  <c r="F13" i="6"/>
  <c r="F14" i="3"/>
  <c r="F13" i="3"/>
</calcChain>
</file>

<file path=xl/sharedStrings.xml><?xml version="1.0" encoding="utf-8"?>
<sst xmlns="http://schemas.openxmlformats.org/spreadsheetml/2006/main" count="768" uniqueCount="247">
  <si>
    <t>もくひょう</t>
    <phoneticPr fontId="1"/>
  </si>
  <si>
    <t>きろく</t>
    <phoneticPr fontId="1"/>
  </si>
  <si>
    <t>とくてん</t>
    <phoneticPr fontId="1"/>
  </si>
  <si>
    <t>たいりょくごうけいてん</t>
    <phoneticPr fontId="1"/>
  </si>
  <si>
    <t>そうごうひょうか</t>
    <phoneticPr fontId="1"/>
  </si>
  <si>
    <t>なまえ</t>
    <phoneticPr fontId="1"/>
  </si>
  <si>
    <t>１ねん</t>
    <phoneticPr fontId="1"/>
  </si>
  <si>
    <t>くみ</t>
    <phoneticPr fontId="1"/>
  </si>
  <si>
    <t>ばん</t>
    <phoneticPr fontId="1"/>
  </si>
  <si>
    <t>じょうたいおこし（かい）</t>
    <phoneticPr fontId="1"/>
  </si>
  <si>
    <t>ちょうざたいぜんくつ（ｃｍ）</t>
    <phoneticPr fontId="1"/>
  </si>
  <si>
    <t>あくりょく（ｋｇ）</t>
    <phoneticPr fontId="1"/>
  </si>
  <si>
    <t>はんぷくよことび（かい）</t>
    <phoneticPr fontId="1"/>
  </si>
  <si>
    <t>20メートルシャトルラン（かい）</t>
    <phoneticPr fontId="1"/>
  </si>
  <si>
    <t>50メートルそう（びょう）</t>
    <phoneticPr fontId="1"/>
  </si>
  <si>
    <t>たちはばとび（ｃｍ）</t>
    <phoneticPr fontId="1"/>
  </si>
  <si>
    <t>ソフトボールなげ（ｍ）</t>
    <phoneticPr fontId="1"/>
  </si>
  <si>
    <t>２年</t>
    <rPh sb="1" eb="2">
      <t>ネン</t>
    </rPh>
    <phoneticPr fontId="1"/>
  </si>
  <si>
    <t>名まえ</t>
    <rPh sb="0" eb="1">
      <t>ナ</t>
    </rPh>
    <phoneticPr fontId="1"/>
  </si>
  <si>
    <t>こえよう！１年まえのじぶん</t>
    <rPh sb="6" eb="7">
      <t>ネン</t>
    </rPh>
    <phoneticPr fontId="1"/>
  </si>
  <si>
    <t>あく力（ｋｇ）</t>
    <rPh sb="2" eb="3">
      <t>チカラ</t>
    </rPh>
    <phoneticPr fontId="1"/>
  </si>
  <si>
    <t>上たいおこし（かい）</t>
    <rPh sb="0" eb="1">
      <t>ウエ</t>
    </rPh>
    <phoneticPr fontId="1"/>
  </si>
  <si>
    <t>目ひょう</t>
    <rPh sb="0" eb="1">
      <t>メ</t>
    </rPh>
    <phoneticPr fontId="1"/>
  </si>
  <si>
    <t>立ちはばとび（ｃｍ）</t>
    <rPh sb="0" eb="1">
      <t>タ</t>
    </rPh>
    <phoneticPr fontId="1"/>
  </si>
  <si>
    <t>たい力ごうけいてん</t>
    <rPh sb="2" eb="3">
      <t>リョク</t>
    </rPh>
    <phoneticPr fontId="1"/>
  </si>
  <si>
    <t>１年生のきろく</t>
    <rPh sb="1" eb="3">
      <t>ネンセイ</t>
    </rPh>
    <phoneticPr fontId="1"/>
  </si>
  <si>
    <t>１年生のとくてん</t>
    <rPh sb="1" eb="3">
      <t>ネンセイ</t>
    </rPh>
    <phoneticPr fontId="1"/>
  </si>
  <si>
    <t>３年</t>
    <rPh sb="1" eb="2">
      <t>ネン</t>
    </rPh>
    <phoneticPr fontId="1"/>
  </si>
  <si>
    <t>組</t>
    <rPh sb="0" eb="1">
      <t>ク</t>
    </rPh>
    <phoneticPr fontId="1"/>
  </si>
  <si>
    <t>番</t>
    <rPh sb="0" eb="1">
      <t>バン</t>
    </rPh>
    <phoneticPr fontId="1"/>
  </si>
  <si>
    <t>２年生の記ろく</t>
    <rPh sb="1" eb="3">
      <t>ネンセイ</t>
    </rPh>
    <rPh sb="4" eb="5">
      <t>キ</t>
    </rPh>
    <phoneticPr fontId="1"/>
  </si>
  <si>
    <t>２年生のとく点</t>
    <rPh sb="1" eb="3">
      <t>ネンセイ</t>
    </rPh>
    <rPh sb="6" eb="7">
      <t>テン</t>
    </rPh>
    <phoneticPr fontId="1"/>
  </si>
  <si>
    <t>記ろく</t>
    <rPh sb="0" eb="1">
      <t>キ</t>
    </rPh>
    <phoneticPr fontId="1"/>
  </si>
  <si>
    <t>とく点</t>
    <rPh sb="2" eb="3">
      <t>テン</t>
    </rPh>
    <phoneticPr fontId="1"/>
  </si>
  <si>
    <t>名前</t>
    <rPh sb="0" eb="1">
      <t>ナ</t>
    </rPh>
    <rPh sb="1" eb="2">
      <t>マエ</t>
    </rPh>
    <phoneticPr fontId="1"/>
  </si>
  <si>
    <t>こえよう！１年前の自分</t>
    <rPh sb="6" eb="7">
      <t>ネン</t>
    </rPh>
    <rPh sb="7" eb="8">
      <t>マエ</t>
    </rPh>
    <rPh sb="9" eb="11">
      <t>ジブン</t>
    </rPh>
    <phoneticPr fontId="1"/>
  </si>
  <si>
    <t>ちょうざ体前くつ（ｃｍ）</t>
    <rPh sb="4" eb="5">
      <t>カラダ</t>
    </rPh>
    <rPh sb="5" eb="6">
      <t>マエ</t>
    </rPh>
    <phoneticPr fontId="1"/>
  </si>
  <si>
    <t>50メートル走（びょう）</t>
    <rPh sb="6" eb="7">
      <t>ソウ</t>
    </rPh>
    <phoneticPr fontId="1"/>
  </si>
  <si>
    <t>上体おこし（回）</t>
    <rPh sb="0" eb="1">
      <t>ウエ</t>
    </rPh>
    <rPh sb="1" eb="2">
      <t>カラダ</t>
    </rPh>
    <rPh sb="6" eb="7">
      <t>カイ</t>
    </rPh>
    <phoneticPr fontId="1"/>
  </si>
  <si>
    <t>はんぷくよことび（回）</t>
    <rPh sb="9" eb="10">
      <t>カイ</t>
    </rPh>
    <phoneticPr fontId="1"/>
  </si>
  <si>
    <t>20メートルシャトルラン（回）</t>
    <rPh sb="13" eb="14">
      <t>カイ</t>
    </rPh>
    <phoneticPr fontId="1"/>
  </si>
  <si>
    <t>体力合計点</t>
    <rPh sb="0" eb="5">
      <t>タイリョクゴウケイテン</t>
    </rPh>
    <phoneticPr fontId="1"/>
  </si>
  <si>
    <t>そう合ひょうか</t>
    <rPh sb="2" eb="3">
      <t>ゴウ</t>
    </rPh>
    <phoneticPr fontId="1"/>
  </si>
  <si>
    <t>４年</t>
    <rPh sb="1" eb="2">
      <t>ネン</t>
    </rPh>
    <phoneticPr fontId="1"/>
  </si>
  <si>
    <t>ソフトボール投げ（ｍ）</t>
    <rPh sb="6" eb="7">
      <t>ナ</t>
    </rPh>
    <phoneticPr fontId="1"/>
  </si>
  <si>
    <t>長ざ体前くつ（ｃｍ）</t>
    <rPh sb="0" eb="1">
      <t>ナガ</t>
    </rPh>
    <rPh sb="2" eb="3">
      <t>カラダ</t>
    </rPh>
    <rPh sb="3" eb="4">
      <t>マエ</t>
    </rPh>
    <phoneticPr fontId="1"/>
  </si>
  <si>
    <t>反ぷく横とび（回）</t>
    <rPh sb="0" eb="1">
      <t>ハン</t>
    </rPh>
    <rPh sb="3" eb="4">
      <t>ヨコ</t>
    </rPh>
    <rPh sb="7" eb="8">
      <t>カイ</t>
    </rPh>
    <phoneticPr fontId="1"/>
  </si>
  <si>
    <t>３年生の記ろく</t>
    <rPh sb="1" eb="3">
      <t>ネンセイ</t>
    </rPh>
    <rPh sb="4" eb="5">
      <t>キ</t>
    </rPh>
    <phoneticPr fontId="1"/>
  </si>
  <si>
    <t>３年生のとく点</t>
    <rPh sb="1" eb="3">
      <t>ネンセイ</t>
    </rPh>
    <rPh sb="6" eb="7">
      <t>テン</t>
    </rPh>
    <phoneticPr fontId="1"/>
  </si>
  <si>
    <t>50メートル走（秒）</t>
    <rPh sb="6" eb="7">
      <t>ソウ</t>
    </rPh>
    <rPh sb="8" eb="9">
      <t>ビョウ</t>
    </rPh>
    <phoneticPr fontId="1"/>
  </si>
  <si>
    <t>上体起こし（回）</t>
    <rPh sb="0" eb="1">
      <t>ウエ</t>
    </rPh>
    <rPh sb="1" eb="2">
      <t>カラダ</t>
    </rPh>
    <rPh sb="2" eb="3">
      <t>オ</t>
    </rPh>
    <rPh sb="6" eb="7">
      <t>カイ</t>
    </rPh>
    <phoneticPr fontId="1"/>
  </si>
  <si>
    <t>５年</t>
    <rPh sb="1" eb="2">
      <t>ネン</t>
    </rPh>
    <phoneticPr fontId="1"/>
  </si>
  <si>
    <t>４年生の記録</t>
    <rPh sb="1" eb="3">
      <t>ネンセイ</t>
    </rPh>
    <rPh sb="4" eb="6">
      <t>キロク</t>
    </rPh>
    <phoneticPr fontId="1"/>
  </si>
  <si>
    <t>４年生の得点</t>
    <rPh sb="1" eb="3">
      <t>ネンセイ</t>
    </rPh>
    <rPh sb="4" eb="6">
      <t>トクテン</t>
    </rPh>
    <phoneticPr fontId="1"/>
  </si>
  <si>
    <t>目標</t>
    <rPh sb="0" eb="2">
      <t>モクヒョウ</t>
    </rPh>
    <phoneticPr fontId="1"/>
  </si>
  <si>
    <t>記録</t>
    <rPh sb="0" eb="2">
      <t>キロク</t>
    </rPh>
    <phoneticPr fontId="1"/>
  </si>
  <si>
    <t>得点</t>
    <rPh sb="0" eb="2">
      <t>トクテン</t>
    </rPh>
    <phoneticPr fontId="1"/>
  </si>
  <si>
    <t>握力（ｋｇ）</t>
    <rPh sb="0" eb="2">
      <t>アクリョク</t>
    </rPh>
    <phoneticPr fontId="1"/>
  </si>
  <si>
    <t>長座体前屈（ｃｍ）</t>
    <rPh sb="0" eb="2">
      <t>チョウザ</t>
    </rPh>
    <rPh sb="2" eb="5">
      <t>タイゼンクツ</t>
    </rPh>
    <phoneticPr fontId="1"/>
  </si>
  <si>
    <t>立ち幅とび（ｃｍ）</t>
    <rPh sb="0" eb="1">
      <t>タ</t>
    </rPh>
    <rPh sb="2" eb="3">
      <t>ハバ</t>
    </rPh>
    <phoneticPr fontId="1"/>
  </si>
  <si>
    <t>反復横とび（回）</t>
    <rPh sb="0" eb="2">
      <t>ハンプク</t>
    </rPh>
    <rPh sb="2" eb="3">
      <t>ヨコ</t>
    </rPh>
    <rPh sb="6" eb="7">
      <t>カイ</t>
    </rPh>
    <phoneticPr fontId="1"/>
  </si>
  <si>
    <t>総合評価</t>
    <rPh sb="0" eb="4">
      <t>ソウゴウヒョウカ</t>
    </rPh>
    <phoneticPr fontId="1"/>
  </si>
  <si>
    <t>握力</t>
    <rPh sb="0" eb="2">
      <t>アクリョク</t>
    </rPh>
    <phoneticPr fontId="1"/>
  </si>
  <si>
    <t>長座体前屈</t>
    <rPh sb="0" eb="5">
      <t>チョウザタイゼンクツ</t>
    </rPh>
    <phoneticPr fontId="1"/>
  </si>
  <si>
    <t>反復横とび</t>
    <rPh sb="0" eb="2">
      <t>ハンプク</t>
    </rPh>
    <rPh sb="2" eb="3">
      <t>ヨコ</t>
    </rPh>
    <phoneticPr fontId="1"/>
  </si>
  <si>
    <t>立ち幅とび</t>
    <rPh sb="0" eb="1">
      <t>タ</t>
    </rPh>
    <rPh sb="2" eb="3">
      <t>ハバ</t>
    </rPh>
    <phoneticPr fontId="1"/>
  </si>
  <si>
    <t>５年生の記録</t>
    <rPh sb="1" eb="3">
      <t>ネンセイ</t>
    </rPh>
    <rPh sb="4" eb="6">
      <t>キロク</t>
    </rPh>
    <phoneticPr fontId="1"/>
  </si>
  <si>
    <t>５年生の得点</t>
    <rPh sb="1" eb="3">
      <t>ネンセイ</t>
    </rPh>
    <rPh sb="4" eb="6">
      <t>トクテン</t>
    </rPh>
    <phoneticPr fontId="1"/>
  </si>
  <si>
    <t>６年</t>
    <rPh sb="1" eb="2">
      <t>ネン</t>
    </rPh>
    <phoneticPr fontId="1"/>
  </si>
  <si>
    <t>上体起こし</t>
    <rPh sb="0" eb="3">
      <t>ジョウタイオ</t>
    </rPh>
    <phoneticPr fontId="1"/>
  </si>
  <si>
    <t>20ｍシャトルラン</t>
    <phoneticPr fontId="1"/>
  </si>
  <si>
    <t>50ｍ走</t>
    <rPh sb="3" eb="4">
      <t>ソウ</t>
    </rPh>
    <phoneticPr fontId="1"/>
  </si>
  <si>
    <t>ボール投げ</t>
    <rPh sb="3" eb="4">
      <t>ナ</t>
    </rPh>
    <phoneticPr fontId="1"/>
  </si>
  <si>
    <t>１年生</t>
    <rPh sb="1" eb="3">
      <t>ネンセイ</t>
    </rPh>
    <phoneticPr fontId="1"/>
  </si>
  <si>
    <t>２年生</t>
    <rPh sb="1" eb="3">
      <t>ネンセイ</t>
    </rPh>
    <phoneticPr fontId="1"/>
  </si>
  <si>
    <t>３年生</t>
    <rPh sb="1" eb="3">
      <t>ネンセイ</t>
    </rPh>
    <phoneticPr fontId="1"/>
  </si>
  <si>
    <t>４年生</t>
    <rPh sb="1" eb="3">
      <t>ネンセイ</t>
    </rPh>
    <phoneticPr fontId="1"/>
  </si>
  <si>
    <t>５年生</t>
    <rPh sb="1" eb="3">
      <t>ネンセイ</t>
    </rPh>
    <phoneticPr fontId="1"/>
  </si>
  <si>
    <t>６年生</t>
    <rPh sb="1" eb="3">
      <t>ネンセイ</t>
    </rPh>
    <phoneticPr fontId="1"/>
  </si>
  <si>
    <t>１てん</t>
    <phoneticPr fontId="1"/>
  </si>
  <si>
    <t>２てん</t>
    <phoneticPr fontId="1"/>
  </si>
  <si>
    <t>３てん</t>
    <phoneticPr fontId="1"/>
  </si>
  <si>
    <t>４てん</t>
    <phoneticPr fontId="1"/>
  </si>
  <si>
    <t>５てん</t>
    <phoneticPr fontId="1"/>
  </si>
  <si>
    <t>６てん</t>
    <phoneticPr fontId="1"/>
  </si>
  <si>
    <t>７てん</t>
    <phoneticPr fontId="1"/>
  </si>
  <si>
    <t>８てん</t>
    <phoneticPr fontId="1"/>
  </si>
  <si>
    <t>９てん</t>
    <phoneticPr fontId="1"/>
  </si>
  <si>
    <t>１０てん</t>
    <phoneticPr fontId="1"/>
  </si>
  <si>
    <t>【だんし】</t>
    <phoneticPr fontId="1"/>
  </si>
  <si>
    <t>【とくてんひょう】</t>
    <phoneticPr fontId="1"/>
  </si>
  <si>
    <t>はじめてのたいりょくてすと</t>
    <phoneticPr fontId="1"/>
  </si>
  <si>
    <t>20めーとるしゃとるらん（かい）</t>
  </si>
  <si>
    <t>20めーとるしゃとるらん（かい）</t>
    <phoneticPr fontId="1"/>
  </si>
  <si>
    <t>50めーとるそう（びょう）</t>
  </si>
  <si>
    <t>50めーとるそう（びょう）</t>
    <phoneticPr fontId="1"/>
  </si>
  <si>
    <t>そふとぼーるなげ（ｍ）</t>
  </si>
  <si>
    <t>そふとぼーるなげ（ｍ）</t>
    <phoneticPr fontId="1"/>
  </si>
  <si>
    <t>あくりょく（ｋｇ）</t>
  </si>
  <si>
    <t>じょうたいおこし（かい）</t>
  </si>
  <si>
    <t>ちょうざたいぜんくつ（ｃｍ）</t>
  </si>
  <si>
    <t>はんぷくよことび（かい）</t>
  </si>
  <si>
    <t>たちはばとび（ｃｍ）</t>
  </si>
  <si>
    <t>７～８</t>
    <phoneticPr fontId="1"/>
  </si>
  <si>
    <t>９～１０</t>
    <phoneticPr fontId="1"/>
  </si>
  <si>
    <t>４いか</t>
    <phoneticPr fontId="1"/>
  </si>
  <si>
    <t>５～６</t>
    <phoneticPr fontId="1"/>
  </si>
  <si>
    <t>１１～１３</t>
    <phoneticPr fontId="1"/>
  </si>
  <si>
    <t>１４～１６</t>
    <phoneticPr fontId="1"/>
  </si>
  <si>
    <t>１７～１９</t>
    <phoneticPr fontId="1"/>
  </si>
  <si>
    <t>２０～２２</t>
    <phoneticPr fontId="1"/>
  </si>
  <si>
    <t>２３～２５</t>
    <phoneticPr fontId="1"/>
  </si>
  <si>
    <t>２６いじょう</t>
    <phoneticPr fontId="1"/>
  </si>
  <si>
    <t>２いか</t>
    <phoneticPr fontId="1"/>
  </si>
  <si>
    <t>３～５</t>
    <phoneticPr fontId="1"/>
  </si>
  <si>
    <t>６～８</t>
    <phoneticPr fontId="1"/>
  </si>
  <si>
    <t>９～１１</t>
    <phoneticPr fontId="1"/>
  </si>
  <si>
    <t>１２～１４</t>
    <phoneticPr fontId="1"/>
  </si>
  <si>
    <t>１５～１７</t>
    <phoneticPr fontId="1"/>
  </si>
  <si>
    <t>１８～１９</t>
    <phoneticPr fontId="1"/>
  </si>
  <si>
    <t>１４いか</t>
    <phoneticPr fontId="1"/>
  </si>
  <si>
    <t>１５～１８</t>
    <phoneticPr fontId="1"/>
  </si>
  <si>
    <t>１９～２２</t>
    <phoneticPr fontId="1"/>
  </si>
  <si>
    <t>２３～２６</t>
    <phoneticPr fontId="1"/>
  </si>
  <si>
    <t>２７～２９</t>
    <phoneticPr fontId="1"/>
  </si>
  <si>
    <t>３０～３３</t>
    <phoneticPr fontId="1"/>
  </si>
  <si>
    <t>３４～３７</t>
    <phoneticPr fontId="1"/>
  </si>
  <si>
    <t>３８～４１</t>
    <phoneticPr fontId="1"/>
  </si>
  <si>
    <t>３８～４２</t>
    <phoneticPr fontId="1"/>
  </si>
  <si>
    <t>４３～４８</t>
    <phoneticPr fontId="1"/>
  </si>
  <si>
    <t>４９いじょう</t>
    <phoneticPr fontId="1"/>
  </si>
  <si>
    <t>１７いか</t>
    <phoneticPr fontId="1"/>
  </si>
  <si>
    <t>１８～２１</t>
    <phoneticPr fontId="1"/>
  </si>
  <si>
    <t>２２～２５</t>
    <phoneticPr fontId="1"/>
  </si>
  <si>
    <t>２６～２９</t>
    <phoneticPr fontId="1"/>
  </si>
  <si>
    <t>４２～４５</t>
    <phoneticPr fontId="1"/>
  </si>
  <si>
    <t>４６～４９</t>
    <phoneticPr fontId="1"/>
  </si>
  <si>
    <t>５０いじょう</t>
    <phoneticPr fontId="1"/>
  </si>
  <si>
    <t>７いか</t>
    <phoneticPr fontId="1"/>
  </si>
  <si>
    <t>８～９</t>
    <phoneticPr fontId="1"/>
  </si>
  <si>
    <t>１０～１４</t>
    <phoneticPr fontId="1"/>
  </si>
  <si>
    <t>１５～２２</t>
    <phoneticPr fontId="1"/>
  </si>
  <si>
    <t>２３～３２</t>
    <phoneticPr fontId="1"/>
  </si>
  <si>
    <t>５７～６８</t>
    <phoneticPr fontId="1"/>
  </si>
  <si>
    <t>６９～７９</t>
    <phoneticPr fontId="1"/>
  </si>
  <si>
    <t>８０いじょう</t>
    <phoneticPr fontId="1"/>
  </si>
  <si>
    <t>３３～４４</t>
    <phoneticPr fontId="1"/>
  </si>
  <si>
    <t>４５～５６</t>
  </si>
  <si>
    <t>１３．１いじょう</t>
    <phoneticPr fontId="1"/>
  </si>
  <si>
    <t>１２．３～１３．０</t>
    <phoneticPr fontId="1"/>
  </si>
  <si>
    <t>１１．５～１２．２</t>
    <phoneticPr fontId="1"/>
  </si>
  <si>
    <t>１０．７～１１．４</t>
    <phoneticPr fontId="1"/>
  </si>
  <si>
    <t>１０．０～１０．６</t>
    <phoneticPr fontId="1"/>
  </si>
  <si>
    <t>９．４～９．９</t>
    <phoneticPr fontId="1"/>
  </si>
  <si>
    <t>８．９～９．３</t>
    <phoneticPr fontId="1"/>
  </si>
  <si>
    <t>８．５～８．８</t>
    <phoneticPr fontId="1"/>
  </si>
  <si>
    <t>８．１～８．４</t>
    <phoneticPr fontId="1"/>
  </si>
  <si>
    <t>８．０いか</t>
    <phoneticPr fontId="1"/>
  </si>
  <si>
    <t>９２いか</t>
    <phoneticPr fontId="1"/>
  </si>
  <si>
    <t>９３～１０４</t>
    <phoneticPr fontId="1"/>
  </si>
  <si>
    <t>１０５～１１６</t>
    <phoneticPr fontId="1"/>
  </si>
  <si>
    <t>１１７～１２９</t>
    <phoneticPr fontId="1"/>
  </si>
  <si>
    <t>１３０～１４２</t>
    <phoneticPr fontId="1"/>
  </si>
  <si>
    <t>１４３～１５５</t>
    <phoneticPr fontId="1"/>
  </si>
  <si>
    <t>１５６～１６７</t>
    <phoneticPr fontId="1"/>
  </si>
  <si>
    <t>１６８～１７９</t>
    <phoneticPr fontId="1"/>
  </si>
  <si>
    <t>１９２いじょう</t>
    <phoneticPr fontId="1"/>
  </si>
  <si>
    <t>７～９</t>
    <phoneticPr fontId="1"/>
  </si>
  <si>
    <t>１０～１２</t>
    <phoneticPr fontId="1"/>
  </si>
  <si>
    <t>１３～１７</t>
    <phoneticPr fontId="1"/>
  </si>
  <si>
    <t>１８～２３</t>
    <phoneticPr fontId="1"/>
  </si>
  <si>
    <t>２４～２９</t>
    <phoneticPr fontId="1"/>
  </si>
  <si>
    <t>３０～３４</t>
    <phoneticPr fontId="1"/>
  </si>
  <si>
    <t>３５～３９</t>
    <phoneticPr fontId="1"/>
  </si>
  <si>
    <t>４０いじょう</t>
    <phoneticPr fontId="1"/>
  </si>
  <si>
    <t>１８０～１９１</t>
    <phoneticPr fontId="1"/>
  </si>
  <si>
    <t>そうごうひょうか</t>
    <phoneticPr fontId="1"/>
  </si>
  <si>
    <t>Ａ：３９いじょう</t>
    <phoneticPr fontId="1"/>
  </si>
  <si>
    <t>Ｂ：３３～３８</t>
    <phoneticPr fontId="1"/>
  </si>
  <si>
    <t>Ｃ：２７～３２</t>
    <phoneticPr fontId="1"/>
  </si>
  <si>
    <t>Ｄ：２２～２６</t>
    <phoneticPr fontId="1"/>
  </si>
  <si>
    <t>Ｅ：２１いか</t>
    <phoneticPr fontId="1"/>
  </si>
  <si>
    <t>20メートルシャトルラン（かい）</t>
  </si>
  <si>
    <t>50メートルそう（びょう）</t>
  </si>
  <si>
    <t>ソフトボールなげ（ｍ）</t>
  </si>
  <si>
    <t>【得点表】</t>
    <rPh sb="1" eb="3">
      <t>トクテン</t>
    </rPh>
    <rPh sb="3" eb="4">
      <t>ヒョウ</t>
    </rPh>
    <phoneticPr fontId="1"/>
  </si>
  <si>
    <t>１点</t>
    <rPh sb="1" eb="2">
      <t>テン</t>
    </rPh>
    <phoneticPr fontId="1"/>
  </si>
  <si>
    <t>２点</t>
  </si>
  <si>
    <t>３点</t>
  </si>
  <si>
    <t>４点</t>
  </si>
  <si>
    <t>５点</t>
  </si>
  <si>
    <t>６点</t>
  </si>
  <si>
    <t>７点</t>
  </si>
  <si>
    <t>８点</t>
  </si>
  <si>
    <t>９点</t>
  </si>
  <si>
    <t>１０点</t>
  </si>
  <si>
    <t>４以下</t>
    <rPh sb="1" eb="3">
      <t>イカ</t>
    </rPh>
    <phoneticPr fontId="1"/>
  </si>
  <si>
    <t>２以下</t>
    <phoneticPr fontId="1"/>
  </si>
  <si>
    <t>１４以下</t>
    <phoneticPr fontId="1"/>
  </si>
  <si>
    <t>１７以下</t>
    <phoneticPr fontId="1"/>
  </si>
  <si>
    <t>７以下</t>
    <phoneticPr fontId="1"/>
  </si>
  <si>
    <t>９２以下</t>
    <phoneticPr fontId="1"/>
  </si>
  <si>
    <t>４以下</t>
    <phoneticPr fontId="1"/>
  </si>
  <si>
    <t>８．０以下</t>
    <phoneticPr fontId="1"/>
  </si>
  <si>
    <t>１３．１以上</t>
    <rPh sb="4" eb="6">
      <t>イジョウ</t>
    </rPh>
    <phoneticPr fontId="1"/>
  </si>
  <si>
    <t>２６以上</t>
    <phoneticPr fontId="1"/>
  </si>
  <si>
    <t>４９以上</t>
    <phoneticPr fontId="1"/>
  </si>
  <si>
    <t>５０以上</t>
    <phoneticPr fontId="1"/>
  </si>
  <si>
    <t>８０以上</t>
    <phoneticPr fontId="1"/>
  </si>
  <si>
    <t>１９２以上</t>
    <phoneticPr fontId="1"/>
  </si>
  <si>
    <t>４０以上</t>
    <phoneticPr fontId="1"/>
  </si>
  <si>
    <t>Ａ：４７いじょう</t>
    <phoneticPr fontId="1"/>
  </si>
  <si>
    <t>Ｂ：４１～４６</t>
    <phoneticPr fontId="1"/>
  </si>
  <si>
    <t>Ｃ：３４～４０</t>
    <phoneticPr fontId="1"/>
  </si>
  <si>
    <t>Ｄ：２７～３３</t>
    <phoneticPr fontId="1"/>
  </si>
  <si>
    <t>Ｅ：２６いか</t>
    <phoneticPr fontId="1"/>
  </si>
  <si>
    <t>そう合ひょうか</t>
    <rPh sb="2" eb="3">
      <t>ゴウ</t>
    </rPh>
    <phoneticPr fontId="1"/>
  </si>
  <si>
    <t>ちょうざ体前くつ（ｃｍ）</t>
    <rPh sb="4" eb="5">
      <t>カラダ</t>
    </rPh>
    <rPh sb="5" eb="6">
      <t>マエ</t>
    </rPh>
    <phoneticPr fontId="1"/>
  </si>
  <si>
    <t>50メートル走（びょう）</t>
    <rPh sb="6" eb="7">
      <t>ソウ</t>
    </rPh>
    <phoneticPr fontId="1"/>
  </si>
  <si>
    <t>Ａ：５３以上</t>
    <phoneticPr fontId="1"/>
  </si>
  <si>
    <t>Ｂ：４６～５２</t>
    <phoneticPr fontId="1"/>
  </si>
  <si>
    <t>Ｃ：３９～４５</t>
    <phoneticPr fontId="1"/>
  </si>
  <si>
    <t>Ｄ：３２～３８</t>
    <phoneticPr fontId="1"/>
  </si>
  <si>
    <t>Ｅ：３１以下</t>
    <rPh sb="4" eb="6">
      <t>イカ</t>
    </rPh>
    <phoneticPr fontId="1"/>
  </si>
  <si>
    <t>長ざ体前くつ（ｃｍ）</t>
    <rPh sb="0" eb="1">
      <t>ナガ</t>
    </rPh>
    <rPh sb="2" eb="3">
      <t>カラダ</t>
    </rPh>
    <rPh sb="3" eb="4">
      <t>マエ</t>
    </rPh>
    <phoneticPr fontId="1"/>
  </si>
  <si>
    <t>ソフトボール投げ（ｍ）</t>
    <rPh sb="6" eb="7">
      <t>ナ</t>
    </rPh>
    <phoneticPr fontId="1"/>
  </si>
  <si>
    <t>Ａ：５９以上</t>
    <phoneticPr fontId="1"/>
  </si>
  <si>
    <t>Ｂ：５２～５８</t>
    <phoneticPr fontId="1"/>
  </si>
  <si>
    <t>Ｃ：４５～５１</t>
    <phoneticPr fontId="1"/>
  </si>
  <si>
    <t>Ｄ：３８～４４</t>
    <phoneticPr fontId="1"/>
  </si>
  <si>
    <t>Ｅ：３７以下</t>
    <rPh sb="4" eb="6">
      <t>イカ</t>
    </rPh>
    <phoneticPr fontId="1"/>
  </si>
  <si>
    <t>【男子】</t>
    <phoneticPr fontId="1"/>
  </si>
  <si>
    <t>総合評価</t>
    <rPh sb="0" eb="4">
      <t>ソウゴウヒョウカ</t>
    </rPh>
    <phoneticPr fontId="1"/>
  </si>
  <si>
    <t>長座体前くつ（ｃｍ）</t>
    <rPh sb="0" eb="1">
      <t>ナガ</t>
    </rPh>
    <rPh sb="1" eb="2">
      <t>スワ</t>
    </rPh>
    <rPh sb="2" eb="3">
      <t>カラダ</t>
    </rPh>
    <rPh sb="3" eb="4">
      <t>マエ</t>
    </rPh>
    <phoneticPr fontId="1"/>
  </si>
  <si>
    <t>握力（ｋｇ）</t>
    <rPh sb="0" eb="2">
      <t>アクリョク</t>
    </rPh>
    <rPh sb="1" eb="2">
      <t>チカラ</t>
    </rPh>
    <phoneticPr fontId="1"/>
  </si>
  <si>
    <t>Ａ：６５以上</t>
    <phoneticPr fontId="1"/>
  </si>
  <si>
    <t>Ｂ：５８～６４</t>
    <phoneticPr fontId="1"/>
  </si>
  <si>
    <t>Ｃ：５０～５７</t>
    <phoneticPr fontId="1"/>
  </si>
  <si>
    <t>Ｄ：４２～４９</t>
    <phoneticPr fontId="1"/>
  </si>
  <si>
    <t>Ｅ：４１以下</t>
    <rPh sb="4" eb="6">
      <t>イカ</t>
    </rPh>
    <phoneticPr fontId="1"/>
  </si>
  <si>
    <t>Ａ：７１以上</t>
    <phoneticPr fontId="1"/>
  </si>
  <si>
    <t>Ｂ：６３～７０</t>
    <phoneticPr fontId="1"/>
  </si>
  <si>
    <t>Ｃ：５５～６２</t>
    <phoneticPr fontId="1"/>
  </si>
  <si>
    <t>Ｄ：４６～５４</t>
    <phoneticPr fontId="1"/>
  </si>
  <si>
    <t>Ｅ：４５以下</t>
    <rPh sb="4" eb="6">
      <t>イカ</t>
    </rPh>
    <phoneticPr fontId="1"/>
  </si>
  <si>
    <t>はんぷくよことび（回）</t>
    <rPh sb="9" eb="10">
      <t>カイ</t>
    </rPh>
    <phoneticPr fontId="1"/>
  </si>
  <si>
    <t>20メートルシャトルラン（回）</t>
    <rPh sb="13" eb="14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</si>
</sst>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sz val="36"/>
      <color theme="1"/>
      <name val="HGP創英角ｺﾞｼｯｸUB"/>
      <family val="3"/>
      <charset val="128"/>
    </font>
    <font>
      <sz val="30"/>
      <color theme="1"/>
      <name val="HGP創英角ｺﾞｼｯｸUB"/>
      <family val="3"/>
      <charset val="128"/>
    </font>
    <font>
      <sz val="14"/>
      <color theme="1"/>
      <name val="HGP創英角ｺﾞｼｯｸUB"/>
      <family val="3"/>
      <charset val="128"/>
    </font>
    <font>
      <sz val="10"/>
      <color theme="1"/>
      <name val="HGP創英角ｺﾞｼｯｸUB"/>
      <family val="3"/>
      <charset val="128"/>
    </font>
    <font>
      <sz val="8"/>
      <color theme="1"/>
      <name val="HGP創英角ｺﾞｼｯｸUB"/>
      <family val="3"/>
      <charset val="128"/>
    </font>
    <font>
      <sz val="34"/>
      <color theme="1"/>
      <name val="HGP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ck">
        <color rgb="FFFF0000"/>
      </right>
      <top style="double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rgb="FFFF0000"/>
      </right>
      <top style="thin">
        <color indexed="64"/>
      </top>
      <bottom style="medium">
        <color indexed="64"/>
      </bottom>
      <diagonal/>
    </border>
    <border>
      <left style="thick">
        <color theme="8" tint="-0.499984740745262"/>
      </left>
      <right/>
      <top style="thick">
        <color theme="8" tint="-0.499984740745262"/>
      </top>
      <bottom style="thin">
        <color indexed="64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n">
        <color indexed="64"/>
      </bottom>
      <diagonal/>
    </border>
    <border>
      <left style="thick">
        <color theme="8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thick">
        <color theme="8" tint="-0.499984740745262"/>
      </right>
      <top style="thin">
        <color indexed="64"/>
      </top>
      <bottom style="thin">
        <color indexed="64"/>
      </bottom>
      <diagonal/>
    </border>
    <border>
      <left style="thick">
        <color theme="8" tint="-0.499984740745262"/>
      </left>
      <right/>
      <top style="thin">
        <color indexed="64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n">
        <color indexed="64"/>
      </top>
      <bottom style="thick">
        <color theme="8" tint="-0.499984740745262"/>
      </bottom>
      <diagonal/>
    </border>
    <border>
      <left style="thick">
        <color theme="8" tint="-0.499984740745262"/>
      </left>
      <right/>
      <top style="double">
        <color indexed="64"/>
      </top>
      <bottom style="thin">
        <color auto="1"/>
      </bottom>
      <diagonal/>
    </border>
    <border>
      <left style="thick">
        <color theme="8" tint="-0.499984740745262"/>
      </left>
      <right/>
      <top style="thin">
        <color auto="1"/>
      </top>
      <bottom style="medium">
        <color indexed="64"/>
      </bottom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rgb="FFFF0000"/>
      </bottom>
      <diagonal/>
    </border>
    <border>
      <left/>
      <right style="medium">
        <color indexed="64"/>
      </right>
      <top style="medium">
        <color indexed="64"/>
      </top>
      <bottom style="thick">
        <color rgb="FFFF0000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rgb="FFFF0000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ck">
        <color rgb="FFFF0000"/>
      </left>
      <right/>
      <top style="thin">
        <color indexed="64"/>
      </top>
      <bottom style="thick">
        <color rgb="FFFF0000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rgb="FFFF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ck">
        <color theme="8" tint="-0.499984740745262"/>
      </right>
      <top style="double">
        <color indexed="64"/>
      </top>
      <bottom style="thin">
        <color indexed="64"/>
      </bottom>
      <diagonal/>
    </border>
    <border>
      <left/>
      <right style="thick">
        <color theme="8" tint="-0.499984740745262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4" fillId="0" borderId="19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4" fillId="0" borderId="36" xfId="0" applyFont="1" applyBorder="1" applyAlignment="1">
      <alignment horizontal="right" vertical="center"/>
    </xf>
    <xf numFmtId="0" fontId="3" fillId="0" borderId="0" xfId="0" applyFont="1" applyBorder="1" applyAlignment="1">
      <alignment vertical="center" shrinkToFit="1"/>
    </xf>
    <xf numFmtId="0" fontId="3" fillId="0" borderId="45" xfId="0" applyFont="1" applyBorder="1" applyAlignment="1">
      <alignment vertical="center" shrinkToFit="1"/>
    </xf>
    <xf numFmtId="0" fontId="9" fillId="3" borderId="10" xfId="0" applyFont="1" applyFill="1" applyBorder="1" applyAlignment="1">
      <alignment horizontal="center" vertical="center" shrinkToFit="1"/>
    </xf>
    <xf numFmtId="0" fontId="9" fillId="3" borderId="3" xfId="0" applyFont="1" applyFill="1" applyBorder="1" applyAlignment="1">
      <alignment horizontal="center" vertical="center" shrinkToFit="1"/>
    </xf>
    <xf numFmtId="0" fontId="9" fillId="3" borderId="7" xfId="0" applyFont="1" applyFill="1" applyBorder="1" applyAlignment="1">
      <alignment horizontal="center" vertical="center" shrinkToFit="1"/>
    </xf>
    <xf numFmtId="176" fontId="9" fillId="0" borderId="10" xfId="0" applyNumberFormat="1" applyFont="1" applyFill="1" applyBorder="1" applyAlignment="1">
      <alignment horizontal="center" vertical="center" shrinkToFit="1"/>
    </xf>
    <xf numFmtId="176" fontId="9" fillId="0" borderId="3" xfId="0" applyNumberFormat="1" applyFont="1" applyFill="1" applyBorder="1" applyAlignment="1">
      <alignment horizontal="center" vertical="center" shrinkToFit="1"/>
    </xf>
    <xf numFmtId="176" fontId="9" fillId="0" borderId="7" xfId="0" applyNumberFormat="1" applyFont="1" applyFill="1" applyBorder="1" applyAlignment="1">
      <alignment horizontal="center" vertical="center" shrinkToFit="1"/>
    </xf>
    <xf numFmtId="0" fontId="2" fillId="3" borderId="25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56" fontId="9" fillId="0" borderId="16" xfId="0" applyNumberFormat="1" applyFont="1" applyFill="1" applyBorder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17" xfId="0" applyFont="1" applyFill="1" applyBorder="1" applyAlignment="1">
      <alignment horizontal="center" vertical="center" shrinkToFit="1"/>
    </xf>
    <xf numFmtId="0" fontId="9" fillId="0" borderId="5" xfId="0" applyFont="1" applyFill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2" fillId="3" borderId="81" xfId="0" applyFont="1" applyFill="1" applyBorder="1" applyAlignment="1">
      <alignment horizontal="center" vertical="center" shrinkToFit="1"/>
    </xf>
    <xf numFmtId="0" fontId="2" fillId="3" borderId="26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176" fontId="9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4" fillId="0" borderId="0" xfId="0" applyFont="1" applyFill="1">
      <alignment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81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4" fillId="0" borderId="80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3" borderId="24" xfId="0" applyFont="1" applyFill="1" applyBorder="1" applyAlignment="1">
      <alignment horizontal="left" vertical="center"/>
    </xf>
    <xf numFmtId="0" fontId="4" fillId="3" borderId="26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 shrinkToFit="1"/>
    </xf>
    <xf numFmtId="0" fontId="3" fillId="3" borderId="5" xfId="0" applyFont="1" applyFill="1" applyBorder="1" applyAlignment="1">
      <alignment horizontal="left" vertical="center" shrinkToFit="1"/>
    </xf>
    <xf numFmtId="0" fontId="3" fillId="3" borderId="6" xfId="0" applyFont="1" applyFill="1" applyBorder="1" applyAlignment="1">
      <alignment horizontal="left" vertical="center" shrinkToFit="1"/>
    </xf>
    <xf numFmtId="0" fontId="3" fillId="3" borderId="8" xfId="0" applyFont="1" applyFill="1" applyBorder="1" applyAlignment="1">
      <alignment horizontal="left" vertical="center" shrinkToFit="1"/>
    </xf>
    <xf numFmtId="0" fontId="4" fillId="0" borderId="59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74" xfId="0" applyFont="1" applyBorder="1" applyAlignment="1" applyProtection="1">
      <alignment horizontal="center" vertical="center"/>
      <protection locked="0"/>
    </xf>
    <xf numFmtId="0" fontId="4" fillId="0" borderId="75" xfId="0" applyFont="1" applyBorder="1" applyAlignment="1" applyProtection="1">
      <alignment horizontal="center" vertical="center"/>
      <protection locked="0"/>
    </xf>
    <xf numFmtId="0" fontId="4" fillId="0" borderId="70" xfId="0" applyFont="1" applyBorder="1" applyAlignment="1" applyProtection="1">
      <alignment horizontal="center" vertical="center"/>
      <protection locked="0"/>
    </xf>
    <xf numFmtId="0" fontId="4" fillId="0" borderId="71" xfId="0" applyFont="1" applyBorder="1" applyAlignment="1" applyProtection="1">
      <alignment horizontal="center" vertical="center"/>
      <protection locked="0"/>
    </xf>
    <xf numFmtId="0" fontId="4" fillId="0" borderId="72" xfId="0" applyFont="1" applyBorder="1" applyAlignment="1" applyProtection="1">
      <alignment horizontal="center" vertical="center"/>
      <protection locked="0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 applyProtection="1">
      <alignment horizontal="center" vertical="center"/>
      <protection locked="0"/>
    </xf>
    <xf numFmtId="0" fontId="4" fillId="0" borderId="6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3" fillId="3" borderId="9" xfId="0" applyFont="1" applyFill="1" applyBorder="1" applyAlignment="1">
      <alignment horizontal="left" vertical="center" shrinkToFit="1"/>
    </xf>
    <xf numFmtId="0" fontId="3" fillId="3" borderId="11" xfId="0" applyFont="1" applyFill="1" applyBorder="1" applyAlignment="1">
      <alignment horizontal="left" vertical="center" shrinkToFit="1"/>
    </xf>
    <xf numFmtId="0" fontId="4" fillId="2" borderId="66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64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6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6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7" xfId="0" applyFont="1" applyBorder="1" applyAlignment="1">
      <alignment horizontal="left" vertical="center"/>
    </xf>
    <xf numFmtId="0" fontId="4" fillId="0" borderId="78" xfId="0" applyFont="1" applyBorder="1" applyAlignment="1">
      <alignment horizontal="left" vertical="center"/>
    </xf>
    <xf numFmtId="0" fontId="4" fillId="0" borderId="79" xfId="0" applyFont="1" applyBorder="1" applyAlignment="1">
      <alignment horizontal="left" vertical="center"/>
    </xf>
    <xf numFmtId="0" fontId="3" fillId="3" borderId="77" xfId="0" applyFont="1" applyFill="1" applyBorder="1" applyAlignment="1">
      <alignment horizontal="left" vertical="center" shrinkToFit="1"/>
    </xf>
    <xf numFmtId="0" fontId="3" fillId="3" borderId="85" xfId="0" applyFont="1" applyFill="1" applyBorder="1" applyAlignment="1">
      <alignment horizontal="left" vertical="center" shrinkToFit="1"/>
    </xf>
    <xf numFmtId="0" fontId="3" fillId="3" borderId="76" xfId="0" applyFont="1" applyFill="1" applyBorder="1" applyAlignment="1">
      <alignment horizontal="left" vertical="center" shrinkToFit="1"/>
    </xf>
    <xf numFmtId="0" fontId="3" fillId="3" borderId="65" xfId="0" applyFont="1" applyFill="1" applyBorder="1" applyAlignment="1">
      <alignment horizontal="left" vertical="center" shrinkToFit="1"/>
    </xf>
    <xf numFmtId="0" fontId="3" fillId="3" borderId="80" xfId="0" applyFont="1" applyFill="1" applyBorder="1" applyAlignment="1">
      <alignment horizontal="left" vertical="center" shrinkToFit="1"/>
    </xf>
    <xf numFmtId="0" fontId="3" fillId="3" borderId="64" xfId="0" applyFont="1" applyFill="1" applyBorder="1" applyAlignment="1">
      <alignment horizontal="left" vertical="center" shrinkToFit="1"/>
    </xf>
    <xf numFmtId="0" fontId="4" fillId="2" borderId="24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76" xfId="0" applyFont="1" applyBorder="1" applyAlignment="1">
      <alignment horizontal="left" vertical="center" shrinkToFit="1"/>
    </xf>
    <xf numFmtId="0" fontId="3" fillId="0" borderId="38" xfId="0" applyFont="1" applyBorder="1" applyAlignment="1">
      <alignment horizontal="left" vertical="center" shrinkToFit="1"/>
    </xf>
    <xf numFmtId="0" fontId="3" fillId="0" borderId="54" xfId="0" applyFont="1" applyBorder="1" applyAlignment="1">
      <alignment horizontal="left" vertical="center" shrinkToFit="1"/>
    </xf>
    <xf numFmtId="0" fontId="4" fillId="0" borderId="32" xfId="0" applyFont="1" applyBorder="1" applyAlignment="1" applyProtection="1">
      <alignment horizontal="center" vertical="center"/>
      <protection locked="0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2" borderId="17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80" xfId="0" applyFont="1" applyBorder="1" applyAlignment="1">
      <alignment horizontal="left" vertical="center" shrinkToFit="1"/>
    </xf>
    <xf numFmtId="0" fontId="3" fillId="0" borderId="49" xfId="0" applyFont="1" applyBorder="1" applyAlignment="1">
      <alignment horizontal="left" vertical="center" shrinkToFit="1"/>
    </xf>
    <xf numFmtId="0" fontId="3" fillId="0" borderId="84" xfId="0" applyFont="1" applyBorder="1" applyAlignment="1">
      <alignment horizontal="left" vertical="center" shrinkToFit="1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2" borderId="1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3" fillId="0" borderId="82" xfId="0" applyFont="1" applyBorder="1" applyAlignment="1">
      <alignment horizontal="left" vertical="center" shrinkToFit="1"/>
    </xf>
    <xf numFmtId="0" fontId="3" fillId="0" borderId="40" xfId="0" applyFont="1" applyBorder="1" applyAlignment="1">
      <alignment horizontal="left" vertical="center" shrinkToFit="1"/>
    </xf>
    <xf numFmtId="0" fontId="3" fillId="0" borderId="83" xfId="0" applyFont="1" applyBorder="1" applyAlignment="1">
      <alignment horizontal="left" vertical="center" shrinkToFit="1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12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4" fillId="0" borderId="5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4" fillId="0" borderId="5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23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[1]グラフ!$J$2</c:f>
              <c:strCache>
                <c:ptCount val="1"/>
                <c:pt idx="0">
                  <c:v>握力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[1]グラフ!$J$3:$J$8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4A-45DB-9F67-986077CD1C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6938752"/>
        <c:axId val="516940192"/>
      </c:lineChart>
      <c:catAx>
        <c:axId val="51693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40192"/>
        <c:crosses val="autoZero"/>
        <c:auto val="1"/>
        <c:lblAlgn val="ctr"/>
        <c:lblOffset val="100"/>
        <c:noMultiLvlLbl val="0"/>
      </c:catAx>
      <c:valAx>
        <c:axId val="51694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3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グラフ!$K$2</c:f>
              <c:strCache>
                <c:ptCount val="1"/>
                <c:pt idx="0">
                  <c:v>上体起こし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グラフ!$K$3:$K$8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7A-4968-88AF-6CECD2301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755616"/>
        <c:axId val="380756336"/>
      </c:lineChart>
      <c:catAx>
        <c:axId val="38075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0756336"/>
        <c:crosses val="autoZero"/>
        <c:auto val="1"/>
        <c:lblAlgn val="ctr"/>
        <c:lblOffset val="100"/>
        <c:noMultiLvlLbl val="0"/>
      </c:catAx>
      <c:valAx>
        <c:axId val="38075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075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長座体前くつ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グラフ!$L$2</c:f>
              <c:strCache>
                <c:ptCount val="1"/>
                <c:pt idx="0">
                  <c:v>長座体前屈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グラフ!$L$3:$L$8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2F-470D-8C55-232B5304C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8095488"/>
        <c:axId val="508092968"/>
      </c:lineChart>
      <c:catAx>
        <c:axId val="50809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092968"/>
        <c:crosses val="autoZero"/>
        <c:auto val="1"/>
        <c:lblAlgn val="ctr"/>
        <c:lblOffset val="100"/>
        <c:noMultiLvlLbl val="0"/>
      </c:catAx>
      <c:valAx>
        <c:axId val="508092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09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グラフ!$M$2</c:f>
              <c:strCache>
                <c:ptCount val="1"/>
                <c:pt idx="0">
                  <c:v>反復横とび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グラフ!$M$3:$M$8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A6-4115-A507-B18F3EBCE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2204032"/>
        <c:axId val="782200432"/>
      </c:lineChart>
      <c:catAx>
        <c:axId val="78220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200432"/>
        <c:crosses val="autoZero"/>
        <c:auto val="1"/>
        <c:lblAlgn val="ctr"/>
        <c:lblOffset val="100"/>
        <c:noMultiLvlLbl val="0"/>
      </c:catAx>
      <c:valAx>
        <c:axId val="78220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20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グラフ!$N$2</c:f>
              <c:strCache>
                <c:ptCount val="1"/>
                <c:pt idx="0">
                  <c:v>20ｍシャトルラン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グラフ!$N$3:$N$8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A7-48F1-BE55-66C6A64AC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279800"/>
        <c:axId val="777280880"/>
      </c:lineChart>
      <c:catAx>
        <c:axId val="77727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7280880"/>
        <c:crosses val="autoZero"/>
        <c:auto val="1"/>
        <c:lblAlgn val="ctr"/>
        <c:lblOffset val="100"/>
        <c:noMultiLvlLbl val="0"/>
      </c:catAx>
      <c:valAx>
        <c:axId val="77728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7279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グラフ!$O$2</c:f>
              <c:strCache>
                <c:ptCount val="1"/>
                <c:pt idx="0">
                  <c:v>50ｍ走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グラフ!$O$3:$O$8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29-4D0E-BA73-62DE91314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6868408"/>
        <c:axId val="856869128"/>
      </c:lineChart>
      <c:catAx>
        <c:axId val="856868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6869128"/>
        <c:crosses val="autoZero"/>
        <c:auto val="1"/>
        <c:lblAlgn val="ctr"/>
        <c:lblOffset val="100"/>
        <c:noMultiLvlLbl val="0"/>
      </c:catAx>
      <c:valAx>
        <c:axId val="85686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6868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グラフ!$P$2</c:f>
              <c:strCache>
                <c:ptCount val="1"/>
                <c:pt idx="0">
                  <c:v>立ち幅とび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グラフ!$P$3:$P$8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9-49D1-9D6C-830844724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060240"/>
        <c:axId val="381058800"/>
      </c:lineChart>
      <c:catAx>
        <c:axId val="38106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058800"/>
        <c:crosses val="autoZero"/>
        <c:auto val="1"/>
        <c:lblAlgn val="ctr"/>
        <c:lblOffset val="100"/>
        <c:noMultiLvlLbl val="0"/>
      </c:catAx>
      <c:valAx>
        <c:axId val="38105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060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グラフ!$Q$2</c:f>
              <c:strCache>
                <c:ptCount val="1"/>
                <c:pt idx="0">
                  <c:v>ボール投げ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グラフ!$Q$3:$Q$8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5D-44F3-8192-448A1E88D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2967728"/>
        <c:axId val="852968808"/>
      </c:lineChart>
      <c:catAx>
        <c:axId val="85296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2968808"/>
        <c:crosses val="autoZero"/>
        <c:auto val="1"/>
        <c:lblAlgn val="ctr"/>
        <c:lblOffset val="100"/>
        <c:noMultiLvlLbl val="0"/>
      </c:catAx>
      <c:valAx>
        <c:axId val="852968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2967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[1]グラフ!$K$2</c:f>
              <c:strCache>
                <c:ptCount val="1"/>
                <c:pt idx="0">
                  <c:v>上体起こし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[1]グラフ!$K$3:$K$8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24-4252-B6C5-3EFF366548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755616"/>
        <c:axId val="380756336"/>
      </c:lineChart>
      <c:catAx>
        <c:axId val="38075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0756336"/>
        <c:crosses val="autoZero"/>
        <c:auto val="1"/>
        <c:lblAlgn val="ctr"/>
        <c:lblOffset val="100"/>
        <c:noMultiLvlLbl val="0"/>
      </c:catAx>
      <c:valAx>
        <c:axId val="380756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075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[1]グラフ!$L$2</c:f>
              <c:strCache>
                <c:ptCount val="1"/>
                <c:pt idx="0">
                  <c:v>長座体前屈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[1]グラフ!$L$3:$L$8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BF-4EBA-B83C-EA4E9DDFA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8095488"/>
        <c:axId val="508092968"/>
      </c:lineChart>
      <c:catAx>
        <c:axId val="508095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092968"/>
        <c:crosses val="autoZero"/>
        <c:auto val="1"/>
        <c:lblAlgn val="ctr"/>
        <c:lblOffset val="100"/>
        <c:noMultiLvlLbl val="0"/>
      </c:catAx>
      <c:valAx>
        <c:axId val="508092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8095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[1]グラフ!$M$2</c:f>
              <c:strCache>
                <c:ptCount val="1"/>
                <c:pt idx="0">
                  <c:v>反復横とび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[1]グラフ!$M$3:$M$8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D1-4110-AC47-77355DDCC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2204032"/>
        <c:axId val="782200432"/>
      </c:lineChart>
      <c:catAx>
        <c:axId val="78220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200432"/>
        <c:crosses val="autoZero"/>
        <c:auto val="1"/>
        <c:lblAlgn val="ctr"/>
        <c:lblOffset val="100"/>
        <c:noMultiLvlLbl val="0"/>
      </c:catAx>
      <c:valAx>
        <c:axId val="782200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82204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[1]グラフ!$N$2</c:f>
              <c:strCache>
                <c:ptCount val="1"/>
                <c:pt idx="0">
                  <c:v>20ｍシャトルラン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[1]グラフ!$N$3:$N$8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65-46CB-B6D4-0706951C1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279800"/>
        <c:axId val="777280880"/>
      </c:lineChart>
      <c:catAx>
        <c:axId val="777279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7280880"/>
        <c:crosses val="autoZero"/>
        <c:auto val="1"/>
        <c:lblAlgn val="ctr"/>
        <c:lblOffset val="100"/>
        <c:noMultiLvlLbl val="0"/>
      </c:catAx>
      <c:valAx>
        <c:axId val="77728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7279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[1]グラフ!$O$2</c:f>
              <c:strCache>
                <c:ptCount val="1"/>
                <c:pt idx="0">
                  <c:v>50ｍ走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[1]グラフ!$O$3:$O$8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E-4475-9A71-69A1510DE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6868408"/>
        <c:axId val="856869128"/>
      </c:lineChart>
      <c:catAx>
        <c:axId val="856868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6869128"/>
        <c:crosses val="autoZero"/>
        <c:auto val="1"/>
        <c:lblAlgn val="ctr"/>
        <c:lblOffset val="100"/>
        <c:noMultiLvlLbl val="0"/>
      </c:catAx>
      <c:valAx>
        <c:axId val="856869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6868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[1]グラフ!$P$2</c:f>
              <c:strCache>
                <c:ptCount val="1"/>
                <c:pt idx="0">
                  <c:v>立ち幅とび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[1]グラフ!$P$3:$P$8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DA-49A0-A895-4FA2DB59DC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1060240"/>
        <c:axId val="381058800"/>
      </c:lineChart>
      <c:catAx>
        <c:axId val="38106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058800"/>
        <c:crosses val="autoZero"/>
        <c:auto val="1"/>
        <c:lblAlgn val="ctr"/>
        <c:lblOffset val="100"/>
        <c:noMultiLvlLbl val="0"/>
      </c:catAx>
      <c:valAx>
        <c:axId val="38105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1060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[1]グラフ!$Q$2</c:f>
              <c:strCache>
                <c:ptCount val="1"/>
                <c:pt idx="0">
                  <c:v>ボール投げ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[1]グラフ!$I$3:$I$8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[1]グラフ!$Q$3:$Q$8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38-437A-A366-23A096A98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2967728"/>
        <c:axId val="852968808"/>
      </c:lineChart>
      <c:catAx>
        <c:axId val="85296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2968808"/>
        <c:crosses val="autoZero"/>
        <c:auto val="1"/>
        <c:lblAlgn val="ctr"/>
        <c:lblOffset val="100"/>
        <c:noMultiLvlLbl val="0"/>
      </c:catAx>
      <c:valAx>
        <c:axId val="852968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2967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グラフ!$J$2</c:f>
              <c:strCache>
                <c:ptCount val="1"/>
                <c:pt idx="0">
                  <c:v>握力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グラフ!$I$3:$I$8</c:f>
              <c:strCache>
                <c:ptCount val="6"/>
                <c:pt idx="0">
                  <c:v>１年生</c:v>
                </c:pt>
                <c:pt idx="1">
                  <c:v>２年生</c:v>
                </c:pt>
                <c:pt idx="2">
                  <c:v>３年生</c:v>
                </c:pt>
                <c:pt idx="3">
                  <c:v>４年生</c:v>
                </c:pt>
                <c:pt idx="4">
                  <c:v>５年生</c:v>
                </c:pt>
                <c:pt idx="5">
                  <c:v>６年生</c:v>
                </c:pt>
              </c:strCache>
            </c:strRef>
          </c:cat>
          <c:val>
            <c:numRef>
              <c:f>グラフ!$J$3:$J$8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61-4106-AC89-95BE87EC6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6938752"/>
        <c:axId val="516940192"/>
      </c:lineChart>
      <c:catAx>
        <c:axId val="51693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40192"/>
        <c:crosses val="autoZero"/>
        <c:auto val="1"/>
        <c:lblAlgn val="ctr"/>
        <c:lblOffset val="100"/>
        <c:noMultiLvlLbl val="0"/>
      </c:catAx>
      <c:valAx>
        <c:axId val="51694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693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2.gi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2.gi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2.gif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472909</xdr:colOff>
      <xdr:row>0</xdr:row>
      <xdr:rowOff>137160</xdr:rowOff>
    </xdr:from>
    <xdr:to>
      <xdr:col>11</xdr:col>
      <xdr:colOff>396241</xdr:colOff>
      <xdr:row>0</xdr:row>
      <xdr:rowOff>686543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99101AA-C560-F870-8ED8-263F5A9920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8309" y="137160"/>
          <a:ext cx="433872" cy="5493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53339</xdr:colOff>
      <xdr:row>12</xdr:row>
      <xdr:rowOff>83820</xdr:rowOff>
    </xdr:from>
    <xdr:to>
      <xdr:col>5</xdr:col>
      <xdr:colOff>353566</xdr:colOff>
      <xdr:row>14</xdr:row>
      <xdr:rowOff>182880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4A3063B-1DEB-72CB-0CFC-893B4167A2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499" y="5227320"/>
          <a:ext cx="810767" cy="906780"/>
        </a:xfrm>
        <a:prstGeom prst="rect">
          <a:avLst/>
        </a:prstGeom>
      </xdr:spPr>
    </xdr:pic>
    <xdr:clientData/>
  </xdr:twoCellAnchor>
  <xdr:twoCellAnchor>
    <xdr:from>
      <xdr:col>0</xdr:col>
      <xdr:colOff>167640</xdr:colOff>
      <xdr:row>12</xdr:row>
      <xdr:rowOff>99060</xdr:rowOff>
    </xdr:from>
    <xdr:to>
      <xdr:col>3</xdr:col>
      <xdr:colOff>129540</xdr:colOff>
      <xdr:row>13</xdr:row>
      <xdr:rowOff>342900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169CA02A-6645-2A85-6A7A-91943F733693}"/>
            </a:ext>
          </a:extLst>
        </xdr:cNvPr>
        <xdr:cNvSpPr/>
      </xdr:nvSpPr>
      <xdr:spPr>
        <a:xfrm>
          <a:off x="167640" y="5433060"/>
          <a:ext cx="1493520" cy="647700"/>
        </a:xfrm>
        <a:prstGeom prst="wedgeRoundRectCallout">
          <a:avLst>
            <a:gd name="adj1" fmla="val 68666"/>
            <a:gd name="adj2" fmla="val -13835"/>
            <a:gd name="adj3" fmla="val 16667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じぶんのちからを</a:t>
          </a:r>
          <a:endParaRPr kumimoji="1" lang="en-US" altLang="ja-JP" sz="140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だしきろう！</a:t>
          </a:r>
          <a:endParaRPr kumimoji="1" lang="ja-JP" altLang="en-US" sz="1000">
            <a:solidFill>
              <a:sysClr val="windowText" lastClr="00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61959</xdr:colOff>
      <xdr:row>12</xdr:row>
      <xdr:rowOff>152400</xdr:rowOff>
    </xdr:from>
    <xdr:to>
      <xdr:col>10</xdr:col>
      <xdr:colOff>76199</xdr:colOff>
      <xdr:row>15</xdr:row>
      <xdr:rowOff>205740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7170BFD-EE7D-4B38-B7A2-3A4BE05172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7719" y="5486400"/>
          <a:ext cx="959120" cy="1104900"/>
        </a:xfrm>
        <a:prstGeom prst="rect">
          <a:avLst/>
        </a:prstGeom>
      </xdr:spPr>
    </xdr:pic>
    <xdr:clientData/>
  </xdr:twoCellAnchor>
  <xdr:twoCellAnchor editAs="oneCell">
    <xdr:from>
      <xdr:col>11</xdr:col>
      <xdr:colOff>190500</xdr:colOff>
      <xdr:row>0</xdr:row>
      <xdr:rowOff>60961</xdr:rowOff>
    </xdr:from>
    <xdr:to>
      <xdr:col>12</xdr:col>
      <xdr:colOff>121920</xdr:colOff>
      <xdr:row>0</xdr:row>
      <xdr:rowOff>572342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11E640E-102B-4C40-BCF2-304446699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3580" y="60961"/>
          <a:ext cx="403860" cy="5113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83819</xdr:colOff>
      <xdr:row>12</xdr:row>
      <xdr:rowOff>190812</xdr:rowOff>
    </xdr:from>
    <xdr:to>
      <xdr:col>9</xdr:col>
      <xdr:colOff>441958</xdr:colOff>
      <xdr:row>15</xdr:row>
      <xdr:rowOff>175259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13E5182-8169-4203-A2F3-B73F45DCB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9579" y="5524812"/>
          <a:ext cx="830579" cy="1036007"/>
        </a:xfrm>
        <a:prstGeom prst="rect">
          <a:avLst/>
        </a:prstGeom>
      </xdr:spPr>
    </xdr:pic>
    <xdr:clientData/>
  </xdr:twoCellAnchor>
  <xdr:twoCellAnchor editAs="oneCell">
    <xdr:from>
      <xdr:col>11</xdr:col>
      <xdr:colOff>167640</xdr:colOff>
      <xdr:row>0</xdr:row>
      <xdr:rowOff>68581</xdr:rowOff>
    </xdr:from>
    <xdr:to>
      <xdr:col>12</xdr:col>
      <xdr:colOff>129540</xdr:colOff>
      <xdr:row>0</xdr:row>
      <xdr:rowOff>618557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F5B9EE7-DC6A-4380-BEE4-7CF380DAFD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0720" y="68581"/>
          <a:ext cx="434340" cy="5499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12</xdr:row>
      <xdr:rowOff>114300</xdr:rowOff>
    </xdr:from>
    <xdr:to>
      <xdr:col>10</xdr:col>
      <xdr:colOff>1</xdr:colOff>
      <xdr:row>15</xdr:row>
      <xdr:rowOff>231183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E1E8BE9E-F416-40B6-ADD7-5F0601FC9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5760" y="5448300"/>
          <a:ext cx="944881" cy="1168443"/>
        </a:xfrm>
        <a:prstGeom prst="rect">
          <a:avLst/>
        </a:prstGeom>
      </xdr:spPr>
    </xdr:pic>
    <xdr:clientData/>
  </xdr:twoCellAnchor>
  <xdr:twoCellAnchor editAs="oneCell">
    <xdr:from>
      <xdr:col>11</xdr:col>
      <xdr:colOff>228600</xdr:colOff>
      <xdr:row>0</xdr:row>
      <xdr:rowOff>83821</xdr:rowOff>
    </xdr:from>
    <xdr:to>
      <xdr:col>12</xdr:col>
      <xdr:colOff>213360</xdr:colOff>
      <xdr:row>0</xdr:row>
      <xdr:rowOff>662743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F9A8C7E-A758-4401-AC0B-315D9D25D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1680" y="83821"/>
          <a:ext cx="457200" cy="57892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15241</xdr:colOff>
      <xdr:row>12</xdr:row>
      <xdr:rowOff>99060</xdr:rowOff>
    </xdr:from>
    <xdr:to>
      <xdr:col>10</xdr:col>
      <xdr:colOff>4275</xdr:colOff>
      <xdr:row>15</xdr:row>
      <xdr:rowOff>190500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90B9069-26B4-4308-BB24-FD2B30CAC1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1" y="5433060"/>
          <a:ext cx="933914" cy="1143000"/>
        </a:xfrm>
        <a:prstGeom prst="rect">
          <a:avLst/>
        </a:prstGeom>
      </xdr:spPr>
    </xdr:pic>
    <xdr:clientData/>
  </xdr:twoCellAnchor>
  <xdr:twoCellAnchor editAs="oneCell">
    <xdr:from>
      <xdr:col>11</xdr:col>
      <xdr:colOff>220980</xdr:colOff>
      <xdr:row>0</xdr:row>
      <xdr:rowOff>76200</xdr:rowOff>
    </xdr:from>
    <xdr:to>
      <xdr:col>12</xdr:col>
      <xdr:colOff>190500</xdr:colOff>
      <xdr:row>0</xdr:row>
      <xdr:rowOff>635825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855FF7F7-D0AA-47F5-ACB2-D77439A6C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4060" y="76200"/>
          <a:ext cx="441960" cy="559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31479</xdr:colOff>
      <xdr:row>12</xdr:row>
      <xdr:rowOff>144780</xdr:rowOff>
    </xdr:from>
    <xdr:to>
      <xdr:col>9</xdr:col>
      <xdr:colOff>464820</xdr:colOff>
      <xdr:row>15</xdr:row>
      <xdr:rowOff>207399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2A7BB02-6834-4B38-94EB-2DDEF23AFB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7239" y="5242560"/>
          <a:ext cx="905781" cy="1114179"/>
        </a:xfrm>
        <a:prstGeom prst="rect">
          <a:avLst/>
        </a:prstGeom>
      </xdr:spPr>
    </xdr:pic>
    <xdr:clientData/>
  </xdr:twoCellAnchor>
  <xdr:twoCellAnchor editAs="oneCell">
    <xdr:from>
      <xdr:col>11</xdr:col>
      <xdr:colOff>167640</xdr:colOff>
      <xdr:row>0</xdr:row>
      <xdr:rowOff>68581</xdr:rowOff>
    </xdr:from>
    <xdr:to>
      <xdr:col>12</xdr:col>
      <xdr:colOff>144780</xdr:colOff>
      <xdr:row>0</xdr:row>
      <xdr:rowOff>637855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11EA2CD-F7F8-445C-8759-87F1DCB89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60720" y="68581"/>
          <a:ext cx="449580" cy="56927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0</xdr:row>
      <xdr:rowOff>0</xdr:rowOff>
    </xdr:from>
    <xdr:to>
      <xdr:col>9</xdr:col>
      <xdr:colOff>605790</xdr:colOff>
      <xdr:row>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1DCEDCD-894D-4263-BF44-589789D148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49530</xdr:colOff>
      <xdr:row>0</xdr:row>
      <xdr:rowOff>0</xdr:rowOff>
    </xdr:from>
    <xdr:to>
      <xdr:col>9</xdr:col>
      <xdr:colOff>598170</xdr:colOff>
      <xdr:row>0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4EFA9C0-5A1B-40B4-9A9B-B6E3878D7B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26670</xdr:colOff>
      <xdr:row>0</xdr:row>
      <xdr:rowOff>0</xdr:rowOff>
    </xdr:from>
    <xdr:to>
      <xdr:col>9</xdr:col>
      <xdr:colOff>575310</xdr:colOff>
      <xdr:row>0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9D289D8-D80D-4EF9-9D20-05D71CCF69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41910</xdr:colOff>
      <xdr:row>0</xdr:row>
      <xdr:rowOff>0</xdr:rowOff>
    </xdr:from>
    <xdr:to>
      <xdr:col>9</xdr:col>
      <xdr:colOff>590550</xdr:colOff>
      <xdr:row>0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96C0749D-34F0-44CB-830F-BC46CB8B0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41910</xdr:colOff>
      <xdr:row>0</xdr:row>
      <xdr:rowOff>0</xdr:rowOff>
    </xdr:from>
    <xdr:to>
      <xdr:col>9</xdr:col>
      <xdr:colOff>590550</xdr:colOff>
      <xdr:row>0</xdr:row>
      <xdr:rowOff>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43630E91-F319-4F9A-8151-CE0B5EB77D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34290</xdr:colOff>
      <xdr:row>0</xdr:row>
      <xdr:rowOff>0</xdr:rowOff>
    </xdr:from>
    <xdr:to>
      <xdr:col>9</xdr:col>
      <xdr:colOff>582930</xdr:colOff>
      <xdr:row>0</xdr:row>
      <xdr:rowOff>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8D2E496C-6540-4BCC-9F24-B983E574D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80010</xdr:colOff>
      <xdr:row>0</xdr:row>
      <xdr:rowOff>0</xdr:rowOff>
    </xdr:from>
    <xdr:to>
      <xdr:col>9</xdr:col>
      <xdr:colOff>628650</xdr:colOff>
      <xdr:row>0</xdr:row>
      <xdr:rowOff>0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BB4D3C7F-0CE4-4C24-8C59-3D22A4AC9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64770</xdr:colOff>
      <xdr:row>0</xdr:row>
      <xdr:rowOff>0</xdr:rowOff>
    </xdr:from>
    <xdr:to>
      <xdr:col>9</xdr:col>
      <xdr:colOff>613410</xdr:colOff>
      <xdr:row>0</xdr:row>
      <xdr:rowOff>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C91B8C10-06A6-4BB1-B47E-17C9F16E9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167986</xdr:colOff>
      <xdr:row>0</xdr:row>
      <xdr:rowOff>54726</xdr:rowOff>
    </xdr:from>
    <xdr:to>
      <xdr:col>6</xdr:col>
      <xdr:colOff>716626</xdr:colOff>
      <xdr:row>12</xdr:row>
      <xdr:rowOff>39486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3E05A050-C458-499D-A0FE-F095EEC32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160366</xdr:colOff>
      <xdr:row>12</xdr:row>
      <xdr:rowOff>169026</xdr:rowOff>
    </xdr:from>
    <xdr:to>
      <xdr:col>6</xdr:col>
      <xdr:colOff>709006</xdr:colOff>
      <xdr:row>24</xdr:row>
      <xdr:rowOff>169026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EA58B23-ED1E-41E9-9813-28016D8B1D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137506</xdr:colOff>
      <xdr:row>25</xdr:row>
      <xdr:rowOff>146166</xdr:rowOff>
    </xdr:from>
    <xdr:to>
      <xdr:col>6</xdr:col>
      <xdr:colOff>686146</xdr:colOff>
      <xdr:row>37</xdr:row>
      <xdr:rowOff>146166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397F305C-3FDD-47F4-922B-D927BD0CD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152746</xdr:colOff>
      <xdr:row>39</xdr:row>
      <xdr:rowOff>62346</xdr:rowOff>
    </xdr:from>
    <xdr:to>
      <xdr:col>6</xdr:col>
      <xdr:colOff>701386</xdr:colOff>
      <xdr:row>51</xdr:row>
      <xdr:rowOff>62346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1B1E6D64-908E-4D76-82A3-254E7DB8BE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152746</xdr:colOff>
      <xdr:row>51</xdr:row>
      <xdr:rowOff>229293</xdr:rowOff>
    </xdr:from>
    <xdr:to>
      <xdr:col>6</xdr:col>
      <xdr:colOff>701386</xdr:colOff>
      <xdr:row>63</xdr:row>
      <xdr:rowOff>229293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6AF239AA-7156-4FF1-8907-55A5D00ABF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145126</xdr:colOff>
      <xdr:row>64</xdr:row>
      <xdr:rowOff>123306</xdr:rowOff>
    </xdr:from>
    <xdr:to>
      <xdr:col>6</xdr:col>
      <xdr:colOff>693766</xdr:colOff>
      <xdr:row>76</xdr:row>
      <xdr:rowOff>123306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3102389D-9147-4E57-BDD1-26C1C8B7D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190846</xdr:colOff>
      <xdr:row>78</xdr:row>
      <xdr:rowOff>69966</xdr:rowOff>
    </xdr:from>
    <xdr:to>
      <xdr:col>6</xdr:col>
      <xdr:colOff>739486</xdr:colOff>
      <xdr:row>90</xdr:row>
      <xdr:rowOff>69966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61B23EBA-0822-4A95-9247-2394D76A7F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175606</xdr:colOff>
      <xdr:row>90</xdr:row>
      <xdr:rowOff>229293</xdr:rowOff>
    </xdr:from>
    <xdr:to>
      <xdr:col>6</xdr:col>
      <xdr:colOff>724246</xdr:colOff>
      <xdr:row>102</xdr:row>
      <xdr:rowOff>229293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7ABC837A-2D32-45F2-AFF1-399D88338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40730/Desktop/&#20307;&#21147;&#12486;&#12473;&#12488;&#37197;&#24067;&#25991;&#26360;/&#20307;&#21147;&#12486;&#12473;&#12488;&#35352;&#37682;&#65288;&#23567;&#23398;&#26657;&#22899;&#23376;&#2999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年生"/>
      <sheetName val="２年生"/>
      <sheetName val="３年生"/>
      <sheetName val="４年生"/>
      <sheetName val="５年生"/>
      <sheetName val="６年生"/>
      <sheetName val="グラフ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J2" t="str">
            <v>握力</v>
          </cell>
          <cell r="K2" t="str">
            <v>上体起こし</v>
          </cell>
          <cell r="L2" t="str">
            <v>長座体前屈</v>
          </cell>
          <cell r="M2" t="str">
            <v>反復横とび</v>
          </cell>
          <cell r="N2" t="str">
            <v>20ｍシャトルラン</v>
          </cell>
          <cell r="O2" t="str">
            <v>50ｍ走</v>
          </cell>
          <cell r="P2" t="str">
            <v>立ち幅とび</v>
          </cell>
          <cell r="Q2" t="str">
            <v>ボール投げ</v>
          </cell>
        </row>
        <row r="3">
          <cell r="I3" t="str">
            <v>１年生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</row>
        <row r="4">
          <cell r="I4" t="str">
            <v>２年生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</row>
        <row r="5">
          <cell r="I5" t="str">
            <v>３年生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</row>
        <row r="6">
          <cell r="I6" t="str">
            <v>４年生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I7" t="str">
            <v>５年生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I8" t="str">
            <v>６年生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B7798-13F5-41AF-A59E-B07E9D351647}">
  <dimension ref="A1:L26"/>
  <sheetViews>
    <sheetView tabSelected="1" workbookViewId="0">
      <selection activeCell="I2" sqref="I2"/>
    </sheetView>
  </sheetViews>
  <sheetFormatPr defaultRowHeight="19.2" x14ac:dyDescent="0.45"/>
  <cols>
    <col min="1" max="162" width="6.69921875" style="1" customWidth="1"/>
    <col min="163" max="16384" width="8.796875" style="1"/>
  </cols>
  <sheetData>
    <row r="1" spans="1:12" ht="57.6" customHeight="1" x14ac:dyDescent="0.45">
      <c r="A1" s="72" t="s">
        <v>91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30.6" customHeight="1" x14ac:dyDescent="0.45">
      <c r="H2" s="2" t="s">
        <v>6</v>
      </c>
      <c r="I2" s="13"/>
      <c r="J2" s="3" t="s">
        <v>7</v>
      </c>
      <c r="K2" s="13"/>
      <c r="L2" s="3" t="s">
        <v>8</v>
      </c>
    </row>
    <row r="3" spans="1:12" ht="30.6" customHeight="1" thickBot="1" x14ac:dyDescent="0.5">
      <c r="A3" s="7" t="s">
        <v>89</v>
      </c>
      <c r="G3" s="5"/>
      <c r="H3" s="2" t="s">
        <v>5</v>
      </c>
      <c r="I3" s="52"/>
      <c r="J3" s="52"/>
      <c r="K3" s="52"/>
      <c r="L3" s="52"/>
    </row>
    <row r="4" spans="1:12" ht="31.8" customHeight="1" thickBot="1" x14ac:dyDescent="0.5">
      <c r="A4" s="91"/>
      <c r="B4" s="92"/>
      <c r="C4" s="92"/>
      <c r="D4" s="92"/>
      <c r="E4" s="92"/>
      <c r="F4" s="93"/>
      <c r="G4" s="68" t="s">
        <v>0</v>
      </c>
      <c r="H4" s="69"/>
      <c r="I4" s="85" t="s">
        <v>1</v>
      </c>
      <c r="J4" s="86"/>
      <c r="K4" s="90" t="s">
        <v>2</v>
      </c>
      <c r="L4" s="86"/>
    </row>
    <row r="5" spans="1:12" ht="31.8" customHeight="1" thickTop="1" x14ac:dyDescent="0.45">
      <c r="A5" s="94" t="s">
        <v>11</v>
      </c>
      <c r="B5" s="95"/>
      <c r="C5" s="95"/>
      <c r="D5" s="95"/>
      <c r="E5" s="95"/>
      <c r="F5" s="96"/>
      <c r="G5" s="70"/>
      <c r="H5" s="71"/>
      <c r="I5" s="63"/>
      <c r="J5" s="64"/>
      <c r="K5" s="75" t="str">
        <f>IF(I5="","",IF(I5&gt;=26,10,IF(I5&gt;=23,9,IF(I5&gt;=20,8,IF(I5&gt;=17,7,IF(I5&gt;=14,6,IF(I5&gt;=11,5,IF(I5&gt;=9,4,IF(I5&gt;=7,3,IF(I5&gt;=5,2,IF(I5&lt;5,1,0)))))))))))</f>
        <v/>
      </c>
      <c r="L5" s="76"/>
    </row>
    <row r="6" spans="1:12" ht="31.8" customHeight="1" x14ac:dyDescent="0.45">
      <c r="A6" s="87" t="s">
        <v>9</v>
      </c>
      <c r="B6" s="88"/>
      <c r="C6" s="88"/>
      <c r="D6" s="88"/>
      <c r="E6" s="88"/>
      <c r="F6" s="89"/>
      <c r="G6" s="59"/>
      <c r="H6" s="60"/>
      <c r="I6" s="59"/>
      <c r="J6" s="67"/>
      <c r="K6" s="77" t="str">
        <f>IF(I6="","",IF(I6&gt;=26,10,IF(I6&gt;=23,9,IF(I6&gt;=20,8,IF(I6&gt;=18,7,IF(I6&gt;=15,6,IF(I6&gt;=12,5,IF(I6&gt;=9,4,IF(I6&gt;=6,3,IF(I6&gt;=3,2,IF(I6&lt;3,1,0)))))))))))</f>
        <v/>
      </c>
      <c r="L6" s="78"/>
    </row>
    <row r="7" spans="1:12" ht="31.8" customHeight="1" x14ac:dyDescent="0.45">
      <c r="A7" s="87" t="s">
        <v>10</v>
      </c>
      <c r="B7" s="88"/>
      <c r="C7" s="88"/>
      <c r="D7" s="88"/>
      <c r="E7" s="88"/>
      <c r="F7" s="89"/>
      <c r="G7" s="59"/>
      <c r="H7" s="60"/>
      <c r="I7" s="59"/>
      <c r="J7" s="67"/>
      <c r="K7" s="77" t="str">
        <f>IF(I7="","",IF(I7&gt;=49,10,IF(I7&gt;=43,9,IF(I7&gt;=38,8,IF(I7&gt;=34,7,IF(I7&gt;=30,6,IF(I7&gt;=27,5,IF(I7&gt;=23,4,IF(I7&gt;=19,3,IF(I7&gt;=15,2,IF(I7&lt;15,1,0)))))))))))</f>
        <v/>
      </c>
      <c r="L7" s="78"/>
    </row>
    <row r="8" spans="1:12" ht="31.8" customHeight="1" x14ac:dyDescent="0.45">
      <c r="A8" s="87" t="s">
        <v>12</v>
      </c>
      <c r="B8" s="88"/>
      <c r="C8" s="88"/>
      <c r="D8" s="88"/>
      <c r="E8" s="88"/>
      <c r="F8" s="89"/>
      <c r="G8" s="59"/>
      <c r="H8" s="60"/>
      <c r="I8" s="59"/>
      <c r="J8" s="67"/>
      <c r="K8" s="77" t="str">
        <f>IF(I8="","",IF(I8&gt;=50,10,IF(I8&gt;=46,9,IF(I8&gt;=42,8,IF(I8&gt;=38,7,IF(I8&gt;=34,6,IF(I8&gt;=30,5,IF(I8&gt;=26,4,IF(I8&gt;=22,3,IF(I8&gt;=18,2,IF(I8&lt;18,1,0)))))))))))</f>
        <v/>
      </c>
      <c r="L8" s="78"/>
    </row>
    <row r="9" spans="1:12" ht="31.8" customHeight="1" x14ac:dyDescent="0.45">
      <c r="A9" s="87" t="s">
        <v>93</v>
      </c>
      <c r="B9" s="88"/>
      <c r="C9" s="88"/>
      <c r="D9" s="88"/>
      <c r="E9" s="88"/>
      <c r="F9" s="89"/>
      <c r="G9" s="59"/>
      <c r="H9" s="60"/>
      <c r="I9" s="59"/>
      <c r="J9" s="67"/>
      <c r="K9" s="77" t="str">
        <f>IF(I9="","",IF(I9&gt;=80,10,IF(I9&gt;=69,9,IF(I9&gt;=57,8,IF(I9&gt;=45,7,IF(I9&gt;=33,6,IF(I9&gt;=23,5,IF(I9&gt;=15,4,IF(I9&gt;=10,3,IF(I9&gt;=8,2,IF(I9&lt;8,1,0)))))))))))</f>
        <v/>
      </c>
      <c r="L9" s="78"/>
    </row>
    <row r="10" spans="1:12" ht="31.8" customHeight="1" x14ac:dyDescent="0.45">
      <c r="A10" s="87" t="s">
        <v>95</v>
      </c>
      <c r="B10" s="88"/>
      <c r="C10" s="88"/>
      <c r="D10" s="88"/>
      <c r="E10" s="88"/>
      <c r="F10" s="89"/>
      <c r="G10" s="59"/>
      <c r="H10" s="60"/>
      <c r="I10" s="59"/>
      <c r="J10" s="67"/>
      <c r="K10" s="77" t="str">
        <f>IF(I10="","",IF(I10&lt;=8,10,IF(I10&lt;=8.4,9,IF(I10&lt;=8.8,8,IF(I10&lt;=9.3,7,IF(I10&lt;=9.9,6,IF(I10&lt;=10.6,5,IF(I10&lt;=11.4,4,IF(I10&lt;=12.2,3,IF(I10&lt;=13,2,IF(I10&gt;13,1,0)))))))))))</f>
        <v/>
      </c>
      <c r="L10" s="78"/>
    </row>
    <row r="11" spans="1:12" ht="31.8" customHeight="1" x14ac:dyDescent="0.45">
      <c r="A11" s="87" t="s">
        <v>15</v>
      </c>
      <c r="B11" s="88"/>
      <c r="C11" s="88"/>
      <c r="D11" s="88"/>
      <c r="E11" s="88"/>
      <c r="F11" s="89"/>
      <c r="G11" s="59"/>
      <c r="H11" s="60"/>
      <c r="I11" s="59"/>
      <c r="J11" s="67"/>
      <c r="K11" s="77" t="str">
        <f>IF(I11="","",IF(I11&gt;=192,10,IF(I11&gt;=180,9,IF(I11&gt;=168,8,IF(I11&gt;=156,7,IF(I11&gt;=143,6,IF(I11&gt;=130,5,IF(I11&gt;=117,4,IF(I11&gt;=105,3,IF(I11&gt;=93,2,IF(I11&lt;93,1,0)))))))))))</f>
        <v/>
      </c>
      <c r="L11" s="78"/>
    </row>
    <row r="12" spans="1:12" ht="31.8" customHeight="1" thickBot="1" x14ac:dyDescent="0.5">
      <c r="A12" s="49" t="s">
        <v>97</v>
      </c>
      <c r="B12" s="50"/>
      <c r="C12" s="50"/>
      <c r="D12" s="50"/>
      <c r="E12" s="50"/>
      <c r="F12" s="51"/>
      <c r="G12" s="61"/>
      <c r="H12" s="62"/>
      <c r="I12" s="65"/>
      <c r="J12" s="66"/>
      <c r="K12" s="81" t="str">
        <f>IF(I12="","",IF(I12&gt;=40,10,IF(I12&gt;=35,9,IF(I12&gt;=30,8,IF(I12&gt;=24,7,IF(I12&gt;=18,6,IF(I12&gt;=13,5,IF(I12&gt;=10,4,IF(I12&gt;=7,3,IF(I12&gt;=5,2,IF(I12&lt;5,1,0)))))))))))</f>
        <v/>
      </c>
      <c r="L12" s="82"/>
    </row>
    <row r="13" spans="1:12" ht="31.8" customHeight="1" thickBot="1" x14ac:dyDescent="0.5">
      <c r="B13" s="7"/>
      <c r="C13" s="7"/>
      <c r="D13" s="7"/>
      <c r="E13" s="7"/>
      <c r="F13" s="7"/>
      <c r="G13" s="7"/>
      <c r="H13" s="7"/>
      <c r="I13" s="7"/>
      <c r="J13" s="16" t="s">
        <v>3</v>
      </c>
      <c r="K13" s="83">
        <f>SUM(K5:L12)</f>
        <v>0</v>
      </c>
      <c r="L13" s="84"/>
    </row>
    <row r="14" spans="1:12" ht="31.8" customHeight="1" thickBot="1" x14ac:dyDescent="0.5">
      <c r="B14" s="7"/>
      <c r="C14" s="7"/>
      <c r="D14" s="7"/>
      <c r="E14" s="7"/>
      <c r="F14" s="7"/>
      <c r="G14" s="7"/>
      <c r="H14" s="7"/>
      <c r="I14" s="7"/>
      <c r="J14" s="16" t="s">
        <v>4</v>
      </c>
      <c r="K14" s="79" t="str">
        <f>IF(K13=0,"",IF(K13&gt;=39,"A",IF(K13&gt;=33,"B",IF(K13&gt;=27,"C",IF(K13&gt;=22,"D",IF(K13&lt;22,"E"))))))</f>
        <v/>
      </c>
      <c r="L14" s="80"/>
    </row>
    <row r="15" spans="1:12" ht="27" customHeight="1" thickBot="1" x14ac:dyDescent="0.5">
      <c r="A15" s="1" t="s">
        <v>90</v>
      </c>
    </row>
    <row r="16" spans="1:12" s="15" customFormat="1" ht="19.8" thickBot="1" x14ac:dyDescent="0.5">
      <c r="A16" s="53"/>
      <c r="B16" s="54"/>
      <c r="C16" s="43" t="s">
        <v>79</v>
      </c>
      <c r="D16" s="42" t="s">
        <v>80</v>
      </c>
      <c r="E16" s="42" t="s">
        <v>81</v>
      </c>
      <c r="F16" s="42" t="s">
        <v>82</v>
      </c>
      <c r="G16" s="42" t="s">
        <v>83</v>
      </c>
      <c r="H16" s="42" t="s">
        <v>84</v>
      </c>
      <c r="I16" s="42" t="s">
        <v>85</v>
      </c>
      <c r="J16" s="42" t="s">
        <v>86</v>
      </c>
      <c r="K16" s="42" t="s">
        <v>87</v>
      </c>
      <c r="L16" s="44" t="s">
        <v>88</v>
      </c>
    </row>
    <row r="17" spans="1:12" ht="21" customHeight="1" x14ac:dyDescent="0.45">
      <c r="A17" s="73" t="s">
        <v>98</v>
      </c>
      <c r="B17" s="74"/>
      <c r="C17" s="29" t="s">
        <v>105</v>
      </c>
      <c r="D17" s="26" t="s">
        <v>106</v>
      </c>
      <c r="E17" s="22" t="s">
        <v>103</v>
      </c>
      <c r="F17" s="19" t="s">
        <v>104</v>
      </c>
      <c r="G17" s="26" t="s">
        <v>107</v>
      </c>
      <c r="H17" s="26" t="s">
        <v>108</v>
      </c>
      <c r="I17" s="26" t="s">
        <v>109</v>
      </c>
      <c r="J17" s="26" t="s">
        <v>110</v>
      </c>
      <c r="K17" s="26" t="s">
        <v>111</v>
      </c>
      <c r="L17" s="30" t="s">
        <v>112</v>
      </c>
    </row>
    <row r="18" spans="1:12" ht="21" customHeight="1" x14ac:dyDescent="0.45">
      <c r="A18" s="55" t="s">
        <v>99</v>
      </c>
      <c r="B18" s="56"/>
      <c r="C18" s="31" t="s">
        <v>113</v>
      </c>
      <c r="D18" s="27" t="s">
        <v>114</v>
      </c>
      <c r="E18" s="23" t="s">
        <v>115</v>
      </c>
      <c r="F18" s="20" t="s">
        <v>116</v>
      </c>
      <c r="G18" s="27" t="s">
        <v>117</v>
      </c>
      <c r="H18" s="27" t="s">
        <v>118</v>
      </c>
      <c r="I18" s="27" t="s">
        <v>119</v>
      </c>
      <c r="J18" s="27" t="s">
        <v>110</v>
      </c>
      <c r="K18" s="27" t="s">
        <v>111</v>
      </c>
      <c r="L18" s="32" t="s">
        <v>112</v>
      </c>
    </row>
    <row r="19" spans="1:12" ht="21" customHeight="1" x14ac:dyDescent="0.45">
      <c r="A19" s="55" t="s">
        <v>100</v>
      </c>
      <c r="B19" s="56"/>
      <c r="C19" s="31" t="s">
        <v>120</v>
      </c>
      <c r="D19" s="27" t="s">
        <v>121</v>
      </c>
      <c r="E19" s="23" t="s">
        <v>122</v>
      </c>
      <c r="F19" s="20" t="s">
        <v>123</v>
      </c>
      <c r="G19" s="27" t="s">
        <v>124</v>
      </c>
      <c r="H19" s="27" t="s">
        <v>125</v>
      </c>
      <c r="I19" s="27" t="s">
        <v>126</v>
      </c>
      <c r="J19" s="27" t="s">
        <v>128</v>
      </c>
      <c r="K19" s="27" t="s">
        <v>129</v>
      </c>
      <c r="L19" s="32" t="s">
        <v>130</v>
      </c>
    </row>
    <row r="20" spans="1:12" ht="21" customHeight="1" x14ac:dyDescent="0.45">
      <c r="A20" s="55" t="s">
        <v>101</v>
      </c>
      <c r="B20" s="56"/>
      <c r="C20" s="31" t="s">
        <v>131</v>
      </c>
      <c r="D20" s="27" t="s">
        <v>132</v>
      </c>
      <c r="E20" s="23" t="s">
        <v>133</v>
      </c>
      <c r="F20" s="20" t="s">
        <v>134</v>
      </c>
      <c r="G20" s="27" t="s">
        <v>125</v>
      </c>
      <c r="H20" s="27" t="s">
        <v>126</v>
      </c>
      <c r="I20" s="27" t="s">
        <v>127</v>
      </c>
      <c r="J20" s="27" t="s">
        <v>135</v>
      </c>
      <c r="K20" s="27" t="s">
        <v>136</v>
      </c>
      <c r="L20" s="32" t="s">
        <v>137</v>
      </c>
    </row>
    <row r="21" spans="1:12" ht="21" customHeight="1" x14ac:dyDescent="0.45">
      <c r="A21" s="55" t="s">
        <v>92</v>
      </c>
      <c r="B21" s="56"/>
      <c r="C21" s="31" t="s">
        <v>138</v>
      </c>
      <c r="D21" s="27" t="s">
        <v>139</v>
      </c>
      <c r="E21" s="23" t="s">
        <v>140</v>
      </c>
      <c r="F21" s="20" t="s">
        <v>141</v>
      </c>
      <c r="G21" s="27" t="s">
        <v>142</v>
      </c>
      <c r="H21" s="27" t="s">
        <v>146</v>
      </c>
      <c r="I21" s="27" t="s">
        <v>147</v>
      </c>
      <c r="J21" s="27" t="s">
        <v>143</v>
      </c>
      <c r="K21" s="27" t="s">
        <v>144</v>
      </c>
      <c r="L21" s="32" t="s">
        <v>145</v>
      </c>
    </row>
    <row r="22" spans="1:12" ht="21" customHeight="1" x14ac:dyDescent="0.45">
      <c r="A22" s="55" t="s">
        <v>94</v>
      </c>
      <c r="B22" s="56"/>
      <c r="C22" s="31" t="s">
        <v>148</v>
      </c>
      <c r="D22" s="27" t="s">
        <v>149</v>
      </c>
      <c r="E22" s="23" t="s">
        <v>150</v>
      </c>
      <c r="F22" s="20" t="s">
        <v>151</v>
      </c>
      <c r="G22" s="27" t="s">
        <v>152</v>
      </c>
      <c r="H22" s="27" t="s">
        <v>153</v>
      </c>
      <c r="I22" s="27" t="s">
        <v>154</v>
      </c>
      <c r="J22" s="27" t="s">
        <v>155</v>
      </c>
      <c r="K22" s="27" t="s">
        <v>156</v>
      </c>
      <c r="L22" s="32" t="s">
        <v>157</v>
      </c>
    </row>
    <row r="23" spans="1:12" ht="21" customHeight="1" x14ac:dyDescent="0.45">
      <c r="A23" s="55" t="s">
        <v>102</v>
      </c>
      <c r="B23" s="56"/>
      <c r="C23" s="31" t="s">
        <v>158</v>
      </c>
      <c r="D23" s="27" t="s">
        <v>159</v>
      </c>
      <c r="E23" s="23" t="s">
        <v>160</v>
      </c>
      <c r="F23" s="20" t="s">
        <v>161</v>
      </c>
      <c r="G23" s="27" t="s">
        <v>162</v>
      </c>
      <c r="H23" s="27" t="s">
        <v>163</v>
      </c>
      <c r="I23" s="27" t="s">
        <v>164</v>
      </c>
      <c r="J23" s="27" t="s">
        <v>165</v>
      </c>
      <c r="K23" s="27" t="s">
        <v>175</v>
      </c>
      <c r="L23" s="32" t="s">
        <v>166</v>
      </c>
    </row>
    <row r="24" spans="1:12" ht="21" customHeight="1" thickBot="1" x14ac:dyDescent="0.5">
      <c r="A24" s="57" t="s">
        <v>96</v>
      </c>
      <c r="B24" s="58"/>
      <c r="C24" s="33" t="s">
        <v>105</v>
      </c>
      <c r="D24" s="28" t="s">
        <v>106</v>
      </c>
      <c r="E24" s="24" t="s">
        <v>167</v>
      </c>
      <c r="F24" s="21" t="s">
        <v>168</v>
      </c>
      <c r="G24" s="28" t="s">
        <v>169</v>
      </c>
      <c r="H24" s="28" t="s">
        <v>170</v>
      </c>
      <c r="I24" s="28" t="s">
        <v>171</v>
      </c>
      <c r="J24" s="28" t="s">
        <v>172</v>
      </c>
      <c r="K24" s="28" t="s">
        <v>173</v>
      </c>
      <c r="L24" s="34" t="s">
        <v>174</v>
      </c>
    </row>
    <row r="25" spans="1:12" s="41" customFormat="1" ht="7.8" customHeight="1" thickBot="1" x14ac:dyDescent="0.5">
      <c r="A25" s="40"/>
      <c r="B25" s="40"/>
      <c r="C25" s="37"/>
      <c r="D25" s="37"/>
      <c r="E25" s="38"/>
      <c r="F25" s="37"/>
      <c r="G25" s="37"/>
      <c r="H25" s="37"/>
      <c r="I25" s="37"/>
      <c r="J25" s="37"/>
      <c r="K25" s="37"/>
      <c r="L25" s="37"/>
    </row>
    <row r="26" spans="1:12" s="4" customFormat="1" ht="19.8" thickBot="1" x14ac:dyDescent="0.5">
      <c r="A26" s="48" t="s">
        <v>176</v>
      </c>
      <c r="B26" s="48"/>
      <c r="C26" s="47" t="s">
        <v>177</v>
      </c>
      <c r="D26" s="47"/>
      <c r="E26" s="47" t="s">
        <v>178</v>
      </c>
      <c r="F26" s="47"/>
      <c r="G26" s="45" t="s">
        <v>179</v>
      </c>
      <c r="H26" s="46"/>
      <c r="I26" s="47" t="s">
        <v>180</v>
      </c>
      <c r="J26" s="47"/>
      <c r="K26" s="47" t="s">
        <v>181</v>
      </c>
      <c r="L26" s="47"/>
    </row>
  </sheetData>
  <sheetProtection algorithmName="SHA-512" hashValue="yPsj5TC569HUgcNo2d5GP44n5T+s+cs8Oeqb6jhqnJ8K0yW51hwOxO1EPaki0q6QBmhqM/AP2+yTJJ00yAAlZg==" saltValue="VKMBLdcH8oLpTo9XEGyk7w==" spinCount="100000" sheet="1" objects="1" scenarios="1"/>
  <mergeCells count="55">
    <mergeCell ref="K8:L8"/>
    <mergeCell ref="K4:L4"/>
    <mergeCell ref="I6:J6"/>
    <mergeCell ref="I7:J7"/>
    <mergeCell ref="A9:F9"/>
    <mergeCell ref="A4:F4"/>
    <mergeCell ref="A5:F5"/>
    <mergeCell ref="A10:F10"/>
    <mergeCell ref="A11:F11"/>
    <mergeCell ref="G9:H9"/>
    <mergeCell ref="G10:H10"/>
    <mergeCell ref="G6:H6"/>
    <mergeCell ref="G7:H7"/>
    <mergeCell ref="G8:H8"/>
    <mergeCell ref="A6:F6"/>
    <mergeCell ref="A7:F7"/>
    <mergeCell ref="A8:F8"/>
    <mergeCell ref="A1:L1"/>
    <mergeCell ref="A17:B17"/>
    <mergeCell ref="A18:B18"/>
    <mergeCell ref="A19:B19"/>
    <mergeCell ref="A20:B20"/>
    <mergeCell ref="K5:L5"/>
    <mergeCell ref="K6:L6"/>
    <mergeCell ref="K7:L7"/>
    <mergeCell ref="K14:L14"/>
    <mergeCell ref="K10:L10"/>
    <mergeCell ref="K9:L9"/>
    <mergeCell ref="K11:L11"/>
    <mergeCell ref="K12:L12"/>
    <mergeCell ref="K13:L13"/>
    <mergeCell ref="I4:J4"/>
    <mergeCell ref="I8:J8"/>
    <mergeCell ref="A12:F12"/>
    <mergeCell ref="I3:L3"/>
    <mergeCell ref="A16:B16"/>
    <mergeCell ref="A22:B22"/>
    <mergeCell ref="A24:B24"/>
    <mergeCell ref="A23:B23"/>
    <mergeCell ref="A21:B21"/>
    <mergeCell ref="G11:H11"/>
    <mergeCell ref="G12:H12"/>
    <mergeCell ref="I5:J5"/>
    <mergeCell ref="I12:J12"/>
    <mergeCell ref="I11:J11"/>
    <mergeCell ref="I10:J10"/>
    <mergeCell ref="I9:J9"/>
    <mergeCell ref="G4:H4"/>
    <mergeCell ref="G5:H5"/>
    <mergeCell ref="G26:H26"/>
    <mergeCell ref="I26:J26"/>
    <mergeCell ref="K26:L26"/>
    <mergeCell ref="A26:B26"/>
    <mergeCell ref="C26:D26"/>
    <mergeCell ref="E26:F26"/>
  </mergeCells>
  <phoneticPr fontId="1"/>
  <conditionalFormatting sqref="I2 G5:J12">
    <cfRule type="containsBlanks" dxfId="22" priority="4">
      <formula>LEN(TRIM(G2))=0</formula>
    </cfRule>
  </conditionalFormatting>
  <conditionalFormatting sqref="K2">
    <cfRule type="containsBlanks" dxfId="21" priority="3">
      <formula>LEN(TRIM(K2))=0</formula>
    </cfRule>
  </conditionalFormatting>
  <conditionalFormatting sqref="I3">
    <cfRule type="containsBlanks" dxfId="20" priority="2">
      <formula>LEN(TRIM(I3))=0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B783BE-D726-447A-99F6-82D9EE33E267}">
  <dimension ref="A1:M28"/>
  <sheetViews>
    <sheetView workbookViewId="0">
      <selection activeCell="J2" sqref="J2"/>
    </sheetView>
  </sheetViews>
  <sheetFormatPr defaultRowHeight="19.2" x14ac:dyDescent="0.45"/>
  <cols>
    <col min="1" max="1" width="5.5" style="1" customWidth="1"/>
    <col min="2" max="2" width="11" style="1" customWidth="1"/>
    <col min="3" max="3" width="7.296875" style="1" customWidth="1"/>
    <col min="4" max="13" width="6.19921875" style="1" customWidth="1"/>
    <col min="14" max="16384" width="8.796875" style="1"/>
  </cols>
  <sheetData>
    <row r="1" spans="1:13" ht="45.6" customHeight="1" x14ac:dyDescent="0.45">
      <c r="A1" s="147" t="s">
        <v>19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</row>
    <row r="2" spans="1:13" ht="30.6" customHeight="1" x14ac:dyDescent="0.45">
      <c r="I2" s="2" t="s">
        <v>17</v>
      </c>
      <c r="J2" s="13"/>
      <c r="K2" s="3" t="s">
        <v>7</v>
      </c>
      <c r="L2" s="13"/>
      <c r="M2" s="3" t="s">
        <v>8</v>
      </c>
    </row>
    <row r="3" spans="1:13" ht="30.6" customHeight="1" thickBot="1" x14ac:dyDescent="0.5">
      <c r="A3" s="1" t="s">
        <v>231</v>
      </c>
      <c r="D3" s="5"/>
      <c r="E3" s="5"/>
      <c r="F3" s="5"/>
      <c r="G3" s="5"/>
      <c r="H3" s="5"/>
      <c r="I3" s="2" t="s">
        <v>18</v>
      </c>
      <c r="J3" s="52"/>
      <c r="K3" s="52"/>
      <c r="L3" s="52"/>
      <c r="M3" s="52"/>
    </row>
    <row r="4" spans="1:13" ht="31.8" customHeight="1" thickBot="1" x14ac:dyDescent="0.5">
      <c r="A4" s="148"/>
      <c r="B4" s="149"/>
      <c r="C4" s="150"/>
      <c r="D4" s="156" t="s">
        <v>25</v>
      </c>
      <c r="E4" s="152"/>
      <c r="F4" s="153" t="s">
        <v>26</v>
      </c>
      <c r="G4" s="154"/>
      <c r="H4" s="151" t="s">
        <v>22</v>
      </c>
      <c r="I4" s="152"/>
      <c r="J4" s="153" t="s">
        <v>1</v>
      </c>
      <c r="K4" s="154"/>
      <c r="L4" s="155" t="s">
        <v>2</v>
      </c>
      <c r="M4" s="154"/>
    </row>
    <row r="5" spans="1:13" ht="31.8" customHeight="1" thickTop="1" x14ac:dyDescent="0.45">
      <c r="A5" s="134" t="s">
        <v>20</v>
      </c>
      <c r="B5" s="135"/>
      <c r="C5" s="136"/>
      <c r="D5" s="143" t="str">
        <f>'１年生'!I5&amp;""</f>
        <v/>
      </c>
      <c r="E5" s="144"/>
      <c r="F5" s="145" t="str">
        <f>'１年生'!K5</f>
        <v/>
      </c>
      <c r="G5" s="146"/>
      <c r="H5" s="137"/>
      <c r="I5" s="138"/>
      <c r="J5" s="139"/>
      <c r="K5" s="140"/>
      <c r="L5" s="141" t="str">
        <f>IF(J5="","",IF(J5&gt;=26,10,IF(J5&gt;=23,9,IF(J5&gt;=20,8,IF(J5&gt;=17,7,IF(J5&gt;=14,6,IF(J5&gt;=11,5,IF(J5&gt;=9,4,IF(J5&gt;=7,3,IF(J5&gt;=5,2,IF(J5&lt;5,1,0)))))))))))</f>
        <v/>
      </c>
      <c r="M5" s="142"/>
    </row>
    <row r="6" spans="1:13" ht="31.8" customHeight="1" x14ac:dyDescent="0.45">
      <c r="A6" s="108" t="s">
        <v>21</v>
      </c>
      <c r="B6" s="109"/>
      <c r="C6" s="110"/>
      <c r="D6" s="126" t="str">
        <f>'１年生'!I6&amp;""</f>
        <v/>
      </c>
      <c r="E6" s="127"/>
      <c r="F6" s="130" t="str">
        <f>'１年生'!K6</f>
        <v/>
      </c>
      <c r="G6" s="131"/>
      <c r="H6" s="111"/>
      <c r="I6" s="112"/>
      <c r="J6" s="113"/>
      <c r="K6" s="114"/>
      <c r="L6" s="115" t="str">
        <f>IF(J6="","",IF(J6&gt;=26,10,IF(J6&gt;=23,9,IF(J6&gt;=20,8,IF(J6&gt;=18,7,IF(J6&gt;=15,6,IF(J6&gt;=12,5,IF(J6&gt;=9,4,IF(J6&gt;=6,3,IF(J6&gt;=3,2,IF(J6&lt;3,1,0)))))))))))</f>
        <v/>
      </c>
      <c r="M6" s="116"/>
    </row>
    <row r="7" spans="1:13" ht="31.8" customHeight="1" x14ac:dyDescent="0.45">
      <c r="A7" s="108" t="s">
        <v>10</v>
      </c>
      <c r="B7" s="109"/>
      <c r="C7" s="110"/>
      <c r="D7" s="126" t="str">
        <f>'１年生'!I7&amp;""</f>
        <v/>
      </c>
      <c r="E7" s="127"/>
      <c r="F7" s="130" t="str">
        <f>'１年生'!K7</f>
        <v/>
      </c>
      <c r="G7" s="131"/>
      <c r="H7" s="111"/>
      <c r="I7" s="112"/>
      <c r="J7" s="113"/>
      <c r="K7" s="114"/>
      <c r="L7" s="115" t="str">
        <f>IF(J7="","",IF(J7&gt;=49,10,IF(J7&gt;=43,9,IF(J7&gt;=38,8,IF(J7&gt;=34,7,IF(J7&gt;=30,6,IF(J7&gt;=27,5,IF(J7&gt;=23,4,IF(J7&gt;=19,3,IF(J7&gt;=15,2,IF(J7&lt;15,1,0)))))))))))</f>
        <v/>
      </c>
      <c r="M7" s="116"/>
    </row>
    <row r="8" spans="1:13" ht="31.8" customHeight="1" x14ac:dyDescent="0.45">
      <c r="A8" s="108" t="s">
        <v>12</v>
      </c>
      <c r="B8" s="109"/>
      <c r="C8" s="110"/>
      <c r="D8" s="126" t="str">
        <f>'１年生'!I8&amp;""</f>
        <v/>
      </c>
      <c r="E8" s="127"/>
      <c r="F8" s="130" t="str">
        <f>'１年生'!K8</f>
        <v/>
      </c>
      <c r="G8" s="131"/>
      <c r="H8" s="111"/>
      <c r="I8" s="112"/>
      <c r="J8" s="113"/>
      <c r="K8" s="114"/>
      <c r="L8" s="115" t="str">
        <f>IF(J8="","",IF(J8&gt;=50,10,IF(J8&gt;=46,9,IF(J8&gt;=42,8,IF(J8&gt;=38,7,IF(J8&gt;=34,6,IF(J8&gt;=30,5,IF(J8&gt;=26,4,IF(J8&gt;=22,3,IF(J8&gt;=18,2,IF(J8&lt;18,1,0)))))))))))</f>
        <v/>
      </c>
      <c r="M8" s="116"/>
    </row>
    <row r="9" spans="1:13" ht="31.8" customHeight="1" x14ac:dyDescent="0.45">
      <c r="A9" s="108" t="s">
        <v>13</v>
      </c>
      <c r="B9" s="109"/>
      <c r="C9" s="110"/>
      <c r="D9" s="126" t="str">
        <f>'１年生'!I9&amp;""</f>
        <v/>
      </c>
      <c r="E9" s="127"/>
      <c r="F9" s="130" t="str">
        <f>'１年生'!K9</f>
        <v/>
      </c>
      <c r="G9" s="131"/>
      <c r="H9" s="111"/>
      <c r="I9" s="112"/>
      <c r="J9" s="113"/>
      <c r="K9" s="114"/>
      <c r="L9" s="115" t="str">
        <f>IF(J9="","",IF(J9&gt;=80,10,IF(J9&gt;=69,9,IF(J9&gt;=57,8,IF(J9&gt;=45,7,IF(J9&gt;=33,6,IF(J9&gt;=23,5,IF(J9&gt;=15,4,IF(J9&gt;=10,3,IF(J9&gt;=8,2,IF(J9&lt;8,1,0)))))))))))</f>
        <v/>
      </c>
      <c r="M9" s="116"/>
    </row>
    <row r="10" spans="1:13" ht="31.8" customHeight="1" x14ac:dyDescent="0.45">
      <c r="A10" s="108" t="s">
        <v>14</v>
      </c>
      <c r="B10" s="109"/>
      <c r="C10" s="110"/>
      <c r="D10" s="126" t="str">
        <f>'１年生'!I10&amp;""</f>
        <v/>
      </c>
      <c r="E10" s="127"/>
      <c r="F10" s="130" t="str">
        <f>'１年生'!K10</f>
        <v/>
      </c>
      <c r="G10" s="131"/>
      <c r="H10" s="111"/>
      <c r="I10" s="112"/>
      <c r="J10" s="113"/>
      <c r="K10" s="114"/>
      <c r="L10" s="115" t="str">
        <f>IF(J10="","",IF(J10&lt;=8,10,IF(J10&lt;=8.4,9,IF(J10&lt;=8.8,8,IF(J10&lt;=9.3,7,IF(J10&lt;=9.9,6,IF(J10&lt;=10.6,5,IF(J10&lt;=11.4,4,IF(J10&lt;=12.2,3,IF(J10&lt;=13,2,IF(J10&gt;13,1,0)))))))))))</f>
        <v/>
      </c>
      <c r="M10" s="116"/>
    </row>
    <row r="11" spans="1:13" ht="31.8" customHeight="1" x14ac:dyDescent="0.45">
      <c r="A11" s="108" t="s">
        <v>23</v>
      </c>
      <c r="B11" s="109"/>
      <c r="C11" s="110"/>
      <c r="D11" s="126" t="str">
        <f>'１年生'!I11&amp;""</f>
        <v/>
      </c>
      <c r="E11" s="127"/>
      <c r="F11" s="130" t="str">
        <f>'１年生'!K11</f>
        <v/>
      </c>
      <c r="G11" s="131"/>
      <c r="H11" s="111"/>
      <c r="I11" s="112"/>
      <c r="J11" s="113"/>
      <c r="K11" s="114"/>
      <c r="L11" s="115" t="str">
        <f>IF(J11="","",IF(J11&gt;=192,10,IF(J11&gt;=180,9,IF(J11&gt;=168,8,IF(J11&gt;=156,7,IF(J11&gt;=143,6,IF(J11&gt;=130,5,IF(J11&gt;=117,4,IF(J11&gt;=105,3,IF(J11&gt;=93,2,IF(J11&lt;93,1,0)))))))))))</f>
        <v/>
      </c>
      <c r="M11" s="116"/>
    </row>
    <row r="12" spans="1:13" ht="31.8" customHeight="1" thickBot="1" x14ac:dyDescent="0.5">
      <c r="A12" s="117" t="s">
        <v>16</v>
      </c>
      <c r="B12" s="118"/>
      <c r="C12" s="119"/>
      <c r="D12" s="128" t="str">
        <f>'１年生'!I12&amp;""</f>
        <v/>
      </c>
      <c r="E12" s="129"/>
      <c r="F12" s="132" t="str">
        <f>'１年生'!K12</f>
        <v/>
      </c>
      <c r="G12" s="133"/>
      <c r="H12" s="120"/>
      <c r="I12" s="121"/>
      <c r="J12" s="122"/>
      <c r="K12" s="123"/>
      <c r="L12" s="124" t="str">
        <f>IF(J12="","",IF(J12&gt;=40,10,IF(J12&gt;=35,9,IF(J12&gt;=30,8,IF(J12&gt;=24,7,IF(J12&gt;=18,6,IF(J12&gt;=13,5,IF(J12&gt;=10,4,IF(J12&gt;=7,3,IF(J12&gt;=5,2,IF(J12&lt;5,1,0)))))))))))</f>
        <v/>
      </c>
      <c r="M12" s="125"/>
    </row>
    <row r="13" spans="1:13" ht="31.8" customHeight="1" thickBot="1" x14ac:dyDescent="0.5">
      <c r="A13" s="91" t="s">
        <v>24</v>
      </c>
      <c r="B13" s="92"/>
      <c r="C13" s="92"/>
      <c r="D13" s="107"/>
      <c r="E13" s="107"/>
      <c r="F13" s="91">
        <f>'１年生'!K13</f>
        <v>0</v>
      </c>
      <c r="G13" s="93"/>
      <c r="H13" s="10"/>
      <c r="I13" s="9"/>
      <c r="J13" s="11"/>
      <c r="K13" s="12"/>
      <c r="L13" s="103">
        <f>SUM(L5:M12)</f>
        <v>0</v>
      </c>
      <c r="M13" s="104"/>
    </row>
    <row r="14" spans="1:13" ht="31.8" customHeight="1" thickBot="1" x14ac:dyDescent="0.5">
      <c r="A14" s="91" t="s">
        <v>4</v>
      </c>
      <c r="B14" s="92"/>
      <c r="C14" s="92"/>
      <c r="D14" s="92"/>
      <c r="E14" s="92"/>
      <c r="F14" s="91" t="str">
        <f>'１年生'!K14</f>
        <v/>
      </c>
      <c r="G14" s="93"/>
      <c r="H14" s="6"/>
      <c r="I14" s="7"/>
      <c r="J14" s="7"/>
      <c r="K14" s="8"/>
      <c r="L14" s="105" t="str">
        <f>IF(L13=0,"",IF(L13&gt;=47,"A",IF(L13&gt;=41,"B",IF(L13&gt;=34,"C",IF(L13&gt;=27,"D",IF(L13&lt;27,"E"))))))</f>
        <v/>
      </c>
      <c r="M14" s="106"/>
    </row>
    <row r="16" spans="1:13" ht="27" customHeight="1" thickBot="1" x14ac:dyDescent="0.5">
      <c r="A16" s="1" t="s">
        <v>90</v>
      </c>
    </row>
    <row r="17" spans="1:13" ht="19.8" thickBot="1" x14ac:dyDescent="0.5">
      <c r="A17" s="4"/>
      <c r="B17" s="53"/>
      <c r="C17" s="54"/>
      <c r="D17" s="35" t="s">
        <v>79</v>
      </c>
      <c r="E17" s="25" t="s">
        <v>80</v>
      </c>
      <c r="F17" s="25" t="s">
        <v>81</v>
      </c>
      <c r="G17" s="25" t="s">
        <v>82</v>
      </c>
      <c r="H17" s="25" t="s">
        <v>83</v>
      </c>
      <c r="I17" s="25" t="s">
        <v>84</v>
      </c>
      <c r="J17" s="25" t="s">
        <v>85</v>
      </c>
      <c r="K17" s="25" t="s">
        <v>86</v>
      </c>
      <c r="L17" s="25" t="s">
        <v>87</v>
      </c>
      <c r="M17" s="36" t="s">
        <v>88</v>
      </c>
    </row>
    <row r="18" spans="1:13" x14ac:dyDescent="0.45">
      <c r="A18" s="17"/>
      <c r="B18" s="97" t="s">
        <v>20</v>
      </c>
      <c r="C18" s="98"/>
      <c r="D18" s="29" t="s">
        <v>105</v>
      </c>
      <c r="E18" s="26" t="s">
        <v>106</v>
      </c>
      <c r="F18" s="22" t="s">
        <v>103</v>
      </c>
      <c r="G18" s="26" t="s">
        <v>104</v>
      </c>
      <c r="H18" s="19" t="s">
        <v>107</v>
      </c>
      <c r="I18" s="26" t="s">
        <v>108</v>
      </c>
      <c r="J18" s="26" t="s">
        <v>109</v>
      </c>
      <c r="K18" s="26" t="s">
        <v>110</v>
      </c>
      <c r="L18" s="26" t="s">
        <v>111</v>
      </c>
      <c r="M18" s="30" t="s">
        <v>112</v>
      </c>
    </row>
    <row r="19" spans="1:13" x14ac:dyDescent="0.45">
      <c r="A19" s="17"/>
      <c r="B19" s="99" t="s">
        <v>21</v>
      </c>
      <c r="C19" s="100"/>
      <c r="D19" s="31" t="s">
        <v>113</v>
      </c>
      <c r="E19" s="27" t="s">
        <v>114</v>
      </c>
      <c r="F19" s="23" t="s">
        <v>115</v>
      </c>
      <c r="G19" s="27" t="s">
        <v>116</v>
      </c>
      <c r="H19" s="20" t="s">
        <v>117</v>
      </c>
      <c r="I19" s="27" t="s">
        <v>118</v>
      </c>
      <c r="J19" s="27" t="s">
        <v>119</v>
      </c>
      <c r="K19" s="27" t="s">
        <v>110</v>
      </c>
      <c r="L19" s="27" t="s">
        <v>111</v>
      </c>
      <c r="M19" s="32" t="s">
        <v>112</v>
      </c>
    </row>
    <row r="20" spans="1:13" x14ac:dyDescent="0.45">
      <c r="A20" s="17"/>
      <c r="B20" s="99" t="s">
        <v>100</v>
      </c>
      <c r="C20" s="100"/>
      <c r="D20" s="31" t="s">
        <v>120</v>
      </c>
      <c r="E20" s="27" t="s">
        <v>121</v>
      </c>
      <c r="F20" s="23" t="s">
        <v>122</v>
      </c>
      <c r="G20" s="27" t="s">
        <v>123</v>
      </c>
      <c r="H20" s="20" t="s">
        <v>124</v>
      </c>
      <c r="I20" s="27" t="s">
        <v>125</v>
      </c>
      <c r="J20" s="27" t="s">
        <v>126</v>
      </c>
      <c r="K20" s="27" t="s">
        <v>128</v>
      </c>
      <c r="L20" s="27" t="s">
        <v>129</v>
      </c>
      <c r="M20" s="32" t="s">
        <v>130</v>
      </c>
    </row>
    <row r="21" spans="1:13" x14ac:dyDescent="0.45">
      <c r="A21" s="17"/>
      <c r="B21" s="99" t="s">
        <v>101</v>
      </c>
      <c r="C21" s="100"/>
      <c r="D21" s="31" t="s">
        <v>131</v>
      </c>
      <c r="E21" s="27" t="s">
        <v>132</v>
      </c>
      <c r="F21" s="23" t="s">
        <v>133</v>
      </c>
      <c r="G21" s="27" t="s">
        <v>134</v>
      </c>
      <c r="H21" s="20" t="s">
        <v>125</v>
      </c>
      <c r="I21" s="27" t="s">
        <v>126</v>
      </c>
      <c r="J21" s="27" t="s">
        <v>127</v>
      </c>
      <c r="K21" s="27" t="s">
        <v>135</v>
      </c>
      <c r="L21" s="27" t="s">
        <v>136</v>
      </c>
      <c r="M21" s="32" t="s">
        <v>137</v>
      </c>
    </row>
    <row r="22" spans="1:13" x14ac:dyDescent="0.45">
      <c r="A22" s="17"/>
      <c r="B22" s="99" t="s">
        <v>182</v>
      </c>
      <c r="C22" s="100"/>
      <c r="D22" s="31" t="s">
        <v>138</v>
      </c>
      <c r="E22" s="27" t="s">
        <v>139</v>
      </c>
      <c r="F22" s="23" t="s">
        <v>140</v>
      </c>
      <c r="G22" s="27" t="s">
        <v>141</v>
      </c>
      <c r="H22" s="20" t="s">
        <v>142</v>
      </c>
      <c r="I22" s="27" t="s">
        <v>146</v>
      </c>
      <c r="J22" s="27" t="s">
        <v>147</v>
      </c>
      <c r="K22" s="27" t="s">
        <v>143</v>
      </c>
      <c r="L22" s="27" t="s">
        <v>144</v>
      </c>
      <c r="M22" s="32" t="s">
        <v>145</v>
      </c>
    </row>
    <row r="23" spans="1:13" x14ac:dyDescent="0.45">
      <c r="A23" s="17"/>
      <c r="B23" s="99" t="s">
        <v>183</v>
      </c>
      <c r="C23" s="100"/>
      <c r="D23" s="31" t="s">
        <v>148</v>
      </c>
      <c r="E23" s="27" t="s">
        <v>149</v>
      </c>
      <c r="F23" s="23" t="s">
        <v>150</v>
      </c>
      <c r="G23" s="27" t="s">
        <v>151</v>
      </c>
      <c r="H23" s="20" t="s">
        <v>152</v>
      </c>
      <c r="I23" s="27" t="s">
        <v>153</v>
      </c>
      <c r="J23" s="27" t="s">
        <v>154</v>
      </c>
      <c r="K23" s="27" t="s">
        <v>155</v>
      </c>
      <c r="L23" s="27" t="s">
        <v>156</v>
      </c>
      <c r="M23" s="32" t="s">
        <v>157</v>
      </c>
    </row>
    <row r="24" spans="1:13" x14ac:dyDescent="0.45">
      <c r="A24" s="17"/>
      <c r="B24" s="99" t="s">
        <v>23</v>
      </c>
      <c r="C24" s="100"/>
      <c r="D24" s="31" t="s">
        <v>158</v>
      </c>
      <c r="E24" s="27" t="s">
        <v>159</v>
      </c>
      <c r="F24" s="23" t="s">
        <v>160</v>
      </c>
      <c r="G24" s="27" t="s">
        <v>161</v>
      </c>
      <c r="H24" s="20" t="s">
        <v>162</v>
      </c>
      <c r="I24" s="27" t="s">
        <v>163</v>
      </c>
      <c r="J24" s="27" t="s">
        <v>164</v>
      </c>
      <c r="K24" s="27" t="s">
        <v>165</v>
      </c>
      <c r="L24" s="27" t="s">
        <v>175</v>
      </c>
      <c r="M24" s="32" t="s">
        <v>166</v>
      </c>
    </row>
    <row r="25" spans="1:13" ht="19.8" thickBot="1" x14ac:dyDescent="0.5">
      <c r="A25" s="18"/>
      <c r="B25" s="101" t="s">
        <v>184</v>
      </c>
      <c r="C25" s="102"/>
      <c r="D25" s="33" t="s">
        <v>105</v>
      </c>
      <c r="E25" s="28" t="s">
        <v>106</v>
      </c>
      <c r="F25" s="24" t="s">
        <v>167</v>
      </c>
      <c r="G25" s="28" t="s">
        <v>168</v>
      </c>
      <c r="H25" s="21" t="s">
        <v>169</v>
      </c>
      <c r="I25" s="28" t="s">
        <v>170</v>
      </c>
      <c r="J25" s="28" t="s">
        <v>171</v>
      </c>
      <c r="K25" s="28" t="s">
        <v>172</v>
      </c>
      <c r="L25" s="28" t="s">
        <v>173</v>
      </c>
      <c r="M25" s="34" t="s">
        <v>174</v>
      </c>
    </row>
    <row r="26" spans="1:13" s="41" customFormat="1" ht="7.8" customHeight="1" thickBot="1" x14ac:dyDescent="0.5">
      <c r="A26" s="39"/>
      <c r="B26" s="40"/>
      <c r="C26" s="40"/>
      <c r="D26" s="37"/>
      <c r="E26" s="37"/>
      <c r="F26" s="38"/>
      <c r="G26" s="37"/>
      <c r="H26" s="37"/>
      <c r="I26" s="37"/>
      <c r="J26" s="37"/>
      <c r="K26" s="37"/>
      <c r="L26" s="37"/>
      <c r="M26" s="37"/>
    </row>
    <row r="27" spans="1:13" s="4" customFormat="1" ht="19.8" thickBot="1" x14ac:dyDescent="0.5">
      <c r="B27" s="48" t="s">
        <v>176</v>
      </c>
      <c r="C27" s="48"/>
      <c r="D27" s="47" t="s">
        <v>211</v>
      </c>
      <c r="E27" s="47"/>
      <c r="F27" s="47" t="s">
        <v>212</v>
      </c>
      <c r="G27" s="47"/>
      <c r="H27" s="45" t="s">
        <v>213</v>
      </c>
      <c r="I27" s="46"/>
      <c r="J27" s="47" t="s">
        <v>214</v>
      </c>
      <c r="K27" s="47"/>
      <c r="L27" s="47" t="s">
        <v>215</v>
      </c>
      <c r="M27" s="47"/>
    </row>
    <row r="28" spans="1:13" x14ac:dyDescent="0.45">
      <c r="A28" s="4"/>
    </row>
  </sheetData>
  <sheetProtection algorithmName="SHA-512" hashValue="7NAOtOCElHqmYsev+Dnu10mj4UejWRuwtD6btLFZlbUaL+886d1P/MX19sb/7urBzKZHo4Jy9Q6EvVDtpLb5+Q==" saltValue="ZpapVrGej2WJcOFSRvVbFg==" spinCount="100000" sheet="1" objects="1" scenarios="1"/>
  <mergeCells count="77">
    <mergeCell ref="A1:M1"/>
    <mergeCell ref="J3:M3"/>
    <mergeCell ref="A4:C4"/>
    <mergeCell ref="H4:I4"/>
    <mergeCell ref="J4:K4"/>
    <mergeCell ref="L4:M4"/>
    <mergeCell ref="D4:E4"/>
    <mergeCell ref="F4:G4"/>
    <mergeCell ref="A5:C5"/>
    <mergeCell ref="H5:I5"/>
    <mergeCell ref="J5:K5"/>
    <mergeCell ref="L5:M5"/>
    <mergeCell ref="A6:C6"/>
    <mergeCell ref="H6:I6"/>
    <mergeCell ref="J6:K6"/>
    <mergeCell ref="L6:M6"/>
    <mergeCell ref="D5:E5"/>
    <mergeCell ref="D6:E6"/>
    <mergeCell ref="F5:G5"/>
    <mergeCell ref="F6:G6"/>
    <mergeCell ref="A7:C7"/>
    <mergeCell ref="H7:I7"/>
    <mergeCell ref="J7:K7"/>
    <mergeCell ref="L7:M7"/>
    <mergeCell ref="A8:C8"/>
    <mergeCell ref="H8:I8"/>
    <mergeCell ref="J8:K8"/>
    <mergeCell ref="L8:M8"/>
    <mergeCell ref="D7:E7"/>
    <mergeCell ref="D8:E8"/>
    <mergeCell ref="F7:G7"/>
    <mergeCell ref="F8:G8"/>
    <mergeCell ref="A9:C9"/>
    <mergeCell ref="H9:I9"/>
    <mergeCell ref="J9:K9"/>
    <mergeCell ref="L9:M9"/>
    <mergeCell ref="A10:C10"/>
    <mergeCell ref="H10:I10"/>
    <mergeCell ref="J10:K10"/>
    <mergeCell ref="L10:M10"/>
    <mergeCell ref="D9:E9"/>
    <mergeCell ref="D10:E10"/>
    <mergeCell ref="F10:G10"/>
    <mergeCell ref="F9:G9"/>
    <mergeCell ref="A11:C11"/>
    <mergeCell ref="H11:I11"/>
    <mergeCell ref="J11:K11"/>
    <mergeCell ref="L11:M11"/>
    <mergeCell ref="A12:C12"/>
    <mergeCell ref="H12:I12"/>
    <mergeCell ref="J12:K12"/>
    <mergeCell ref="L12:M12"/>
    <mergeCell ref="D11:E11"/>
    <mergeCell ref="D12:E12"/>
    <mergeCell ref="F11:G11"/>
    <mergeCell ref="F12:G12"/>
    <mergeCell ref="L13:M13"/>
    <mergeCell ref="L14:M14"/>
    <mergeCell ref="F13:G13"/>
    <mergeCell ref="F14:G14"/>
    <mergeCell ref="A13:E13"/>
    <mergeCell ref="A14:E14"/>
    <mergeCell ref="L27:M27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7:C27"/>
    <mergeCell ref="D27:E27"/>
    <mergeCell ref="F27:G27"/>
    <mergeCell ref="H27:I27"/>
    <mergeCell ref="J27:K27"/>
  </mergeCells>
  <phoneticPr fontId="1"/>
  <conditionalFormatting sqref="J2">
    <cfRule type="containsBlanks" dxfId="19" priority="4">
      <formula>LEN(TRIM(J2))=0</formula>
    </cfRule>
  </conditionalFormatting>
  <conditionalFormatting sqref="L2">
    <cfRule type="containsBlanks" dxfId="18" priority="3">
      <formula>LEN(TRIM(L2))=0</formula>
    </cfRule>
  </conditionalFormatting>
  <conditionalFormatting sqref="J3:M3">
    <cfRule type="containsBlanks" dxfId="17" priority="2">
      <formula>LEN(TRIM(J3))=0</formula>
    </cfRule>
  </conditionalFormatting>
  <conditionalFormatting sqref="H5:K12">
    <cfRule type="containsBlanks" dxfId="16" priority="1">
      <formula>LEN(TRIM(H5))=0</formula>
    </cfRule>
  </conditionalFormatting>
  <pageMargins left="0.43307086614173229" right="0.43307086614173229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EFAB1-C08F-44B5-88E3-CFE360EFDA01}">
  <dimension ref="A1:M27"/>
  <sheetViews>
    <sheetView workbookViewId="0">
      <selection activeCell="J2" sqref="J2"/>
    </sheetView>
  </sheetViews>
  <sheetFormatPr defaultRowHeight="19.2" x14ac:dyDescent="0.45"/>
  <cols>
    <col min="1" max="1" width="5.5" style="1" customWidth="1"/>
    <col min="2" max="2" width="11" style="1" customWidth="1"/>
    <col min="3" max="3" width="7.296875" style="1" customWidth="1"/>
    <col min="4" max="13" width="6.19921875" style="1" customWidth="1"/>
    <col min="14" max="16384" width="8.796875" style="1"/>
  </cols>
  <sheetData>
    <row r="1" spans="1:13" ht="51.6" customHeight="1" x14ac:dyDescent="0.45">
      <c r="A1" s="168" t="s">
        <v>35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ht="30.6" customHeight="1" x14ac:dyDescent="0.45">
      <c r="I2" s="2" t="s">
        <v>27</v>
      </c>
      <c r="J2" s="13"/>
      <c r="K2" s="3" t="s">
        <v>28</v>
      </c>
      <c r="L2" s="13"/>
      <c r="M2" s="3" t="s">
        <v>29</v>
      </c>
    </row>
    <row r="3" spans="1:13" ht="30.6" customHeight="1" thickBot="1" x14ac:dyDescent="0.5">
      <c r="A3" s="1" t="s">
        <v>231</v>
      </c>
      <c r="D3" s="5"/>
      <c r="E3" s="5"/>
      <c r="F3" s="5"/>
      <c r="G3" s="5"/>
      <c r="H3" s="5"/>
      <c r="I3" s="2" t="s">
        <v>34</v>
      </c>
      <c r="J3" s="52"/>
      <c r="K3" s="52"/>
      <c r="L3" s="52"/>
      <c r="M3" s="52"/>
    </row>
    <row r="4" spans="1:13" ht="31.8" customHeight="1" thickBot="1" x14ac:dyDescent="0.5">
      <c r="A4" s="148"/>
      <c r="B4" s="149"/>
      <c r="C4" s="150"/>
      <c r="D4" s="156" t="s">
        <v>30</v>
      </c>
      <c r="E4" s="152"/>
      <c r="F4" s="153" t="s">
        <v>31</v>
      </c>
      <c r="G4" s="154"/>
      <c r="H4" s="151" t="s">
        <v>22</v>
      </c>
      <c r="I4" s="152"/>
      <c r="J4" s="153" t="s">
        <v>32</v>
      </c>
      <c r="K4" s="154"/>
      <c r="L4" s="155" t="s">
        <v>33</v>
      </c>
      <c r="M4" s="154"/>
    </row>
    <row r="5" spans="1:13" ht="31.8" customHeight="1" thickTop="1" x14ac:dyDescent="0.45">
      <c r="A5" s="164" t="s">
        <v>20</v>
      </c>
      <c r="B5" s="165"/>
      <c r="C5" s="166"/>
      <c r="D5" s="143" t="str">
        <f>'２年生'!J5&amp;""</f>
        <v/>
      </c>
      <c r="E5" s="144"/>
      <c r="F5" s="167" t="str">
        <f>'２年生'!L5</f>
        <v/>
      </c>
      <c r="G5" s="146"/>
      <c r="H5" s="137"/>
      <c r="I5" s="138"/>
      <c r="J5" s="139"/>
      <c r="K5" s="140"/>
      <c r="L5" s="141" t="str">
        <f>IF(J5="","",IF(J5&gt;=26,10,IF(J5&gt;=23,9,IF(J5&gt;=20,8,IF(J5&gt;=17,7,IF(J5&gt;=14,6,IF(J5&gt;=11,5,IF(J5&gt;=9,4,IF(J5&gt;=7,3,IF(J5&gt;=5,2,IF(J5&lt;5,1,0)))))))))))</f>
        <v/>
      </c>
      <c r="M5" s="142"/>
    </row>
    <row r="6" spans="1:13" ht="31.8" customHeight="1" x14ac:dyDescent="0.45">
      <c r="A6" s="157" t="s">
        <v>38</v>
      </c>
      <c r="B6" s="158"/>
      <c r="C6" s="159"/>
      <c r="D6" s="126" t="str">
        <f>'２年生'!J6&amp;""</f>
        <v/>
      </c>
      <c r="E6" s="127"/>
      <c r="F6" s="126" t="str">
        <f>'２年生'!L6</f>
        <v/>
      </c>
      <c r="G6" s="131"/>
      <c r="H6" s="111"/>
      <c r="I6" s="112"/>
      <c r="J6" s="113"/>
      <c r="K6" s="114"/>
      <c r="L6" s="115" t="str">
        <f>IF(J6="","",IF(J6&gt;=26,10,IF(J6&gt;=23,9,IF(J6&gt;=20,8,IF(J6&gt;=18,7,IF(J6&gt;=15,6,IF(J6&gt;=12,5,IF(J6&gt;=9,4,IF(J6&gt;=6,3,IF(J6&gt;=3,2,IF(J6&lt;3,1,0)))))))))))</f>
        <v/>
      </c>
      <c r="M6" s="116"/>
    </row>
    <row r="7" spans="1:13" ht="31.8" customHeight="1" x14ac:dyDescent="0.45">
      <c r="A7" s="157" t="s">
        <v>36</v>
      </c>
      <c r="B7" s="158"/>
      <c r="C7" s="159"/>
      <c r="D7" s="126" t="str">
        <f>'２年生'!J7&amp;""</f>
        <v/>
      </c>
      <c r="E7" s="127"/>
      <c r="F7" s="126" t="str">
        <f>'２年生'!L7</f>
        <v/>
      </c>
      <c r="G7" s="131"/>
      <c r="H7" s="111"/>
      <c r="I7" s="112"/>
      <c r="J7" s="113"/>
      <c r="K7" s="114"/>
      <c r="L7" s="115" t="str">
        <f>IF(J7="","",IF(J7&gt;=49,10,IF(J7&gt;=43,9,IF(J7&gt;=38,8,IF(J7&gt;=34,7,IF(J7&gt;=30,6,IF(J7&gt;=27,5,IF(J7&gt;=23,4,IF(J7&gt;=19,3,IF(J7&gt;=15,2,IF(J7&lt;15,1,0)))))))))))</f>
        <v/>
      </c>
      <c r="M7" s="116"/>
    </row>
    <row r="8" spans="1:13" ht="31.8" customHeight="1" x14ac:dyDescent="0.45">
      <c r="A8" s="157" t="s">
        <v>39</v>
      </c>
      <c r="B8" s="158"/>
      <c r="C8" s="159"/>
      <c r="D8" s="126" t="str">
        <f>'２年生'!J8&amp;""</f>
        <v/>
      </c>
      <c r="E8" s="127"/>
      <c r="F8" s="126" t="str">
        <f>'２年生'!L8</f>
        <v/>
      </c>
      <c r="G8" s="131"/>
      <c r="H8" s="111"/>
      <c r="I8" s="112"/>
      <c r="J8" s="113"/>
      <c r="K8" s="114"/>
      <c r="L8" s="115" t="str">
        <f>IF(J8="","",IF(J8&gt;=50,10,IF(J8&gt;=46,9,IF(J8&gt;=42,8,IF(J8&gt;=38,7,IF(J8&gt;=34,6,IF(J8&gt;=30,5,IF(J8&gt;=26,4,IF(J8&gt;=22,3,IF(J8&gt;=18,2,IF(J8&lt;18,1,0)))))))))))</f>
        <v/>
      </c>
      <c r="M8" s="116"/>
    </row>
    <row r="9" spans="1:13" ht="31.8" customHeight="1" x14ac:dyDescent="0.45">
      <c r="A9" s="157" t="s">
        <v>40</v>
      </c>
      <c r="B9" s="158"/>
      <c r="C9" s="159"/>
      <c r="D9" s="126" t="str">
        <f>'２年生'!J9&amp;""</f>
        <v/>
      </c>
      <c r="E9" s="127"/>
      <c r="F9" s="126" t="str">
        <f>'２年生'!L9</f>
        <v/>
      </c>
      <c r="G9" s="131"/>
      <c r="H9" s="111"/>
      <c r="I9" s="112"/>
      <c r="J9" s="113"/>
      <c r="K9" s="114"/>
      <c r="L9" s="115" t="str">
        <f>IF(J9="","",IF(J9&gt;=80,10,IF(J9&gt;=69,9,IF(J9&gt;=57,8,IF(J9&gt;=45,7,IF(J9&gt;=33,6,IF(J9&gt;=23,5,IF(J9&gt;=15,4,IF(J9&gt;=10,3,IF(J9&gt;=8,2,IF(J9&lt;8,1,0)))))))))))</f>
        <v/>
      </c>
      <c r="M9" s="116"/>
    </row>
    <row r="10" spans="1:13" ht="31.8" customHeight="1" x14ac:dyDescent="0.45">
      <c r="A10" s="157" t="s">
        <v>37</v>
      </c>
      <c r="B10" s="158"/>
      <c r="C10" s="159"/>
      <c r="D10" s="126" t="str">
        <f>'２年生'!J10&amp;""</f>
        <v/>
      </c>
      <c r="E10" s="127"/>
      <c r="F10" s="126" t="str">
        <f>'２年生'!L10</f>
        <v/>
      </c>
      <c r="G10" s="131"/>
      <c r="H10" s="111"/>
      <c r="I10" s="112"/>
      <c r="J10" s="113"/>
      <c r="K10" s="114"/>
      <c r="L10" s="115" t="str">
        <f>IF(J10="","",IF(J10&lt;=8,10,IF(J10&lt;=8.4,9,IF(J10&lt;=8.8,8,IF(J10&lt;=9.3,7,IF(J10&lt;=9.9,6,IF(J10&lt;=10.6,5,IF(J10&lt;=11.4,4,IF(J10&lt;=12.2,3,IF(J10&lt;=13,2,IF(J10&gt;13,1,0)))))))))))</f>
        <v/>
      </c>
      <c r="M10" s="116"/>
    </row>
    <row r="11" spans="1:13" ht="31.8" customHeight="1" x14ac:dyDescent="0.45">
      <c r="A11" s="157" t="s">
        <v>23</v>
      </c>
      <c r="B11" s="158"/>
      <c r="C11" s="159"/>
      <c r="D11" s="126" t="str">
        <f>'２年生'!J11&amp;""</f>
        <v/>
      </c>
      <c r="E11" s="127"/>
      <c r="F11" s="126" t="str">
        <f>'２年生'!L11</f>
        <v/>
      </c>
      <c r="G11" s="131"/>
      <c r="H11" s="111"/>
      <c r="I11" s="112"/>
      <c r="J11" s="113"/>
      <c r="K11" s="114"/>
      <c r="L11" s="115" t="str">
        <f>IF(J11="","",IF(J11&gt;=192,10,IF(J11&gt;=180,9,IF(J11&gt;=168,8,IF(J11&gt;=156,7,IF(J11&gt;=143,6,IF(J11&gt;=130,5,IF(J11&gt;=117,4,IF(J11&gt;=105,3,IF(J11&gt;=93,2,IF(J11&lt;93,1,0)))))))))))</f>
        <v/>
      </c>
      <c r="M11" s="116"/>
    </row>
    <row r="12" spans="1:13" ht="31.8" customHeight="1" thickBot="1" x14ac:dyDescent="0.5">
      <c r="A12" s="160" t="s">
        <v>16</v>
      </c>
      <c r="B12" s="161"/>
      <c r="C12" s="162"/>
      <c r="D12" s="128" t="str">
        <f>'２年生'!J12&amp;""</f>
        <v/>
      </c>
      <c r="E12" s="129"/>
      <c r="F12" s="163" t="str">
        <f>'２年生'!L12</f>
        <v/>
      </c>
      <c r="G12" s="133"/>
      <c r="H12" s="120"/>
      <c r="I12" s="121"/>
      <c r="J12" s="122"/>
      <c r="K12" s="123"/>
      <c r="L12" s="124" t="str">
        <f>IF(J12="","",IF(J12&gt;=40,10,IF(J12&gt;=35,9,IF(J12&gt;=30,8,IF(J12&gt;=24,7,IF(J12&gt;=18,6,IF(J12&gt;=13,5,IF(J12&gt;=10,4,IF(J12&gt;=7,3,IF(J12&gt;=5,2,IF(J12&lt;5,1,0)))))))))))</f>
        <v/>
      </c>
      <c r="M12" s="125"/>
    </row>
    <row r="13" spans="1:13" ht="31.8" customHeight="1" thickBot="1" x14ac:dyDescent="0.5">
      <c r="A13" s="91" t="s">
        <v>41</v>
      </c>
      <c r="B13" s="92"/>
      <c r="C13" s="92"/>
      <c r="D13" s="107"/>
      <c r="E13" s="107"/>
      <c r="F13" s="91">
        <f>'２年生'!L13</f>
        <v>0</v>
      </c>
      <c r="G13" s="93"/>
      <c r="H13" s="10"/>
      <c r="I13" s="9"/>
      <c r="J13" s="11"/>
      <c r="K13" s="12"/>
      <c r="L13" s="103">
        <f>SUM(L5:M12)</f>
        <v>0</v>
      </c>
      <c r="M13" s="104"/>
    </row>
    <row r="14" spans="1:13" ht="31.8" customHeight="1" thickBot="1" x14ac:dyDescent="0.5">
      <c r="A14" s="91" t="s">
        <v>42</v>
      </c>
      <c r="B14" s="92"/>
      <c r="C14" s="92"/>
      <c r="D14" s="92"/>
      <c r="E14" s="92"/>
      <c r="F14" s="91" t="str">
        <f>'２年生'!L14</f>
        <v/>
      </c>
      <c r="G14" s="93"/>
      <c r="H14" s="6"/>
      <c r="I14" s="7"/>
      <c r="J14" s="7"/>
      <c r="K14" s="8"/>
      <c r="L14" s="105" t="str">
        <f>IF(L13=0,"",IF(L13&gt;=53,"A",IF(L13&gt;=46,"B",IF(L13&gt;=39,"C",IF(L13&gt;=32,"D",IF(L13&lt;32,"E"))))))</f>
        <v/>
      </c>
      <c r="M14" s="106"/>
    </row>
    <row r="16" spans="1:13" ht="27" customHeight="1" thickBot="1" x14ac:dyDescent="0.5">
      <c r="A16" s="1" t="s">
        <v>185</v>
      </c>
    </row>
    <row r="17" spans="1:13" ht="19.8" thickBot="1" x14ac:dyDescent="0.5">
      <c r="A17" s="4"/>
      <c r="B17" s="53"/>
      <c r="C17" s="54"/>
      <c r="D17" s="35" t="s">
        <v>186</v>
      </c>
      <c r="E17" s="25" t="s">
        <v>187</v>
      </c>
      <c r="F17" s="25" t="s">
        <v>188</v>
      </c>
      <c r="G17" s="25" t="s">
        <v>189</v>
      </c>
      <c r="H17" s="25" t="s">
        <v>190</v>
      </c>
      <c r="I17" s="25" t="s">
        <v>191</v>
      </c>
      <c r="J17" s="25" t="s">
        <v>192</v>
      </c>
      <c r="K17" s="25" t="s">
        <v>193</v>
      </c>
      <c r="L17" s="25" t="s">
        <v>194</v>
      </c>
      <c r="M17" s="36" t="s">
        <v>195</v>
      </c>
    </row>
    <row r="18" spans="1:13" x14ac:dyDescent="0.45">
      <c r="A18" s="17"/>
      <c r="B18" s="97" t="s">
        <v>20</v>
      </c>
      <c r="C18" s="98"/>
      <c r="D18" s="29" t="s">
        <v>196</v>
      </c>
      <c r="E18" s="26" t="s">
        <v>106</v>
      </c>
      <c r="F18" s="22" t="s">
        <v>103</v>
      </c>
      <c r="G18" s="26" t="s">
        <v>104</v>
      </c>
      <c r="H18" s="19" t="s">
        <v>107</v>
      </c>
      <c r="I18" s="26" t="s">
        <v>108</v>
      </c>
      <c r="J18" s="26" t="s">
        <v>109</v>
      </c>
      <c r="K18" s="26" t="s">
        <v>110</v>
      </c>
      <c r="L18" s="26" t="s">
        <v>111</v>
      </c>
      <c r="M18" s="30" t="s">
        <v>205</v>
      </c>
    </row>
    <row r="19" spans="1:13" x14ac:dyDescent="0.45">
      <c r="A19" s="17"/>
      <c r="B19" s="99" t="s">
        <v>38</v>
      </c>
      <c r="C19" s="100"/>
      <c r="D19" s="31" t="s">
        <v>197</v>
      </c>
      <c r="E19" s="27" t="s">
        <v>114</v>
      </c>
      <c r="F19" s="23" t="s">
        <v>115</v>
      </c>
      <c r="G19" s="27" t="s">
        <v>116</v>
      </c>
      <c r="H19" s="20" t="s">
        <v>117</v>
      </c>
      <c r="I19" s="27" t="s">
        <v>118</v>
      </c>
      <c r="J19" s="27" t="s">
        <v>119</v>
      </c>
      <c r="K19" s="27" t="s">
        <v>110</v>
      </c>
      <c r="L19" s="27" t="s">
        <v>111</v>
      </c>
      <c r="M19" s="32" t="s">
        <v>205</v>
      </c>
    </row>
    <row r="20" spans="1:13" x14ac:dyDescent="0.45">
      <c r="A20" s="17"/>
      <c r="B20" s="99" t="s">
        <v>217</v>
      </c>
      <c r="C20" s="100"/>
      <c r="D20" s="31" t="s">
        <v>198</v>
      </c>
      <c r="E20" s="27" t="s">
        <v>121</v>
      </c>
      <c r="F20" s="23" t="s">
        <v>122</v>
      </c>
      <c r="G20" s="27" t="s">
        <v>123</v>
      </c>
      <c r="H20" s="20" t="s">
        <v>124</v>
      </c>
      <c r="I20" s="27" t="s">
        <v>125</v>
      </c>
      <c r="J20" s="27" t="s">
        <v>126</v>
      </c>
      <c r="K20" s="27" t="s">
        <v>128</v>
      </c>
      <c r="L20" s="27" t="s">
        <v>129</v>
      </c>
      <c r="M20" s="32" t="s">
        <v>206</v>
      </c>
    </row>
    <row r="21" spans="1:13" x14ac:dyDescent="0.45">
      <c r="A21" s="17"/>
      <c r="B21" s="99" t="s">
        <v>245</v>
      </c>
      <c r="C21" s="100"/>
      <c r="D21" s="31" t="s">
        <v>199</v>
      </c>
      <c r="E21" s="27" t="s">
        <v>132</v>
      </c>
      <c r="F21" s="23" t="s">
        <v>133</v>
      </c>
      <c r="G21" s="27" t="s">
        <v>134</v>
      </c>
      <c r="H21" s="20" t="s">
        <v>125</v>
      </c>
      <c r="I21" s="27" t="s">
        <v>126</v>
      </c>
      <c r="J21" s="27" t="s">
        <v>127</v>
      </c>
      <c r="K21" s="27" t="s">
        <v>135</v>
      </c>
      <c r="L21" s="27" t="s">
        <v>136</v>
      </c>
      <c r="M21" s="32" t="s">
        <v>207</v>
      </c>
    </row>
    <row r="22" spans="1:13" x14ac:dyDescent="0.45">
      <c r="A22" s="17"/>
      <c r="B22" s="99" t="s">
        <v>246</v>
      </c>
      <c r="C22" s="100"/>
      <c r="D22" s="31" t="s">
        <v>200</v>
      </c>
      <c r="E22" s="27" t="s">
        <v>139</v>
      </c>
      <c r="F22" s="23" t="s">
        <v>140</v>
      </c>
      <c r="G22" s="27" t="s">
        <v>141</v>
      </c>
      <c r="H22" s="20" t="s">
        <v>142</v>
      </c>
      <c r="I22" s="27" t="s">
        <v>146</v>
      </c>
      <c r="J22" s="27" t="s">
        <v>147</v>
      </c>
      <c r="K22" s="27" t="s">
        <v>143</v>
      </c>
      <c r="L22" s="27" t="s">
        <v>144</v>
      </c>
      <c r="M22" s="32" t="s">
        <v>208</v>
      </c>
    </row>
    <row r="23" spans="1:13" x14ac:dyDescent="0.45">
      <c r="A23" s="17"/>
      <c r="B23" s="99" t="s">
        <v>218</v>
      </c>
      <c r="C23" s="100"/>
      <c r="D23" s="31" t="s">
        <v>204</v>
      </c>
      <c r="E23" s="27" t="s">
        <v>149</v>
      </c>
      <c r="F23" s="23" t="s">
        <v>150</v>
      </c>
      <c r="G23" s="27" t="s">
        <v>151</v>
      </c>
      <c r="H23" s="20" t="s">
        <v>152</v>
      </c>
      <c r="I23" s="27" t="s">
        <v>153</v>
      </c>
      <c r="J23" s="27" t="s">
        <v>154</v>
      </c>
      <c r="K23" s="27" t="s">
        <v>155</v>
      </c>
      <c r="L23" s="27" t="s">
        <v>156</v>
      </c>
      <c r="M23" s="32" t="s">
        <v>203</v>
      </c>
    </row>
    <row r="24" spans="1:13" x14ac:dyDescent="0.45">
      <c r="A24" s="17"/>
      <c r="B24" s="99" t="s">
        <v>23</v>
      </c>
      <c r="C24" s="100"/>
      <c r="D24" s="31" t="s">
        <v>201</v>
      </c>
      <c r="E24" s="27" t="s">
        <v>159</v>
      </c>
      <c r="F24" s="23" t="s">
        <v>160</v>
      </c>
      <c r="G24" s="27" t="s">
        <v>161</v>
      </c>
      <c r="H24" s="20" t="s">
        <v>162</v>
      </c>
      <c r="I24" s="27" t="s">
        <v>163</v>
      </c>
      <c r="J24" s="27" t="s">
        <v>164</v>
      </c>
      <c r="K24" s="27" t="s">
        <v>165</v>
      </c>
      <c r="L24" s="27" t="s">
        <v>175</v>
      </c>
      <c r="M24" s="32" t="s">
        <v>209</v>
      </c>
    </row>
    <row r="25" spans="1:13" ht="19.8" thickBot="1" x14ac:dyDescent="0.5">
      <c r="A25" s="18"/>
      <c r="B25" s="101" t="s">
        <v>184</v>
      </c>
      <c r="C25" s="102"/>
      <c r="D25" s="33" t="s">
        <v>202</v>
      </c>
      <c r="E25" s="28" t="s">
        <v>106</v>
      </c>
      <c r="F25" s="24" t="s">
        <v>167</v>
      </c>
      <c r="G25" s="28" t="s">
        <v>168</v>
      </c>
      <c r="H25" s="21" t="s">
        <v>169</v>
      </c>
      <c r="I25" s="28" t="s">
        <v>170</v>
      </c>
      <c r="J25" s="28" t="s">
        <v>171</v>
      </c>
      <c r="K25" s="28" t="s">
        <v>172</v>
      </c>
      <c r="L25" s="28" t="s">
        <v>173</v>
      </c>
      <c r="M25" s="34" t="s">
        <v>210</v>
      </c>
    </row>
    <row r="26" spans="1:13" s="41" customFormat="1" ht="7.8" customHeight="1" thickBot="1" x14ac:dyDescent="0.5">
      <c r="A26" s="39"/>
      <c r="B26" s="40"/>
      <c r="C26" s="40"/>
      <c r="D26" s="37"/>
      <c r="E26" s="37"/>
      <c r="F26" s="38"/>
      <c r="G26" s="37"/>
      <c r="H26" s="37"/>
      <c r="I26" s="37"/>
      <c r="J26" s="37"/>
      <c r="K26" s="37"/>
      <c r="L26" s="37"/>
      <c r="M26" s="37"/>
    </row>
    <row r="27" spans="1:13" s="4" customFormat="1" ht="19.8" thickBot="1" x14ac:dyDescent="0.5">
      <c r="B27" s="48" t="s">
        <v>216</v>
      </c>
      <c r="C27" s="48"/>
      <c r="D27" s="47" t="s">
        <v>219</v>
      </c>
      <c r="E27" s="47"/>
      <c r="F27" s="47" t="s">
        <v>220</v>
      </c>
      <c r="G27" s="47"/>
      <c r="H27" s="45" t="s">
        <v>221</v>
      </c>
      <c r="I27" s="46"/>
      <c r="J27" s="47" t="s">
        <v>222</v>
      </c>
      <c r="K27" s="47"/>
      <c r="L27" s="47" t="s">
        <v>223</v>
      </c>
      <c r="M27" s="47"/>
    </row>
  </sheetData>
  <sheetProtection algorithmName="SHA-512" hashValue="FsM5CG2iVSq9NTU5CC7hv4xYMkmY3vWyKnWbL5QiDvTNyW6jL8NfRvI+yda5H4eDtIJ1iWjrBG7PBvCo45jpbQ==" saltValue="M58WB5vWRFLPFSpXOS3NjQ==" spinCount="100000" sheet="1" objects="1" scenarios="1"/>
  <mergeCells count="77">
    <mergeCell ref="A1:M1"/>
    <mergeCell ref="J3:M3"/>
    <mergeCell ref="A4:C4"/>
    <mergeCell ref="D4:E4"/>
    <mergeCell ref="F4:G4"/>
    <mergeCell ref="H4:I4"/>
    <mergeCell ref="J4:K4"/>
    <mergeCell ref="L4:M4"/>
    <mergeCell ref="L6:M6"/>
    <mergeCell ref="A5:C5"/>
    <mergeCell ref="D5:E5"/>
    <mergeCell ref="F5:G5"/>
    <mergeCell ref="H5:I5"/>
    <mergeCell ref="J5:K5"/>
    <mergeCell ref="L5:M5"/>
    <mergeCell ref="A6:C6"/>
    <mergeCell ref="D6:E6"/>
    <mergeCell ref="F6:G6"/>
    <mergeCell ref="H6:I6"/>
    <mergeCell ref="J6:K6"/>
    <mergeCell ref="L8:M8"/>
    <mergeCell ref="A7:C7"/>
    <mergeCell ref="D7:E7"/>
    <mergeCell ref="F7:G7"/>
    <mergeCell ref="H7:I7"/>
    <mergeCell ref="J7:K7"/>
    <mergeCell ref="L7:M7"/>
    <mergeCell ref="A8:C8"/>
    <mergeCell ref="D8:E8"/>
    <mergeCell ref="F8:G8"/>
    <mergeCell ref="H8:I8"/>
    <mergeCell ref="J8:K8"/>
    <mergeCell ref="L10:M10"/>
    <mergeCell ref="A9:C9"/>
    <mergeCell ref="D9:E9"/>
    <mergeCell ref="F9:G9"/>
    <mergeCell ref="H9:I9"/>
    <mergeCell ref="J9:K9"/>
    <mergeCell ref="L9:M9"/>
    <mergeCell ref="A10:C10"/>
    <mergeCell ref="D10:E10"/>
    <mergeCell ref="F10:G10"/>
    <mergeCell ref="H10:I10"/>
    <mergeCell ref="J10:K10"/>
    <mergeCell ref="L12:M12"/>
    <mergeCell ref="A11:C11"/>
    <mergeCell ref="D11:E11"/>
    <mergeCell ref="F11:G11"/>
    <mergeCell ref="H11:I11"/>
    <mergeCell ref="J11:K11"/>
    <mergeCell ref="L11:M11"/>
    <mergeCell ref="A12:C12"/>
    <mergeCell ref="D12:E12"/>
    <mergeCell ref="F12:G12"/>
    <mergeCell ref="H12:I12"/>
    <mergeCell ref="J12:K12"/>
    <mergeCell ref="A13:E13"/>
    <mergeCell ref="F13:G13"/>
    <mergeCell ref="L13:M13"/>
    <mergeCell ref="A14:E14"/>
    <mergeCell ref="F14:G14"/>
    <mergeCell ref="L14:M14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7:C27"/>
    <mergeCell ref="D27:E27"/>
    <mergeCell ref="F27:G27"/>
    <mergeCell ref="H27:I27"/>
    <mergeCell ref="J27:K27"/>
    <mergeCell ref="L27:M27"/>
  </mergeCells>
  <phoneticPr fontId="1"/>
  <conditionalFormatting sqref="J2">
    <cfRule type="containsBlanks" dxfId="15" priority="4">
      <formula>LEN(TRIM(J2))=0</formula>
    </cfRule>
  </conditionalFormatting>
  <conditionalFormatting sqref="L2">
    <cfRule type="containsBlanks" dxfId="14" priority="3">
      <formula>LEN(TRIM(L2))=0</formula>
    </cfRule>
  </conditionalFormatting>
  <conditionalFormatting sqref="J3:M3">
    <cfRule type="containsBlanks" dxfId="13" priority="2">
      <formula>LEN(TRIM(J3))=0</formula>
    </cfRule>
  </conditionalFormatting>
  <conditionalFormatting sqref="H5:K12">
    <cfRule type="containsBlanks" dxfId="12" priority="1">
      <formula>LEN(TRIM(H5))=0</formula>
    </cfRule>
  </conditionalFormatting>
  <pageMargins left="0.43307086614173229" right="0.43307086614173229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0854E-6847-41AF-A16D-489C684BBECC}">
  <dimension ref="A1:M27"/>
  <sheetViews>
    <sheetView workbookViewId="0">
      <selection activeCell="J2" sqref="J2"/>
    </sheetView>
  </sheetViews>
  <sheetFormatPr defaultRowHeight="19.2" x14ac:dyDescent="0.45"/>
  <cols>
    <col min="1" max="1" width="5.5" style="1" customWidth="1"/>
    <col min="2" max="2" width="11" style="1" customWidth="1"/>
    <col min="3" max="3" width="7.296875" style="1" customWidth="1"/>
    <col min="4" max="13" width="6.19921875" style="1" customWidth="1"/>
    <col min="14" max="16384" width="8.796875" style="1"/>
  </cols>
  <sheetData>
    <row r="1" spans="1:13" ht="54.6" customHeight="1" x14ac:dyDescent="0.45">
      <c r="A1" s="168" t="s">
        <v>35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ht="30.6" customHeight="1" x14ac:dyDescent="0.45">
      <c r="I2" s="2" t="s">
        <v>43</v>
      </c>
      <c r="J2" s="13"/>
      <c r="K2" s="3" t="s">
        <v>28</v>
      </c>
      <c r="L2" s="13"/>
      <c r="M2" s="3" t="s">
        <v>29</v>
      </c>
    </row>
    <row r="3" spans="1:13" ht="30.6" customHeight="1" thickBot="1" x14ac:dyDescent="0.5">
      <c r="A3" s="1" t="s">
        <v>231</v>
      </c>
      <c r="D3" s="5"/>
      <c r="E3" s="5"/>
      <c r="F3" s="5"/>
      <c r="G3" s="5"/>
      <c r="H3" s="5"/>
      <c r="I3" s="2" t="s">
        <v>34</v>
      </c>
      <c r="J3" s="52"/>
      <c r="K3" s="52"/>
      <c r="L3" s="52"/>
      <c r="M3" s="52"/>
    </row>
    <row r="4" spans="1:13" ht="31.8" customHeight="1" thickBot="1" x14ac:dyDescent="0.5">
      <c r="A4" s="148"/>
      <c r="B4" s="149"/>
      <c r="C4" s="150"/>
      <c r="D4" s="156" t="s">
        <v>47</v>
      </c>
      <c r="E4" s="152"/>
      <c r="F4" s="153" t="s">
        <v>48</v>
      </c>
      <c r="G4" s="154"/>
      <c r="H4" s="151" t="s">
        <v>22</v>
      </c>
      <c r="I4" s="152"/>
      <c r="J4" s="153" t="s">
        <v>32</v>
      </c>
      <c r="K4" s="154"/>
      <c r="L4" s="155" t="s">
        <v>33</v>
      </c>
      <c r="M4" s="154"/>
    </row>
    <row r="5" spans="1:13" ht="31.8" customHeight="1" thickTop="1" x14ac:dyDescent="0.45">
      <c r="A5" s="164" t="s">
        <v>20</v>
      </c>
      <c r="B5" s="165"/>
      <c r="C5" s="166"/>
      <c r="D5" s="143" t="str">
        <f>'３年生'!J5&amp;""</f>
        <v/>
      </c>
      <c r="E5" s="144"/>
      <c r="F5" s="167" t="str">
        <f>'３年生'!L5</f>
        <v/>
      </c>
      <c r="G5" s="146"/>
      <c r="H5" s="137"/>
      <c r="I5" s="138"/>
      <c r="J5" s="139"/>
      <c r="K5" s="140"/>
      <c r="L5" s="141" t="str">
        <f>IF(J5="","",IF(J5&gt;=26,10,IF(J5&gt;=23,9,IF(J5&gt;=20,8,IF(J5&gt;=17,7,IF(J5&gt;=14,6,IF(J5&gt;=11,5,IF(J5&gt;=9,4,IF(J5&gt;=7,3,IF(J5&gt;=5,2,IF(J5&lt;5,1,0)))))))))))</f>
        <v/>
      </c>
      <c r="M5" s="142"/>
    </row>
    <row r="6" spans="1:13" ht="31.8" customHeight="1" x14ac:dyDescent="0.45">
      <c r="A6" s="157" t="s">
        <v>50</v>
      </c>
      <c r="B6" s="158"/>
      <c r="C6" s="159"/>
      <c r="D6" s="126" t="str">
        <f>'３年生'!J6&amp;""</f>
        <v/>
      </c>
      <c r="E6" s="127"/>
      <c r="F6" s="126" t="str">
        <f>'３年生'!L6</f>
        <v/>
      </c>
      <c r="G6" s="131"/>
      <c r="H6" s="111"/>
      <c r="I6" s="112"/>
      <c r="J6" s="113"/>
      <c r="K6" s="114"/>
      <c r="L6" s="115" t="str">
        <f>IF(J6="","",IF(J6&gt;=26,10,IF(J6&gt;=23,9,IF(J6&gt;=20,8,IF(J6&gt;=18,7,IF(J6&gt;=15,6,IF(J6&gt;=12,5,IF(J6&gt;=9,4,IF(J6&gt;=6,3,IF(J6&gt;=3,2,IF(J6&lt;3,1,0)))))))))))</f>
        <v/>
      </c>
      <c r="M6" s="116"/>
    </row>
    <row r="7" spans="1:13" ht="31.8" customHeight="1" x14ac:dyDescent="0.45">
      <c r="A7" s="157" t="s">
        <v>45</v>
      </c>
      <c r="B7" s="158"/>
      <c r="C7" s="159"/>
      <c r="D7" s="126" t="str">
        <f>'３年生'!J7&amp;""</f>
        <v/>
      </c>
      <c r="E7" s="127"/>
      <c r="F7" s="126" t="str">
        <f>'３年生'!L7</f>
        <v/>
      </c>
      <c r="G7" s="131"/>
      <c r="H7" s="111"/>
      <c r="I7" s="112"/>
      <c r="J7" s="113"/>
      <c r="K7" s="114"/>
      <c r="L7" s="115" t="str">
        <f>IF(J7="","",IF(J7&gt;=49,10,IF(J7&gt;=43,9,IF(J7&gt;=38,8,IF(J7&gt;=34,7,IF(J7&gt;=30,6,IF(J7&gt;=27,5,IF(J7&gt;=23,4,IF(J7&gt;=19,3,IF(J7&gt;=15,2,IF(J7&lt;15,1,0)))))))))))</f>
        <v/>
      </c>
      <c r="M7" s="116"/>
    </row>
    <row r="8" spans="1:13" ht="31.8" customHeight="1" x14ac:dyDescent="0.45">
      <c r="A8" s="157" t="s">
        <v>46</v>
      </c>
      <c r="B8" s="158"/>
      <c r="C8" s="159"/>
      <c r="D8" s="126" t="str">
        <f>'３年生'!J8&amp;""</f>
        <v/>
      </c>
      <c r="E8" s="127"/>
      <c r="F8" s="126" t="str">
        <f>'３年生'!L8</f>
        <v/>
      </c>
      <c r="G8" s="131"/>
      <c r="H8" s="111"/>
      <c r="I8" s="112"/>
      <c r="J8" s="113"/>
      <c r="K8" s="114"/>
      <c r="L8" s="115" t="str">
        <f>IF(J8="","",IF(J8&gt;=50,10,IF(J8&gt;=46,9,IF(J8&gt;=42,8,IF(J8&gt;=38,7,IF(J8&gt;=34,6,IF(J8&gt;=30,5,IF(J8&gt;=26,4,IF(J8&gt;=22,3,IF(J8&gt;=18,2,IF(J8&lt;18,1,0)))))))))))</f>
        <v/>
      </c>
      <c r="M8" s="116"/>
    </row>
    <row r="9" spans="1:13" ht="31.8" customHeight="1" x14ac:dyDescent="0.45">
      <c r="A9" s="157" t="s">
        <v>40</v>
      </c>
      <c r="B9" s="158"/>
      <c r="C9" s="159"/>
      <c r="D9" s="126" t="str">
        <f>'３年生'!J9&amp;""</f>
        <v/>
      </c>
      <c r="E9" s="127"/>
      <c r="F9" s="126" t="str">
        <f>'３年生'!L9</f>
        <v/>
      </c>
      <c r="G9" s="131"/>
      <c r="H9" s="111"/>
      <c r="I9" s="112"/>
      <c r="J9" s="113"/>
      <c r="K9" s="114"/>
      <c r="L9" s="115" t="str">
        <f>IF(J9="","",IF(J9&gt;=80,10,IF(J9&gt;=69,9,IF(J9&gt;=57,8,IF(J9&gt;=45,7,IF(J9&gt;=33,6,IF(J9&gt;=23,5,IF(J9&gt;=15,4,IF(J9&gt;=10,3,IF(J9&gt;=8,2,IF(J9&lt;8,1,0)))))))))))</f>
        <v/>
      </c>
      <c r="M9" s="116"/>
    </row>
    <row r="10" spans="1:13" ht="31.8" customHeight="1" x14ac:dyDescent="0.45">
      <c r="A10" s="157" t="s">
        <v>49</v>
      </c>
      <c r="B10" s="158"/>
      <c r="C10" s="159"/>
      <c r="D10" s="126" t="str">
        <f>'３年生'!J10&amp;""</f>
        <v/>
      </c>
      <c r="E10" s="127"/>
      <c r="F10" s="126" t="str">
        <f>'３年生'!L10</f>
        <v/>
      </c>
      <c r="G10" s="131"/>
      <c r="H10" s="111"/>
      <c r="I10" s="112"/>
      <c r="J10" s="113"/>
      <c r="K10" s="114"/>
      <c r="L10" s="115" t="str">
        <f>IF(J10="","",IF(J10&lt;=8,10,IF(J10&lt;=8.4,9,IF(J10&lt;=8.8,8,IF(J10&lt;=9.3,7,IF(J10&lt;=9.9,6,IF(J10&lt;=10.6,5,IF(J10&lt;=11.4,4,IF(J10&lt;=12.2,3,IF(J10&lt;=13,2,IF(J10&gt;13,1,0)))))))))))</f>
        <v/>
      </c>
      <c r="M10" s="116"/>
    </row>
    <row r="11" spans="1:13" ht="31.8" customHeight="1" x14ac:dyDescent="0.45">
      <c r="A11" s="157" t="s">
        <v>23</v>
      </c>
      <c r="B11" s="158"/>
      <c r="C11" s="159"/>
      <c r="D11" s="126" t="str">
        <f>'３年生'!J11&amp;""</f>
        <v/>
      </c>
      <c r="E11" s="127"/>
      <c r="F11" s="126" t="str">
        <f>'３年生'!L11</f>
        <v/>
      </c>
      <c r="G11" s="131"/>
      <c r="H11" s="111"/>
      <c r="I11" s="112"/>
      <c r="J11" s="113"/>
      <c r="K11" s="114"/>
      <c r="L11" s="115" t="str">
        <f>IF(J11="","",IF(J11&gt;=192,10,IF(J11&gt;=180,9,IF(J11&gt;=168,8,IF(J11&gt;=156,7,IF(J11&gt;=143,6,IF(J11&gt;=130,5,IF(J11&gt;=117,4,IF(J11&gt;=105,3,IF(J11&gt;=93,2,IF(J11&lt;93,1,0)))))))))))</f>
        <v/>
      </c>
      <c r="M11" s="116"/>
    </row>
    <row r="12" spans="1:13" ht="31.8" customHeight="1" thickBot="1" x14ac:dyDescent="0.5">
      <c r="A12" s="160" t="s">
        <v>44</v>
      </c>
      <c r="B12" s="161"/>
      <c r="C12" s="162"/>
      <c r="D12" s="128" t="str">
        <f>'３年生'!J12&amp;""</f>
        <v/>
      </c>
      <c r="E12" s="129"/>
      <c r="F12" s="163" t="str">
        <f>'３年生'!L12</f>
        <v/>
      </c>
      <c r="G12" s="133"/>
      <c r="H12" s="120"/>
      <c r="I12" s="121"/>
      <c r="J12" s="122"/>
      <c r="K12" s="123"/>
      <c r="L12" s="124" t="str">
        <f>IF(J12="","",IF(J12&gt;=40,10,IF(J12&gt;=35,9,IF(J12&gt;=30,8,IF(J12&gt;=24,7,IF(J12&gt;=18,6,IF(J12&gt;=13,5,IF(J12&gt;=10,4,IF(J12&gt;=7,3,IF(J12&gt;=5,2,IF(J12&lt;5,1,0)))))))))))</f>
        <v/>
      </c>
      <c r="M12" s="125"/>
    </row>
    <row r="13" spans="1:13" ht="31.8" customHeight="1" thickBot="1" x14ac:dyDescent="0.5">
      <c r="A13" s="91" t="s">
        <v>41</v>
      </c>
      <c r="B13" s="92"/>
      <c r="C13" s="92"/>
      <c r="D13" s="107"/>
      <c r="E13" s="107"/>
      <c r="F13" s="91">
        <f>'３年生'!L13</f>
        <v>0</v>
      </c>
      <c r="G13" s="93"/>
      <c r="H13" s="10"/>
      <c r="I13" s="9"/>
      <c r="J13" s="11"/>
      <c r="K13" s="12"/>
      <c r="L13" s="103">
        <f>SUM(L5:M12)</f>
        <v>0</v>
      </c>
      <c r="M13" s="104"/>
    </row>
    <row r="14" spans="1:13" ht="31.8" customHeight="1" thickBot="1" x14ac:dyDescent="0.5">
      <c r="A14" s="91" t="s">
        <v>42</v>
      </c>
      <c r="B14" s="92"/>
      <c r="C14" s="92"/>
      <c r="D14" s="92"/>
      <c r="E14" s="92"/>
      <c r="F14" s="91" t="str">
        <f>'３年生'!L14</f>
        <v/>
      </c>
      <c r="G14" s="93"/>
      <c r="H14" s="6"/>
      <c r="I14" s="7"/>
      <c r="J14" s="7"/>
      <c r="K14" s="8"/>
      <c r="L14" s="105" t="str">
        <f>IF(L13=0,"",IF(L13&gt;=59,"A",IF(L13&gt;=52,"B",IF(L13&gt;=45,"C",IF(L13&gt;=38,"D",IF(L13&lt;38,"E"))))))</f>
        <v/>
      </c>
      <c r="M14" s="106"/>
    </row>
    <row r="16" spans="1:13" ht="27" customHeight="1" thickBot="1" x14ac:dyDescent="0.5">
      <c r="A16" s="1" t="s">
        <v>185</v>
      </c>
    </row>
    <row r="17" spans="1:13" ht="19.8" thickBot="1" x14ac:dyDescent="0.5">
      <c r="A17" s="4"/>
      <c r="B17" s="53"/>
      <c r="C17" s="54"/>
      <c r="D17" s="35" t="s">
        <v>186</v>
      </c>
      <c r="E17" s="25" t="s">
        <v>187</v>
      </c>
      <c r="F17" s="25" t="s">
        <v>188</v>
      </c>
      <c r="G17" s="25" t="s">
        <v>189</v>
      </c>
      <c r="H17" s="25" t="s">
        <v>190</v>
      </c>
      <c r="I17" s="25" t="s">
        <v>191</v>
      </c>
      <c r="J17" s="25" t="s">
        <v>192</v>
      </c>
      <c r="K17" s="25" t="s">
        <v>193</v>
      </c>
      <c r="L17" s="25" t="s">
        <v>194</v>
      </c>
      <c r="M17" s="36" t="s">
        <v>195</v>
      </c>
    </row>
    <row r="18" spans="1:13" x14ac:dyDescent="0.45">
      <c r="A18" s="17"/>
      <c r="B18" s="97" t="s">
        <v>20</v>
      </c>
      <c r="C18" s="98"/>
      <c r="D18" s="29" t="s">
        <v>196</v>
      </c>
      <c r="E18" s="26" t="s">
        <v>106</v>
      </c>
      <c r="F18" s="22" t="s">
        <v>103</v>
      </c>
      <c r="G18" s="26" t="s">
        <v>104</v>
      </c>
      <c r="H18" s="26" t="s">
        <v>107</v>
      </c>
      <c r="I18" s="19" t="s">
        <v>108</v>
      </c>
      <c r="J18" s="26" t="s">
        <v>109</v>
      </c>
      <c r="K18" s="26" t="s">
        <v>110</v>
      </c>
      <c r="L18" s="26" t="s">
        <v>111</v>
      </c>
      <c r="M18" s="30" t="s">
        <v>205</v>
      </c>
    </row>
    <row r="19" spans="1:13" x14ac:dyDescent="0.45">
      <c r="A19" s="17"/>
      <c r="B19" s="99" t="s">
        <v>50</v>
      </c>
      <c r="C19" s="100"/>
      <c r="D19" s="31" t="s">
        <v>197</v>
      </c>
      <c r="E19" s="27" t="s">
        <v>114</v>
      </c>
      <c r="F19" s="23" t="s">
        <v>115</v>
      </c>
      <c r="G19" s="27" t="s">
        <v>116</v>
      </c>
      <c r="H19" s="27" t="s">
        <v>117</v>
      </c>
      <c r="I19" s="20" t="s">
        <v>118</v>
      </c>
      <c r="J19" s="27" t="s">
        <v>119</v>
      </c>
      <c r="K19" s="27" t="s">
        <v>110</v>
      </c>
      <c r="L19" s="27" t="s">
        <v>111</v>
      </c>
      <c r="M19" s="32" t="s">
        <v>205</v>
      </c>
    </row>
    <row r="20" spans="1:13" x14ac:dyDescent="0.45">
      <c r="A20" s="17"/>
      <c r="B20" s="99" t="s">
        <v>224</v>
      </c>
      <c r="C20" s="100"/>
      <c r="D20" s="31" t="s">
        <v>198</v>
      </c>
      <c r="E20" s="27" t="s">
        <v>121</v>
      </c>
      <c r="F20" s="23" t="s">
        <v>122</v>
      </c>
      <c r="G20" s="27" t="s">
        <v>123</v>
      </c>
      <c r="H20" s="27" t="s">
        <v>124</v>
      </c>
      <c r="I20" s="20" t="s">
        <v>125</v>
      </c>
      <c r="J20" s="27" t="s">
        <v>126</v>
      </c>
      <c r="K20" s="27" t="s">
        <v>128</v>
      </c>
      <c r="L20" s="27" t="s">
        <v>129</v>
      </c>
      <c r="M20" s="32" t="s">
        <v>206</v>
      </c>
    </row>
    <row r="21" spans="1:13" x14ac:dyDescent="0.45">
      <c r="A21" s="17"/>
      <c r="B21" s="99" t="s">
        <v>46</v>
      </c>
      <c r="C21" s="100"/>
      <c r="D21" s="31" t="s">
        <v>199</v>
      </c>
      <c r="E21" s="27" t="s">
        <v>132</v>
      </c>
      <c r="F21" s="23" t="s">
        <v>133</v>
      </c>
      <c r="G21" s="27" t="s">
        <v>134</v>
      </c>
      <c r="H21" s="27" t="s">
        <v>125</v>
      </c>
      <c r="I21" s="20" t="s">
        <v>126</v>
      </c>
      <c r="J21" s="27" t="s">
        <v>127</v>
      </c>
      <c r="K21" s="27" t="s">
        <v>135</v>
      </c>
      <c r="L21" s="27" t="s">
        <v>136</v>
      </c>
      <c r="M21" s="32" t="s">
        <v>207</v>
      </c>
    </row>
    <row r="22" spans="1:13" x14ac:dyDescent="0.45">
      <c r="A22" s="17"/>
      <c r="B22" s="99" t="s">
        <v>246</v>
      </c>
      <c r="C22" s="100"/>
      <c r="D22" s="31" t="s">
        <v>200</v>
      </c>
      <c r="E22" s="27" t="s">
        <v>139</v>
      </c>
      <c r="F22" s="23" t="s">
        <v>140</v>
      </c>
      <c r="G22" s="27" t="s">
        <v>141</v>
      </c>
      <c r="H22" s="27" t="s">
        <v>142</v>
      </c>
      <c r="I22" s="20" t="s">
        <v>146</v>
      </c>
      <c r="J22" s="27" t="s">
        <v>147</v>
      </c>
      <c r="K22" s="27" t="s">
        <v>143</v>
      </c>
      <c r="L22" s="27" t="s">
        <v>144</v>
      </c>
      <c r="M22" s="32" t="s">
        <v>208</v>
      </c>
    </row>
    <row r="23" spans="1:13" x14ac:dyDescent="0.45">
      <c r="A23" s="17"/>
      <c r="B23" s="99" t="s">
        <v>49</v>
      </c>
      <c r="C23" s="100"/>
      <c r="D23" s="31" t="s">
        <v>204</v>
      </c>
      <c r="E23" s="27" t="s">
        <v>149</v>
      </c>
      <c r="F23" s="23" t="s">
        <v>150</v>
      </c>
      <c r="G23" s="27" t="s">
        <v>151</v>
      </c>
      <c r="H23" s="27" t="s">
        <v>152</v>
      </c>
      <c r="I23" s="20" t="s">
        <v>153</v>
      </c>
      <c r="J23" s="27" t="s">
        <v>154</v>
      </c>
      <c r="K23" s="27" t="s">
        <v>155</v>
      </c>
      <c r="L23" s="27" t="s">
        <v>156</v>
      </c>
      <c r="M23" s="32" t="s">
        <v>203</v>
      </c>
    </row>
    <row r="24" spans="1:13" x14ac:dyDescent="0.45">
      <c r="A24" s="17"/>
      <c r="B24" s="99" t="s">
        <v>23</v>
      </c>
      <c r="C24" s="100"/>
      <c r="D24" s="31" t="s">
        <v>201</v>
      </c>
      <c r="E24" s="27" t="s">
        <v>159</v>
      </c>
      <c r="F24" s="23" t="s">
        <v>160</v>
      </c>
      <c r="G24" s="27" t="s">
        <v>161</v>
      </c>
      <c r="H24" s="27" t="s">
        <v>162</v>
      </c>
      <c r="I24" s="20" t="s">
        <v>163</v>
      </c>
      <c r="J24" s="27" t="s">
        <v>164</v>
      </c>
      <c r="K24" s="27" t="s">
        <v>165</v>
      </c>
      <c r="L24" s="27" t="s">
        <v>175</v>
      </c>
      <c r="M24" s="32" t="s">
        <v>209</v>
      </c>
    </row>
    <row r="25" spans="1:13" ht="19.8" thickBot="1" x14ac:dyDescent="0.5">
      <c r="A25" s="18"/>
      <c r="B25" s="101" t="s">
        <v>225</v>
      </c>
      <c r="C25" s="102"/>
      <c r="D25" s="33" t="s">
        <v>202</v>
      </c>
      <c r="E25" s="28" t="s">
        <v>106</v>
      </c>
      <c r="F25" s="24" t="s">
        <v>167</v>
      </c>
      <c r="G25" s="28" t="s">
        <v>168</v>
      </c>
      <c r="H25" s="28" t="s">
        <v>169</v>
      </c>
      <c r="I25" s="21" t="s">
        <v>170</v>
      </c>
      <c r="J25" s="28" t="s">
        <v>171</v>
      </c>
      <c r="K25" s="28" t="s">
        <v>172</v>
      </c>
      <c r="L25" s="28" t="s">
        <v>173</v>
      </c>
      <c r="M25" s="34" t="s">
        <v>210</v>
      </c>
    </row>
    <row r="26" spans="1:13" s="41" customFormat="1" ht="7.8" customHeight="1" thickBot="1" x14ac:dyDescent="0.5">
      <c r="A26" s="39"/>
      <c r="B26" s="40"/>
      <c r="C26" s="40"/>
      <c r="D26" s="37"/>
      <c r="E26" s="37"/>
      <c r="F26" s="38"/>
      <c r="G26" s="37"/>
      <c r="H26" s="37"/>
      <c r="I26" s="37"/>
      <c r="J26" s="37"/>
      <c r="K26" s="37"/>
      <c r="L26" s="37"/>
      <c r="M26" s="37"/>
    </row>
    <row r="27" spans="1:13" s="4" customFormat="1" ht="19.8" thickBot="1" x14ac:dyDescent="0.5">
      <c r="B27" s="48" t="s">
        <v>216</v>
      </c>
      <c r="C27" s="48"/>
      <c r="D27" s="47" t="s">
        <v>226</v>
      </c>
      <c r="E27" s="47"/>
      <c r="F27" s="47" t="s">
        <v>227</v>
      </c>
      <c r="G27" s="47"/>
      <c r="H27" s="45" t="s">
        <v>228</v>
      </c>
      <c r="I27" s="46"/>
      <c r="J27" s="47" t="s">
        <v>229</v>
      </c>
      <c r="K27" s="47"/>
      <c r="L27" s="47" t="s">
        <v>230</v>
      </c>
      <c r="M27" s="47"/>
    </row>
  </sheetData>
  <sheetProtection algorithmName="SHA-512" hashValue="JUhA1sNgU1zcq3IM0ejTqF/I05tryyJnRPIf/kGscdESFHxroFwb/n1sVVwzHgEY5JYaJK2D6gL6zENETzse2w==" saltValue="rNQRhW6GEjVQTumaoKdIug==" spinCount="100000" sheet="1" objects="1" scenarios="1"/>
  <mergeCells count="77">
    <mergeCell ref="A1:M1"/>
    <mergeCell ref="J3:M3"/>
    <mergeCell ref="A4:C4"/>
    <mergeCell ref="D4:E4"/>
    <mergeCell ref="F4:G4"/>
    <mergeCell ref="H4:I4"/>
    <mergeCell ref="J4:K4"/>
    <mergeCell ref="L4:M4"/>
    <mergeCell ref="L6:M6"/>
    <mergeCell ref="A5:C5"/>
    <mergeCell ref="D5:E5"/>
    <mergeCell ref="F5:G5"/>
    <mergeCell ref="H5:I5"/>
    <mergeCell ref="J5:K5"/>
    <mergeCell ref="L5:M5"/>
    <mergeCell ref="A6:C6"/>
    <mergeCell ref="D6:E6"/>
    <mergeCell ref="F6:G6"/>
    <mergeCell ref="H6:I6"/>
    <mergeCell ref="J6:K6"/>
    <mergeCell ref="L8:M8"/>
    <mergeCell ref="A7:C7"/>
    <mergeCell ref="D7:E7"/>
    <mergeCell ref="F7:G7"/>
    <mergeCell ref="H7:I7"/>
    <mergeCell ref="J7:K7"/>
    <mergeCell ref="L7:M7"/>
    <mergeCell ref="A8:C8"/>
    <mergeCell ref="D8:E8"/>
    <mergeCell ref="F8:G8"/>
    <mergeCell ref="H8:I8"/>
    <mergeCell ref="J8:K8"/>
    <mergeCell ref="L10:M10"/>
    <mergeCell ref="A9:C9"/>
    <mergeCell ref="D9:E9"/>
    <mergeCell ref="F9:G9"/>
    <mergeCell ref="H9:I9"/>
    <mergeCell ref="J9:K9"/>
    <mergeCell ref="L9:M9"/>
    <mergeCell ref="A10:C10"/>
    <mergeCell ref="D10:E10"/>
    <mergeCell ref="F10:G10"/>
    <mergeCell ref="H10:I10"/>
    <mergeCell ref="J10:K10"/>
    <mergeCell ref="L12:M12"/>
    <mergeCell ref="A11:C11"/>
    <mergeCell ref="D11:E11"/>
    <mergeCell ref="F11:G11"/>
    <mergeCell ref="H11:I11"/>
    <mergeCell ref="J11:K11"/>
    <mergeCell ref="L11:M11"/>
    <mergeCell ref="A12:C12"/>
    <mergeCell ref="D12:E12"/>
    <mergeCell ref="F12:G12"/>
    <mergeCell ref="H12:I12"/>
    <mergeCell ref="J12:K12"/>
    <mergeCell ref="A13:E13"/>
    <mergeCell ref="F13:G13"/>
    <mergeCell ref="L13:M13"/>
    <mergeCell ref="A14:E14"/>
    <mergeCell ref="F14:G14"/>
    <mergeCell ref="L14:M14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7:C27"/>
    <mergeCell ref="D27:E27"/>
    <mergeCell ref="F27:G27"/>
    <mergeCell ref="H27:I27"/>
    <mergeCell ref="J27:K27"/>
    <mergeCell ref="L27:M27"/>
  </mergeCells>
  <phoneticPr fontId="1"/>
  <conditionalFormatting sqref="J2">
    <cfRule type="containsBlanks" dxfId="11" priority="4">
      <formula>LEN(TRIM(J2))=0</formula>
    </cfRule>
  </conditionalFormatting>
  <conditionalFormatting sqref="L2">
    <cfRule type="containsBlanks" dxfId="10" priority="3">
      <formula>LEN(TRIM(L2))=0</formula>
    </cfRule>
  </conditionalFormatting>
  <conditionalFormatting sqref="J3:M3">
    <cfRule type="containsBlanks" dxfId="9" priority="2">
      <formula>LEN(TRIM(J3))=0</formula>
    </cfRule>
  </conditionalFormatting>
  <conditionalFormatting sqref="H5:K12">
    <cfRule type="containsBlanks" dxfId="8" priority="1">
      <formula>LEN(TRIM(H5))=0</formula>
    </cfRule>
  </conditionalFormatting>
  <pageMargins left="0.43307086614173229" right="0.43307086614173229" top="0.74803149606299213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EDC78-F618-4F23-916A-299860CF0ABC}">
  <dimension ref="A1:M27"/>
  <sheetViews>
    <sheetView workbookViewId="0">
      <selection activeCell="J2" sqref="J2"/>
    </sheetView>
  </sheetViews>
  <sheetFormatPr defaultRowHeight="19.2" x14ac:dyDescent="0.45"/>
  <cols>
    <col min="1" max="1" width="5.5" style="1" customWidth="1"/>
    <col min="2" max="2" width="11" style="1" customWidth="1"/>
    <col min="3" max="3" width="7.296875" style="1" customWidth="1"/>
    <col min="4" max="13" width="6.19921875" style="1" customWidth="1"/>
    <col min="14" max="16384" width="8.796875" style="1"/>
  </cols>
  <sheetData>
    <row r="1" spans="1:13" ht="54" customHeight="1" x14ac:dyDescent="0.45">
      <c r="A1" s="168" t="s">
        <v>35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ht="30.6" customHeight="1" x14ac:dyDescent="0.45">
      <c r="I2" s="2" t="s">
        <v>51</v>
      </c>
      <c r="J2" s="13"/>
      <c r="K2" s="3" t="s">
        <v>28</v>
      </c>
      <c r="L2" s="13"/>
      <c r="M2" s="3" t="s">
        <v>29</v>
      </c>
    </row>
    <row r="3" spans="1:13" ht="30.6" customHeight="1" thickBot="1" x14ac:dyDescent="0.5">
      <c r="A3" s="1" t="s">
        <v>231</v>
      </c>
      <c r="D3" s="5"/>
      <c r="E3" s="5"/>
      <c r="F3" s="5"/>
      <c r="G3" s="5"/>
      <c r="H3" s="5"/>
      <c r="I3" s="2" t="s">
        <v>34</v>
      </c>
      <c r="J3" s="52"/>
      <c r="K3" s="52"/>
      <c r="L3" s="52"/>
      <c r="M3" s="52"/>
    </row>
    <row r="4" spans="1:13" ht="31.8" customHeight="1" thickBot="1" x14ac:dyDescent="0.5">
      <c r="A4" s="148"/>
      <c r="B4" s="149"/>
      <c r="C4" s="150"/>
      <c r="D4" s="156" t="s">
        <v>52</v>
      </c>
      <c r="E4" s="152"/>
      <c r="F4" s="153" t="s">
        <v>53</v>
      </c>
      <c r="G4" s="154"/>
      <c r="H4" s="151" t="s">
        <v>54</v>
      </c>
      <c r="I4" s="152"/>
      <c r="J4" s="153" t="s">
        <v>55</v>
      </c>
      <c r="K4" s="154"/>
      <c r="L4" s="155" t="s">
        <v>56</v>
      </c>
      <c r="M4" s="154"/>
    </row>
    <row r="5" spans="1:13" ht="31.8" customHeight="1" thickTop="1" x14ac:dyDescent="0.45">
      <c r="A5" s="164" t="s">
        <v>57</v>
      </c>
      <c r="B5" s="165"/>
      <c r="C5" s="166"/>
      <c r="D5" s="143" t="str">
        <f>'４年生'!J5&amp;""</f>
        <v/>
      </c>
      <c r="E5" s="144"/>
      <c r="F5" s="167" t="str">
        <f>'４年生'!L5</f>
        <v/>
      </c>
      <c r="G5" s="146"/>
      <c r="H5" s="137"/>
      <c r="I5" s="138"/>
      <c r="J5" s="139"/>
      <c r="K5" s="140"/>
      <c r="L5" s="141" t="str">
        <f>IF(J5="","",IF(J5&gt;=26,10,IF(J5&gt;=23,9,IF(J5&gt;=20,8,IF(J5&gt;=17,7,IF(J5&gt;=14,6,IF(J5&gt;=11,5,IF(J5&gt;=9,4,IF(J5&gt;=7,3,IF(J5&gt;=5,2,IF(J5&lt;5,1,0)))))))))))</f>
        <v/>
      </c>
      <c r="M5" s="142"/>
    </row>
    <row r="6" spans="1:13" ht="31.8" customHeight="1" x14ac:dyDescent="0.45">
      <c r="A6" s="157" t="s">
        <v>50</v>
      </c>
      <c r="B6" s="158"/>
      <c r="C6" s="159"/>
      <c r="D6" s="126" t="str">
        <f>'４年生'!J6&amp;""</f>
        <v/>
      </c>
      <c r="E6" s="127"/>
      <c r="F6" s="126" t="str">
        <f>'４年生'!L6</f>
        <v/>
      </c>
      <c r="G6" s="131"/>
      <c r="H6" s="111"/>
      <c r="I6" s="112"/>
      <c r="J6" s="113"/>
      <c r="K6" s="114"/>
      <c r="L6" s="115" t="str">
        <f>IF(J6="","",IF(J6&gt;=26,10,IF(J6&gt;=23,9,IF(J6&gt;=20,8,IF(J6&gt;=18,7,IF(J6&gt;=15,6,IF(J6&gt;=12,5,IF(J6&gt;=9,4,IF(J6&gt;=6,3,IF(J6&gt;=3,2,IF(J6&lt;3,1,0)))))))))))</f>
        <v/>
      </c>
      <c r="M6" s="116"/>
    </row>
    <row r="7" spans="1:13" ht="31.8" customHeight="1" x14ac:dyDescent="0.45">
      <c r="A7" s="157" t="s">
        <v>58</v>
      </c>
      <c r="B7" s="158"/>
      <c r="C7" s="159"/>
      <c r="D7" s="126" t="str">
        <f>'４年生'!J7&amp;""</f>
        <v/>
      </c>
      <c r="E7" s="127"/>
      <c r="F7" s="126" t="str">
        <f>'４年生'!L7</f>
        <v/>
      </c>
      <c r="G7" s="131"/>
      <c r="H7" s="111"/>
      <c r="I7" s="112"/>
      <c r="J7" s="113"/>
      <c r="K7" s="114"/>
      <c r="L7" s="115" t="str">
        <f>IF(J7="","",IF(J7&gt;=49,10,IF(J7&gt;=43,9,IF(J7&gt;=38,8,IF(J7&gt;=34,7,IF(J7&gt;=30,6,IF(J7&gt;=27,5,IF(J7&gt;=23,4,IF(J7&gt;=19,3,IF(J7&gt;=15,2,IF(J7&lt;15,1,0)))))))))))</f>
        <v/>
      </c>
      <c r="M7" s="116"/>
    </row>
    <row r="8" spans="1:13" ht="31.8" customHeight="1" x14ac:dyDescent="0.45">
      <c r="A8" s="157" t="s">
        <v>60</v>
      </c>
      <c r="B8" s="158"/>
      <c r="C8" s="159"/>
      <c r="D8" s="126" t="str">
        <f>'４年生'!J8&amp;""</f>
        <v/>
      </c>
      <c r="E8" s="127"/>
      <c r="F8" s="126" t="str">
        <f>'４年生'!L8</f>
        <v/>
      </c>
      <c r="G8" s="131"/>
      <c r="H8" s="111"/>
      <c r="I8" s="112"/>
      <c r="J8" s="113"/>
      <c r="K8" s="114"/>
      <c r="L8" s="115" t="str">
        <f>IF(J8="","",IF(J8&gt;=50,10,IF(J8&gt;=46,9,IF(J8&gt;=42,8,IF(J8&gt;=38,7,IF(J8&gt;=34,6,IF(J8&gt;=30,5,IF(J8&gt;=26,4,IF(J8&gt;=22,3,IF(J8&gt;=18,2,IF(J8&lt;18,1,0)))))))))))</f>
        <v/>
      </c>
      <c r="M8" s="116"/>
    </row>
    <row r="9" spans="1:13" ht="31.8" customHeight="1" x14ac:dyDescent="0.45">
      <c r="A9" s="157" t="s">
        <v>40</v>
      </c>
      <c r="B9" s="158"/>
      <c r="C9" s="159"/>
      <c r="D9" s="126" t="str">
        <f>'４年生'!J9&amp;""</f>
        <v/>
      </c>
      <c r="E9" s="127"/>
      <c r="F9" s="126" t="str">
        <f>'４年生'!L9</f>
        <v/>
      </c>
      <c r="G9" s="131"/>
      <c r="H9" s="111"/>
      <c r="I9" s="112"/>
      <c r="J9" s="113"/>
      <c r="K9" s="114"/>
      <c r="L9" s="115" t="str">
        <f>IF(J9="","",IF(J9&gt;=80,10,IF(J9&gt;=69,9,IF(J9&gt;=57,8,IF(J9&gt;=45,7,IF(J9&gt;=33,6,IF(J9&gt;=23,5,IF(J9&gt;=15,4,IF(J9&gt;=10,3,IF(J9&gt;=8,2,IF(J9&lt;8,1,0)))))))))))</f>
        <v/>
      </c>
      <c r="M9" s="116"/>
    </row>
    <row r="10" spans="1:13" ht="31.8" customHeight="1" x14ac:dyDescent="0.45">
      <c r="A10" s="157" t="s">
        <v>49</v>
      </c>
      <c r="B10" s="158"/>
      <c r="C10" s="159"/>
      <c r="D10" s="126" t="str">
        <f>'４年生'!J10&amp;""</f>
        <v/>
      </c>
      <c r="E10" s="127"/>
      <c r="F10" s="126" t="str">
        <f>'４年生'!L10</f>
        <v/>
      </c>
      <c r="G10" s="131"/>
      <c r="H10" s="111"/>
      <c r="I10" s="112"/>
      <c r="J10" s="113"/>
      <c r="K10" s="114"/>
      <c r="L10" s="115" t="str">
        <f>IF(J10="","",IF(J10&lt;=8,10,IF(J10&lt;=8.4,9,IF(J10&lt;=8.8,8,IF(J10&lt;=9.3,7,IF(J10&lt;=9.9,6,IF(J10&lt;=10.6,5,IF(J10&lt;=11.4,4,IF(J10&lt;=12.2,3,IF(J10&lt;=13,2,IF(J10&gt;13,1,0)))))))))))</f>
        <v/>
      </c>
      <c r="M10" s="116"/>
    </row>
    <row r="11" spans="1:13" ht="31.8" customHeight="1" x14ac:dyDescent="0.45">
      <c r="A11" s="157" t="s">
        <v>59</v>
      </c>
      <c r="B11" s="158"/>
      <c r="C11" s="159"/>
      <c r="D11" s="126" t="str">
        <f>'４年生'!J11&amp;""</f>
        <v/>
      </c>
      <c r="E11" s="127"/>
      <c r="F11" s="126" t="str">
        <f>'４年生'!L11</f>
        <v/>
      </c>
      <c r="G11" s="131"/>
      <c r="H11" s="111"/>
      <c r="I11" s="112"/>
      <c r="J11" s="113"/>
      <c r="K11" s="114"/>
      <c r="L11" s="115" t="str">
        <f>IF(J11="","",IF(J11&gt;=192,10,IF(J11&gt;=180,9,IF(J11&gt;=168,8,IF(J11&gt;=156,7,IF(J11&gt;=143,6,IF(J11&gt;=130,5,IF(J11&gt;=117,4,IF(J11&gt;=105,3,IF(J11&gt;=93,2,IF(J11&lt;93,1,0)))))))))))</f>
        <v/>
      </c>
      <c r="M11" s="116"/>
    </row>
    <row r="12" spans="1:13" ht="31.8" customHeight="1" thickBot="1" x14ac:dyDescent="0.5">
      <c r="A12" s="160" t="s">
        <v>44</v>
      </c>
      <c r="B12" s="161"/>
      <c r="C12" s="162"/>
      <c r="D12" s="128" t="str">
        <f>'４年生'!J12&amp;""</f>
        <v/>
      </c>
      <c r="E12" s="129"/>
      <c r="F12" s="163" t="str">
        <f>'４年生'!L12</f>
        <v/>
      </c>
      <c r="G12" s="133"/>
      <c r="H12" s="120"/>
      <c r="I12" s="121"/>
      <c r="J12" s="122"/>
      <c r="K12" s="123"/>
      <c r="L12" s="124" t="str">
        <f>IF(J12="","",IF(J12&gt;=40,10,IF(J12&gt;=35,9,IF(J12&gt;=30,8,IF(J12&gt;=24,7,IF(J12&gt;=18,6,IF(J12&gt;=13,5,IF(J12&gt;=10,4,IF(J12&gt;=7,3,IF(J12&gt;=5,2,IF(J12&lt;5,1,0)))))))))))</f>
        <v/>
      </c>
      <c r="M12" s="125"/>
    </row>
    <row r="13" spans="1:13" ht="31.8" customHeight="1" thickBot="1" x14ac:dyDescent="0.5">
      <c r="A13" s="91" t="s">
        <v>41</v>
      </c>
      <c r="B13" s="92"/>
      <c r="C13" s="92"/>
      <c r="D13" s="107"/>
      <c r="E13" s="107"/>
      <c r="F13" s="91">
        <f>'４年生'!L13</f>
        <v>0</v>
      </c>
      <c r="G13" s="93"/>
      <c r="H13" s="10"/>
      <c r="I13" s="9"/>
      <c r="J13" s="11"/>
      <c r="K13" s="12"/>
      <c r="L13" s="103">
        <f>SUM(L5:M12)</f>
        <v>0</v>
      </c>
      <c r="M13" s="104"/>
    </row>
    <row r="14" spans="1:13" ht="31.8" customHeight="1" thickBot="1" x14ac:dyDescent="0.5">
      <c r="A14" s="91" t="s">
        <v>61</v>
      </c>
      <c r="B14" s="92"/>
      <c r="C14" s="92"/>
      <c r="D14" s="92"/>
      <c r="E14" s="92"/>
      <c r="F14" s="91" t="str">
        <f>'４年生'!L14</f>
        <v/>
      </c>
      <c r="G14" s="93"/>
      <c r="H14" s="6"/>
      <c r="I14" s="7"/>
      <c r="J14" s="7"/>
      <c r="K14" s="8"/>
      <c r="L14" s="105" t="str">
        <f>IF(L13=0,"",IF(IFL13&gt;=65,"A",IF(L13&gt;=58,"B",IF(L13&gt;=50,"C",IF(L13&gt;=42,"D",IF(L13&lt;42,"E"))))))</f>
        <v/>
      </c>
      <c r="M14" s="106"/>
    </row>
    <row r="16" spans="1:13" ht="27" customHeight="1" thickBot="1" x14ac:dyDescent="0.5">
      <c r="A16" s="1" t="s">
        <v>185</v>
      </c>
    </row>
    <row r="17" spans="1:13" ht="19.8" thickBot="1" x14ac:dyDescent="0.5">
      <c r="A17" s="4"/>
      <c r="B17" s="53"/>
      <c r="C17" s="54"/>
      <c r="D17" s="35" t="s">
        <v>186</v>
      </c>
      <c r="E17" s="25" t="s">
        <v>187</v>
      </c>
      <c r="F17" s="25" t="s">
        <v>188</v>
      </c>
      <c r="G17" s="25" t="s">
        <v>189</v>
      </c>
      <c r="H17" s="25" t="s">
        <v>190</v>
      </c>
      <c r="I17" s="25" t="s">
        <v>191</v>
      </c>
      <c r="J17" s="25" t="s">
        <v>192</v>
      </c>
      <c r="K17" s="25" t="s">
        <v>193</v>
      </c>
      <c r="L17" s="25" t="s">
        <v>194</v>
      </c>
      <c r="M17" s="36" t="s">
        <v>195</v>
      </c>
    </row>
    <row r="18" spans="1:13" x14ac:dyDescent="0.45">
      <c r="A18" s="17"/>
      <c r="B18" s="97" t="s">
        <v>234</v>
      </c>
      <c r="C18" s="98"/>
      <c r="D18" s="29" t="s">
        <v>196</v>
      </c>
      <c r="E18" s="26" t="s">
        <v>106</v>
      </c>
      <c r="F18" s="22" t="s">
        <v>103</v>
      </c>
      <c r="G18" s="26" t="s">
        <v>104</v>
      </c>
      <c r="H18" s="26" t="s">
        <v>107</v>
      </c>
      <c r="I18" s="26" t="s">
        <v>108</v>
      </c>
      <c r="J18" s="19" t="s">
        <v>109</v>
      </c>
      <c r="K18" s="26" t="s">
        <v>110</v>
      </c>
      <c r="L18" s="26" t="s">
        <v>111</v>
      </c>
      <c r="M18" s="30" t="s">
        <v>205</v>
      </c>
    </row>
    <row r="19" spans="1:13" x14ac:dyDescent="0.45">
      <c r="A19" s="17"/>
      <c r="B19" s="99" t="s">
        <v>50</v>
      </c>
      <c r="C19" s="100"/>
      <c r="D19" s="31" t="s">
        <v>197</v>
      </c>
      <c r="E19" s="27" t="s">
        <v>114</v>
      </c>
      <c r="F19" s="23" t="s">
        <v>115</v>
      </c>
      <c r="G19" s="27" t="s">
        <v>116</v>
      </c>
      <c r="H19" s="27" t="s">
        <v>117</v>
      </c>
      <c r="I19" s="27" t="s">
        <v>118</v>
      </c>
      <c r="J19" s="20" t="s">
        <v>119</v>
      </c>
      <c r="K19" s="27" t="s">
        <v>110</v>
      </c>
      <c r="L19" s="27" t="s">
        <v>111</v>
      </c>
      <c r="M19" s="32" t="s">
        <v>205</v>
      </c>
    </row>
    <row r="20" spans="1:13" x14ac:dyDescent="0.45">
      <c r="A20" s="17"/>
      <c r="B20" s="99" t="s">
        <v>233</v>
      </c>
      <c r="C20" s="100"/>
      <c r="D20" s="31" t="s">
        <v>198</v>
      </c>
      <c r="E20" s="27" t="s">
        <v>121</v>
      </c>
      <c r="F20" s="23" t="s">
        <v>122</v>
      </c>
      <c r="G20" s="27" t="s">
        <v>123</v>
      </c>
      <c r="H20" s="27" t="s">
        <v>124</v>
      </c>
      <c r="I20" s="27" t="s">
        <v>125</v>
      </c>
      <c r="J20" s="20" t="s">
        <v>126</v>
      </c>
      <c r="K20" s="27" t="s">
        <v>128</v>
      </c>
      <c r="L20" s="27" t="s">
        <v>129</v>
      </c>
      <c r="M20" s="32" t="s">
        <v>206</v>
      </c>
    </row>
    <row r="21" spans="1:13" x14ac:dyDescent="0.45">
      <c r="A21" s="17"/>
      <c r="B21" s="99" t="s">
        <v>60</v>
      </c>
      <c r="C21" s="100"/>
      <c r="D21" s="31" t="s">
        <v>199</v>
      </c>
      <c r="E21" s="27" t="s">
        <v>132</v>
      </c>
      <c r="F21" s="23" t="s">
        <v>133</v>
      </c>
      <c r="G21" s="27" t="s">
        <v>134</v>
      </c>
      <c r="H21" s="27" t="s">
        <v>125</v>
      </c>
      <c r="I21" s="27" t="s">
        <v>126</v>
      </c>
      <c r="J21" s="20" t="s">
        <v>127</v>
      </c>
      <c r="K21" s="27" t="s">
        <v>135</v>
      </c>
      <c r="L21" s="27" t="s">
        <v>136</v>
      </c>
      <c r="M21" s="32" t="s">
        <v>207</v>
      </c>
    </row>
    <row r="22" spans="1:13" x14ac:dyDescent="0.45">
      <c r="A22" s="17"/>
      <c r="B22" s="99" t="s">
        <v>246</v>
      </c>
      <c r="C22" s="100"/>
      <c r="D22" s="31" t="s">
        <v>200</v>
      </c>
      <c r="E22" s="27" t="s">
        <v>139</v>
      </c>
      <c r="F22" s="23" t="s">
        <v>140</v>
      </c>
      <c r="G22" s="27" t="s">
        <v>141</v>
      </c>
      <c r="H22" s="27" t="s">
        <v>142</v>
      </c>
      <c r="I22" s="27" t="s">
        <v>146</v>
      </c>
      <c r="J22" s="20" t="s">
        <v>147</v>
      </c>
      <c r="K22" s="27" t="s">
        <v>143</v>
      </c>
      <c r="L22" s="27" t="s">
        <v>144</v>
      </c>
      <c r="M22" s="32" t="s">
        <v>208</v>
      </c>
    </row>
    <row r="23" spans="1:13" x14ac:dyDescent="0.45">
      <c r="A23" s="17"/>
      <c r="B23" s="99" t="s">
        <v>49</v>
      </c>
      <c r="C23" s="100"/>
      <c r="D23" s="31" t="s">
        <v>204</v>
      </c>
      <c r="E23" s="27" t="s">
        <v>149</v>
      </c>
      <c r="F23" s="23" t="s">
        <v>150</v>
      </c>
      <c r="G23" s="27" t="s">
        <v>151</v>
      </c>
      <c r="H23" s="27" t="s">
        <v>152</v>
      </c>
      <c r="I23" s="27" t="s">
        <v>153</v>
      </c>
      <c r="J23" s="20" t="s">
        <v>154</v>
      </c>
      <c r="K23" s="27" t="s">
        <v>155</v>
      </c>
      <c r="L23" s="27" t="s">
        <v>156</v>
      </c>
      <c r="M23" s="32" t="s">
        <v>203</v>
      </c>
    </row>
    <row r="24" spans="1:13" x14ac:dyDescent="0.45">
      <c r="A24" s="17"/>
      <c r="B24" s="99" t="s">
        <v>59</v>
      </c>
      <c r="C24" s="100"/>
      <c r="D24" s="31" t="s">
        <v>201</v>
      </c>
      <c r="E24" s="27" t="s">
        <v>159</v>
      </c>
      <c r="F24" s="23" t="s">
        <v>160</v>
      </c>
      <c r="G24" s="27" t="s">
        <v>161</v>
      </c>
      <c r="H24" s="27" t="s">
        <v>162</v>
      </c>
      <c r="I24" s="27" t="s">
        <v>163</v>
      </c>
      <c r="J24" s="20" t="s">
        <v>164</v>
      </c>
      <c r="K24" s="27" t="s">
        <v>165</v>
      </c>
      <c r="L24" s="27" t="s">
        <v>175</v>
      </c>
      <c r="M24" s="32" t="s">
        <v>209</v>
      </c>
    </row>
    <row r="25" spans="1:13" ht="19.8" thickBot="1" x14ac:dyDescent="0.5">
      <c r="A25" s="18"/>
      <c r="B25" s="101" t="s">
        <v>225</v>
      </c>
      <c r="C25" s="102"/>
      <c r="D25" s="33" t="s">
        <v>202</v>
      </c>
      <c r="E25" s="28" t="s">
        <v>106</v>
      </c>
      <c r="F25" s="24" t="s">
        <v>167</v>
      </c>
      <c r="G25" s="28" t="s">
        <v>168</v>
      </c>
      <c r="H25" s="28" t="s">
        <v>169</v>
      </c>
      <c r="I25" s="28" t="s">
        <v>170</v>
      </c>
      <c r="J25" s="21" t="s">
        <v>171</v>
      </c>
      <c r="K25" s="28" t="s">
        <v>172</v>
      </c>
      <c r="L25" s="28" t="s">
        <v>173</v>
      </c>
      <c r="M25" s="34" t="s">
        <v>210</v>
      </c>
    </row>
    <row r="26" spans="1:13" s="41" customFormat="1" ht="7.8" customHeight="1" thickBot="1" x14ac:dyDescent="0.5">
      <c r="A26" s="39"/>
      <c r="B26" s="40"/>
      <c r="C26" s="40"/>
      <c r="D26" s="37"/>
      <c r="E26" s="37"/>
      <c r="F26" s="38"/>
      <c r="G26" s="37"/>
      <c r="H26" s="37"/>
      <c r="I26" s="37"/>
      <c r="J26" s="37"/>
      <c r="K26" s="37"/>
      <c r="L26" s="37"/>
      <c r="M26" s="37"/>
    </row>
    <row r="27" spans="1:13" s="4" customFormat="1" ht="19.8" thickBot="1" x14ac:dyDescent="0.5">
      <c r="B27" s="48" t="s">
        <v>232</v>
      </c>
      <c r="C27" s="48"/>
      <c r="D27" s="47" t="s">
        <v>235</v>
      </c>
      <c r="E27" s="47"/>
      <c r="F27" s="47" t="s">
        <v>236</v>
      </c>
      <c r="G27" s="47"/>
      <c r="H27" s="45" t="s">
        <v>237</v>
      </c>
      <c r="I27" s="46"/>
      <c r="J27" s="47" t="s">
        <v>238</v>
      </c>
      <c r="K27" s="47"/>
      <c r="L27" s="47" t="s">
        <v>239</v>
      </c>
      <c r="M27" s="47"/>
    </row>
  </sheetData>
  <sheetProtection algorithmName="SHA-512" hashValue="EVNkbbwApHcUWccQ8NQkdiJV4vvfDCaZoI+tBUzGlSli5fL1cDZbqdg2ygXDokLOYtZcuGACoZM0rujg/qrxAg==" saltValue="PyhIfVSllkQodfdW5Fwb3A==" spinCount="100000" sheet="1" objects="1" scenarios="1"/>
  <mergeCells count="77">
    <mergeCell ref="A1:M1"/>
    <mergeCell ref="J3:M3"/>
    <mergeCell ref="A4:C4"/>
    <mergeCell ref="D4:E4"/>
    <mergeCell ref="F4:G4"/>
    <mergeCell ref="H4:I4"/>
    <mergeCell ref="J4:K4"/>
    <mergeCell ref="L4:M4"/>
    <mergeCell ref="L6:M6"/>
    <mergeCell ref="A5:C5"/>
    <mergeCell ref="D5:E5"/>
    <mergeCell ref="F5:G5"/>
    <mergeCell ref="H5:I5"/>
    <mergeCell ref="J5:K5"/>
    <mergeCell ref="L5:M5"/>
    <mergeCell ref="A6:C6"/>
    <mergeCell ref="D6:E6"/>
    <mergeCell ref="F6:G6"/>
    <mergeCell ref="H6:I6"/>
    <mergeCell ref="J6:K6"/>
    <mergeCell ref="L8:M8"/>
    <mergeCell ref="A7:C7"/>
    <mergeCell ref="D7:E7"/>
    <mergeCell ref="F7:G7"/>
    <mergeCell ref="H7:I7"/>
    <mergeCell ref="J7:K7"/>
    <mergeCell ref="L7:M7"/>
    <mergeCell ref="A8:C8"/>
    <mergeCell ref="D8:E8"/>
    <mergeCell ref="F8:G8"/>
    <mergeCell ref="H8:I8"/>
    <mergeCell ref="J8:K8"/>
    <mergeCell ref="L10:M10"/>
    <mergeCell ref="A9:C9"/>
    <mergeCell ref="D9:E9"/>
    <mergeCell ref="F9:G9"/>
    <mergeCell ref="H9:I9"/>
    <mergeCell ref="J9:K9"/>
    <mergeCell ref="L9:M9"/>
    <mergeCell ref="A10:C10"/>
    <mergeCell ref="D10:E10"/>
    <mergeCell ref="F10:G10"/>
    <mergeCell ref="H10:I10"/>
    <mergeCell ref="J10:K10"/>
    <mergeCell ref="L12:M12"/>
    <mergeCell ref="A11:C11"/>
    <mergeCell ref="D11:E11"/>
    <mergeCell ref="F11:G11"/>
    <mergeCell ref="H11:I11"/>
    <mergeCell ref="J11:K11"/>
    <mergeCell ref="L11:M11"/>
    <mergeCell ref="A12:C12"/>
    <mergeCell ref="D12:E12"/>
    <mergeCell ref="F12:G12"/>
    <mergeCell ref="H12:I12"/>
    <mergeCell ref="J12:K12"/>
    <mergeCell ref="A13:E13"/>
    <mergeCell ref="F13:G13"/>
    <mergeCell ref="L13:M13"/>
    <mergeCell ref="A14:E14"/>
    <mergeCell ref="F14:G14"/>
    <mergeCell ref="L14:M14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7:C27"/>
    <mergeCell ref="D27:E27"/>
    <mergeCell ref="F27:G27"/>
    <mergeCell ref="H27:I27"/>
    <mergeCell ref="J27:K27"/>
    <mergeCell ref="L27:M27"/>
  </mergeCells>
  <phoneticPr fontId="1"/>
  <conditionalFormatting sqref="J2">
    <cfRule type="containsBlanks" dxfId="7" priority="4">
      <formula>LEN(TRIM(J2))=0</formula>
    </cfRule>
  </conditionalFormatting>
  <conditionalFormatting sqref="L2">
    <cfRule type="containsBlanks" dxfId="6" priority="3">
      <formula>LEN(TRIM(L2))=0</formula>
    </cfRule>
  </conditionalFormatting>
  <conditionalFormatting sqref="J3:M3">
    <cfRule type="containsBlanks" dxfId="5" priority="2">
      <formula>LEN(TRIM(J3))=0</formula>
    </cfRule>
  </conditionalFormatting>
  <conditionalFormatting sqref="H5:K12">
    <cfRule type="containsBlanks" dxfId="4" priority="1">
      <formula>LEN(TRIM(H5))=0</formula>
    </cfRule>
  </conditionalFormatting>
  <pageMargins left="0.43307086614173229" right="0.43307086614173229" top="0.74803149606299213" bottom="0.7480314960629921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6E28C-DBC4-4F88-A596-5EC1DA4EF9C6}">
  <dimension ref="A1:M27"/>
  <sheetViews>
    <sheetView workbookViewId="0">
      <selection activeCell="J2" sqref="J2"/>
    </sheetView>
  </sheetViews>
  <sheetFormatPr defaultRowHeight="19.2" x14ac:dyDescent="0.45"/>
  <cols>
    <col min="1" max="1" width="5.5" style="1" customWidth="1"/>
    <col min="2" max="2" width="11" style="1" customWidth="1"/>
    <col min="3" max="3" width="7.296875" style="1" customWidth="1"/>
    <col min="4" max="13" width="6.19921875" style="1" customWidth="1"/>
    <col min="14" max="16384" width="8.796875" style="1"/>
  </cols>
  <sheetData>
    <row r="1" spans="1:13" ht="54" customHeight="1" x14ac:dyDescent="0.45">
      <c r="A1" s="168" t="s">
        <v>35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</row>
    <row r="2" spans="1:13" ht="30.6" customHeight="1" x14ac:dyDescent="0.45">
      <c r="I2" s="2" t="s">
        <v>68</v>
      </c>
      <c r="J2" s="13"/>
      <c r="K2" s="3" t="s">
        <v>28</v>
      </c>
      <c r="L2" s="13"/>
      <c r="M2" s="3" t="s">
        <v>29</v>
      </c>
    </row>
    <row r="3" spans="1:13" ht="30.6" customHeight="1" thickBot="1" x14ac:dyDescent="0.5">
      <c r="A3" s="1" t="s">
        <v>231</v>
      </c>
      <c r="D3" s="5"/>
      <c r="E3" s="5"/>
      <c r="F3" s="5"/>
      <c r="G3" s="5"/>
      <c r="H3" s="5"/>
      <c r="I3" s="2" t="s">
        <v>34</v>
      </c>
      <c r="J3" s="52"/>
      <c r="K3" s="52"/>
      <c r="L3" s="52"/>
      <c r="M3" s="52"/>
    </row>
    <row r="4" spans="1:13" ht="31.8" customHeight="1" thickBot="1" x14ac:dyDescent="0.5">
      <c r="A4" s="148"/>
      <c r="B4" s="149"/>
      <c r="C4" s="150"/>
      <c r="D4" s="156" t="s">
        <v>66</v>
      </c>
      <c r="E4" s="152"/>
      <c r="F4" s="153" t="s">
        <v>67</v>
      </c>
      <c r="G4" s="154"/>
      <c r="H4" s="151" t="s">
        <v>54</v>
      </c>
      <c r="I4" s="152"/>
      <c r="J4" s="153" t="s">
        <v>55</v>
      </c>
      <c r="K4" s="154"/>
      <c r="L4" s="155" t="s">
        <v>56</v>
      </c>
      <c r="M4" s="154"/>
    </row>
    <row r="5" spans="1:13" ht="31.8" customHeight="1" thickTop="1" x14ac:dyDescent="0.45">
      <c r="A5" s="164" t="s">
        <v>57</v>
      </c>
      <c r="B5" s="165"/>
      <c r="C5" s="166"/>
      <c r="D5" s="143" t="str">
        <f>'５年生'!J5&amp;""</f>
        <v/>
      </c>
      <c r="E5" s="144"/>
      <c r="F5" s="167" t="str">
        <f>'５年生'!L5</f>
        <v/>
      </c>
      <c r="G5" s="146"/>
      <c r="H5" s="137"/>
      <c r="I5" s="138"/>
      <c r="J5" s="139"/>
      <c r="K5" s="140"/>
      <c r="L5" s="141" t="str">
        <f>IF(J5="","",IF(J5&gt;=26,10,IF(J5&gt;=23,9,IF(J5&gt;=20,8,IF(J5&gt;=17,7,IF(J5&gt;=14,6,IF(J5&gt;=11,5,IF(J5&gt;=9,4,IF(J5&gt;=7,3,IF(J5&gt;=5,2,IF(J5&lt;5,1,0)))))))))))</f>
        <v/>
      </c>
      <c r="M5" s="142"/>
    </row>
    <row r="6" spans="1:13" ht="31.8" customHeight="1" x14ac:dyDescent="0.45">
      <c r="A6" s="157" t="s">
        <v>50</v>
      </c>
      <c r="B6" s="158"/>
      <c r="C6" s="159"/>
      <c r="D6" s="126" t="str">
        <f>'５年生'!J6&amp;""</f>
        <v/>
      </c>
      <c r="E6" s="127"/>
      <c r="F6" s="126" t="str">
        <f>'５年生'!L6</f>
        <v/>
      </c>
      <c r="G6" s="131"/>
      <c r="H6" s="111"/>
      <c r="I6" s="112"/>
      <c r="J6" s="113"/>
      <c r="K6" s="114"/>
      <c r="L6" s="115" t="str">
        <f>IF(J6="","",IF(J6&gt;=26,10,IF(J6&gt;=23,9,IF(J6&gt;=20,8,IF(J6&gt;=18,7,IF(J6&gt;=15,6,IF(J6&gt;=12,5,IF(J6&gt;=9,4,IF(J6&gt;=6,3,IF(J6&gt;=3,2,IF(J6&lt;3,1,0)))))))))))</f>
        <v/>
      </c>
      <c r="M6" s="116"/>
    </row>
    <row r="7" spans="1:13" ht="31.8" customHeight="1" x14ac:dyDescent="0.45">
      <c r="A7" s="157" t="s">
        <v>58</v>
      </c>
      <c r="B7" s="158"/>
      <c r="C7" s="159"/>
      <c r="D7" s="126" t="str">
        <f>'５年生'!J7&amp;""</f>
        <v/>
      </c>
      <c r="E7" s="127"/>
      <c r="F7" s="126" t="str">
        <f>'５年生'!L7</f>
        <v/>
      </c>
      <c r="G7" s="131"/>
      <c r="H7" s="111"/>
      <c r="I7" s="112"/>
      <c r="J7" s="113"/>
      <c r="K7" s="114"/>
      <c r="L7" s="115" t="str">
        <f>IF(J7="","",IF(J7&gt;=49,10,IF(J7&gt;=43,9,IF(J7&gt;=38,8,IF(J7&gt;=34,7,IF(J7&gt;=30,6,IF(J7&gt;=27,5,IF(J7&gt;=23,4,IF(J7&gt;=19,3,IF(J7&gt;=15,2,IF(J7&lt;15,1,0)))))))))))</f>
        <v/>
      </c>
      <c r="M7" s="116"/>
    </row>
    <row r="8" spans="1:13" ht="31.8" customHeight="1" x14ac:dyDescent="0.45">
      <c r="A8" s="157" t="s">
        <v>60</v>
      </c>
      <c r="B8" s="158"/>
      <c r="C8" s="159"/>
      <c r="D8" s="126" t="str">
        <f>'５年生'!J8&amp;""</f>
        <v/>
      </c>
      <c r="E8" s="127"/>
      <c r="F8" s="126" t="str">
        <f>'５年生'!L8</f>
        <v/>
      </c>
      <c r="G8" s="131"/>
      <c r="H8" s="111"/>
      <c r="I8" s="112"/>
      <c r="J8" s="113"/>
      <c r="K8" s="114"/>
      <c r="L8" s="115" t="str">
        <f>IF(J8="","",IF(J8&gt;=50,10,IF(J8&gt;=46,9,IF(J8&gt;=42,8,IF(J8&gt;=38,7,IF(J8&gt;=34,6,IF(J8&gt;=30,5,IF(J8&gt;=26,4,IF(J8&gt;=22,3,IF(J8&gt;=18,2,IF(J8&lt;18,1,0)))))))))))</f>
        <v/>
      </c>
      <c r="M8" s="116"/>
    </row>
    <row r="9" spans="1:13" ht="31.8" customHeight="1" x14ac:dyDescent="0.45">
      <c r="A9" s="157" t="s">
        <v>40</v>
      </c>
      <c r="B9" s="158"/>
      <c r="C9" s="159"/>
      <c r="D9" s="126" t="str">
        <f>'５年生'!J9&amp;""</f>
        <v/>
      </c>
      <c r="E9" s="127"/>
      <c r="F9" s="126" t="str">
        <f>'５年生'!L9</f>
        <v/>
      </c>
      <c r="G9" s="131"/>
      <c r="H9" s="111"/>
      <c r="I9" s="112"/>
      <c r="J9" s="113"/>
      <c r="K9" s="114"/>
      <c r="L9" s="115" t="str">
        <f>IF(J9="","",IF(J9&gt;=80,10,IF(J9&gt;=69,9,IF(J9&gt;=57,8,IF(J9&gt;=45,7,IF(J9&gt;=33,6,IF(J9&gt;=23,5,IF(J9&gt;=15,4,IF(J9&gt;=10,3,IF(J9&gt;=8,2,IF(J9&lt;8,1,0)))))))))))</f>
        <v/>
      </c>
      <c r="M9" s="116"/>
    </row>
    <row r="10" spans="1:13" ht="31.8" customHeight="1" x14ac:dyDescent="0.45">
      <c r="A10" s="157" t="s">
        <v>49</v>
      </c>
      <c r="B10" s="158"/>
      <c r="C10" s="159"/>
      <c r="D10" s="126" t="str">
        <f>'５年生'!J10&amp;""</f>
        <v/>
      </c>
      <c r="E10" s="127"/>
      <c r="F10" s="126" t="str">
        <f>'５年生'!L10</f>
        <v/>
      </c>
      <c r="G10" s="131"/>
      <c r="H10" s="111"/>
      <c r="I10" s="112"/>
      <c r="J10" s="113"/>
      <c r="K10" s="114"/>
      <c r="L10" s="115" t="str">
        <f>IF(J10="","",IF(J10&lt;=8,10,IF(J10&lt;=8.4,9,IF(J10&lt;=8.8,8,IF(J10&lt;=9.3,7,IF(J10&lt;=9.9,6,IF(J10&lt;=10.6,5,IF(J10&lt;=11.4,4,IF(J10&lt;=12.2,3,IF(J10&lt;=13,2,IF(J10&gt;13,1,0)))))))))))</f>
        <v/>
      </c>
      <c r="M10" s="116"/>
    </row>
    <row r="11" spans="1:13" ht="31.8" customHeight="1" x14ac:dyDescent="0.45">
      <c r="A11" s="157" t="s">
        <v>59</v>
      </c>
      <c r="B11" s="158"/>
      <c r="C11" s="159"/>
      <c r="D11" s="126" t="str">
        <f>'５年生'!J11&amp;""</f>
        <v/>
      </c>
      <c r="E11" s="127"/>
      <c r="F11" s="126" t="str">
        <f>'５年生'!L11</f>
        <v/>
      </c>
      <c r="G11" s="131"/>
      <c r="H11" s="111"/>
      <c r="I11" s="112"/>
      <c r="J11" s="113"/>
      <c r="K11" s="114"/>
      <c r="L11" s="115" t="str">
        <f>IF(J11="","",IF(J11&gt;=192,10,IF(J11&gt;=180,9,IF(J11&gt;=168,8,IF(J11&gt;=156,7,IF(J11&gt;=143,6,IF(J11&gt;=130,5,IF(J11&gt;=117,4,IF(J11&gt;=105,3,IF(J11&gt;=93,2,IF(J11&lt;93,1,0)))))))))))</f>
        <v/>
      </c>
      <c r="M11" s="116"/>
    </row>
    <row r="12" spans="1:13" ht="31.8" customHeight="1" thickBot="1" x14ac:dyDescent="0.5">
      <c r="A12" s="160" t="s">
        <v>44</v>
      </c>
      <c r="B12" s="161"/>
      <c r="C12" s="162"/>
      <c r="D12" s="128" t="str">
        <f>'５年生'!J12&amp;""</f>
        <v/>
      </c>
      <c r="E12" s="129"/>
      <c r="F12" s="163" t="str">
        <f>'５年生'!L12</f>
        <v/>
      </c>
      <c r="G12" s="133"/>
      <c r="H12" s="120"/>
      <c r="I12" s="121"/>
      <c r="J12" s="122"/>
      <c r="K12" s="123"/>
      <c r="L12" s="124" t="str">
        <f>IF(J12="","",IF(J12&gt;=40,10,IF(J12&gt;=35,9,IF(J12&gt;=30,8,IF(J12&gt;=24,7,IF(J12&gt;=18,6,IF(J12&gt;=13,5,IF(J12&gt;=10,4,IF(J12&gt;=7,3,IF(J12&gt;=5,2,IF(J12&lt;5,1,0)))))))))))</f>
        <v/>
      </c>
      <c r="M12" s="125"/>
    </row>
    <row r="13" spans="1:13" ht="31.8" customHeight="1" thickBot="1" x14ac:dyDescent="0.5">
      <c r="A13" s="91" t="s">
        <v>41</v>
      </c>
      <c r="B13" s="92"/>
      <c r="C13" s="92"/>
      <c r="D13" s="107"/>
      <c r="E13" s="107"/>
      <c r="F13" s="91">
        <f>'５年生'!L13</f>
        <v>0</v>
      </c>
      <c r="G13" s="93"/>
      <c r="H13" s="10"/>
      <c r="I13" s="9"/>
      <c r="J13" s="11"/>
      <c r="K13" s="12"/>
      <c r="L13" s="103">
        <f>SUM(L5:M12)</f>
        <v>0</v>
      </c>
      <c r="M13" s="104"/>
    </row>
    <row r="14" spans="1:13" ht="31.8" customHeight="1" thickBot="1" x14ac:dyDescent="0.5">
      <c r="A14" s="91" t="s">
        <v>61</v>
      </c>
      <c r="B14" s="92"/>
      <c r="C14" s="92"/>
      <c r="D14" s="92"/>
      <c r="E14" s="92"/>
      <c r="F14" s="91" t="str">
        <f>'５年生'!L14</f>
        <v/>
      </c>
      <c r="G14" s="93"/>
      <c r="H14" s="6"/>
      <c r="I14" s="7"/>
      <c r="J14" s="7"/>
      <c r="K14" s="8"/>
      <c r="L14" s="105" t="str">
        <f>IF(L13=0,"",IF(L13&gt;=71,"A",IF(L13&gt;=63,"B",IF(L13&gt;=55,"C",IF(L13&gt;=46,"D",IF(L13&lt;46,"E"))))))</f>
        <v/>
      </c>
      <c r="M14" s="106"/>
    </row>
    <row r="16" spans="1:13" ht="27" customHeight="1" thickBot="1" x14ac:dyDescent="0.5">
      <c r="A16" s="1" t="s">
        <v>185</v>
      </c>
    </row>
    <row r="17" spans="1:13" ht="19.8" thickBot="1" x14ac:dyDescent="0.5">
      <c r="A17" s="4"/>
      <c r="B17" s="53"/>
      <c r="C17" s="54"/>
      <c r="D17" s="35" t="s">
        <v>186</v>
      </c>
      <c r="E17" s="25" t="s">
        <v>187</v>
      </c>
      <c r="F17" s="25" t="s">
        <v>188</v>
      </c>
      <c r="G17" s="25" t="s">
        <v>189</v>
      </c>
      <c r="H17" s="25" t="s">
        <v>190</v>
      </c>
      <c r="I17" s="25" t="s">
        <v>191</v>
      </c>
      <c r="J17" s="25" t="s">
        <v>192</v>
      </c>
      <c r="K17" s="25" t="s">
        <v>193</v>
      </c>
      <c r="L17" s="25" t="s">
        <v>194</v>
      </c>
      <c r="M17" s="36" t="s">
        <v>195</v>
      </c>
    </row>
    <row r="18" spans="1:13" x14ac:dyDescent="0.45">
      <c r="A18" s="17"/>
      <c r="B18" s="97" t="s">
        <v>234</v>
      </c>
      <c r="C18" s="98"/>
      <c r="D18" s="29" t="s">
        <v>196</v>
      </c>
      <c r="E18" s="26" t="s">
        <v>106</v>
      </c>
      <c r="F18" s="22" t="s">
        <v>103</v>
      </c>
      <c r="G18" s="26" t="s">
        <v>104</v>
      </c>
      <c r="H18" s="26" t="s">
        <v>107</v>
      </c>
      <c r="I18" s="26" t="s">
        <v>108</v>
      </c>
      <c r="J18" s="19" t="s">
        <v>109</v>
      </c>
      <c r="K18" s="26" t="s">
        <v>110</v>
      </c>
      <c r="L18" s="26" t="s">
        <v>111</v>
      </c>
      <c r="M18" s="30" t="s">
        <v>205</v>
      </c>
    </row>
    <row r="19" spans="1:13" x14ac:dyDescent="0.45">
      <c r="A19" s="17"/>
      <c r="B19" s="99" t="s">
        <v>50</v>
      </c>
      <c r="C19" s="100"/>
      <c r="D19" s="31" t="s">
        <v>197</v>
      </c>
      <c r="E19" s="27" t="s">
        <v>114</v>
      </c>
      <c r="F19" s="23" t="s">
        <v>115</v>
      </c>
      <c r="G19" s="27" t="s">
        <v>116</v>
      </c>
      <c r="H19" s="27" t="s">
        <v>117</v>
      </c>
      <c r="I19" s="27" t="s">
        <v>118</v>
      </c>
      <c r="J19" s="20" t="s">
        <v>119</v>
      </c>
      <c r="K19" s="27" t="s">
        <v>110</v>
      </c>
      <c r="L19" s="27" t="s">
        <v>111</v>
      </c>
      <c r="M19" s="32" t="s">
        <v>205</v>
      </c>
    </row>
    <row r="20" spans="1:13" x14ac:dyDescent="0.45">
      <c r="A20" s="17"/>
      <c r="B20" s="99" t="s">
        <v>233</v>
      </c>
      <c r="C20" s="100"/>
      <c r="D20" s="31" t="s">
        <v>198</v>
      </c>
      <c r="E20" s="27" t="s">
        <v>121</v>
      </c>
      <c r="F20" s="23" t="s">
        <v>122</v>
      </c>
      <c r="G20" s="27" t="s">
        <v>123</v>
      </c>
      <c r="H20" s="27" t="s">
        <v>124</v>
      </c>
      <c r="I20" s="27" t="s">
        <v>125</v>
      </c>
      <c r="J20" s="20" t="s">
        <v>126</v>
      </c>
      <c r="K20" s="27" t="s">
        <v>128</v>
      </c>
      <c r="L20" s="27" t="s">
        <v>129</v>
      </c>
      <c r="M20" s="32" t="s">
        <v>206</v>
      </c>
    </row>
    <row r="21" spans="1:13" x14ac:dyDescent="0.45">
      <c r="A21" s="17"/>
      <c r="B21" s="99" t="s">
        <v>60</v>
      </c>
      <c r="C21" s="100"/>
      <c r="D21" s="31" t="s">
        <v>199</v>
      </c>
      <c r="E21" s="27" t="s">
        <v>132</v>
      </c>
      <c r="F21" s="23" t="s">
        <v>133</v>
      </c>
      <c r="G21" s="27" t="s">
        <v>134</v>
      </c>
      <c r="H21" s="27" t="s">
        <v>125</v>
      </c>
      <c r="I21" s="27" t="s">
        <v>126</v>
      </c>
      <c r="J21" s="20" t="s">
        <v>127</v>
      </c>
      <c r="K21" s="27" t="s">
        <v>135</v>
      </c>
      <c r="L21" s="27" t="s">
        <v>136</v>
      </c>
      <c r="M21" s="32" t="s">
        <v>207</v>
      </c>
    </row>
    <row r="22" spans="1:13" x14ac:dyDescent="0.45">
      <c r="A22" s="17"/>
      <c r="B22" s="99" t="s">
        <v>246</v>
      </c>
      <c r="C22" s="100"/>
      <c r="D22" s="31" t="s">
        <v>200</v>
      </c>
      <c r="E22" s="27" t="s">
        <v>139</v>
      </c>
      <c r="F22" s="23" t="s">
        <v>140</v>
      </c>
      <c r="G22" s="27" t="s">
        <v>141</v>
      </c>
      <c r="H22" s="27" t="s">
        <v>142</v>
      </c>
      <c r="I22" s="27" t="s">
        <v>146</v>
      </c>
      <c r="J22" s="20" t="s">
        <v>147</v>
      </c>
      <c r="K22" s="27" t="s">
        <v>143</v>
      </c>
      <c r="L22" s="27" t="s">
        <v>144</v>
      </c>
      <c r="M22" s="32" t="s">
        <v>208</v>
      </c>
    </row>
    <row r="23" spans="1:13" x14ac:dyDescent="0.45">
      <c r="A23" s="17"/>
      <c r="B23" s="99" t="s">
        <v>49</v>
      </c>
      <c r="C23" s="100"/>
      <c r="D23" s="31" t="s">
        <v>204</v>
      </c>
      <c r="E23" s="27" t="s">
        <v>149</v>
      </c>
      <c r="F23" s="23" t="s">
        <v>150</v>
      </c>
      <c r="G23" s="27" t="s">
        <v>151</v>
      </c>
      <c r="H23" s="27" t="s">
        <v>152</v>
      </c>
      <c r="I23" s="27" t="s">
        <v>153</v>
      </c>
      <c r="J23" s="20" t="s">
        <v>154</v>
      </c>
      <c r="K23" s="27" t="s">
        <v>155</v>
      </c>
      <c r="L23" s="27" t="s">
        <v>156</v>
      </c>
      <c r="M23" s="32" t="s">
        <v>203</v>
      </c>
    </row>
    <row r="24" spans="1:13" x14ac:dyDescent="0.45">
      <c r="A24" s="17"/>
      <c r="B24" s="99" t="s">
        <v>59</v>
      </c>
      <c r="C24" s="100"/>
      <c r="D24" s="31" t="s">
        <v>201</v>
      </c>
      <c r="E24" s="27" t="s">
        <v>159</v>
      </c>
      <c r="F24" s="23" t="s">
        <v>160</v>
      </c>
      <c r="G24" s="27" t="s">
        <v>161</v>
      </c>
      <c r="H24" s="27" t="s">
        <v>162</v>
      </c>
      <c r="I24" s="27" t="s">
        <v>163</v>
      </c>
      <c r="J24" s="20" t="s">
        <v>164</v>
      </c>
      <c r="K24" s="27" t="s">
        <v>165</v>
      </c>
      <c r="L24" s="27" t="s">
        <v>175</v>
      </c>
      <c r="M24" s="32" t="s">
        <v>209</v>
      </c>
    </row>
    <row r="25" spans="1:13" ht="19.8" thickBot="1" x14ac:dyDescent="0.5">
      <c r="A25" s="18"/>
      <c r="B25" s="101" t="s">
        <v>44</v>
      </c>
      <c r="C25" s="102"/>
      <c r="D25" s="33" t="s">
        <v>202</v>
      </c>
      <c r="E25" s="28" t="s">
        <v>106</v>
      </c>
      <c r="F25" s="24" t="s">
        <v>167</v>
      </c>
      <c r="G25" s="28" t="s">
        <v>168</v>
      </c>
      <c r="H25" s="28" t="s">
        <v>169</v>
      </c>
      <c r="I25" s="28" t="s">
        <v>170</v>
      </c>
      <c r="J25" s="21" t="s">
        <v>171</v>
      </c>
      <c r="K25" s="28" t="s">
        <v>172</v>
      </c>
      <c r="L25" s="28" t="s">
        <v>173</v>
      </c>
      <c r="M25" s="34" t="s">
        <v>210</v>
      </c>
    </row>
    <row r="26" spans="1:13" s="41" customFormat="1" ht="7.8" customHeight="1" thickBot="1" x14ac:dyDescent="0.5">
      <c r="A26" s="39"/>
      <c r="B26" s="40"/>
      <c r="C26" s="40"/>
      <c r="D26" s="37"/>
      <c r="E26" s="37"/>
      <c r="F26" s="38"/>
      <c r="G26" s="37"/>
      <c r="H26" s="37"/>
      <c r="I26" s="37"/>
      <c r="J26" s="37"/>
      <c r="K26" s="37"/>
      <c r="L26" s="37"/>
      <c r="M26" s="37"/>
    </row>
    <row r="27" spans="1:13" s="4" customFormat="1" ht="19.8" thickBot="1" x14ac:dyDescent="0.5">
      <c r="B27" s="48" t="s">
        <v>232</v>
      </c>
      <c r="C27" s="48"/>
      <c r="D27" s="47" t="s">
        <v>240</v>
      </c>
      <c r="E27" s="47"/>
      <c r="F27" s="47" t="s">
        <v>241</v>
      </c>
      <c r="G27" s="47"/>
      <c r="H27" s="45" t="s">
        <v>242</v>
      </c>
      <c r="I27" s="46"/>
      <c r="J27" s="47" t="s">
        <v>243</v>
      </c>
      <c r="K27" s="47"/>
      <c r="L27" s="47" t="s">
        <v>244</v>
      </c>
      <c r="M27" s="47"/>
    </row>
  </sheetData>
  <sheetProtection algorithmName="SHA-512" hashValue="4hINsTlBs1pkozRdh5nK1aFOfUrsUzOdbxL/tK9JahEjae6Efeu0wppvOkJovouvg2xbsgQo4MRg5gR3hQ91rw==" saltValue="NbYWp/NkEPhUXbBwE2dqJA==" spinCount="100000" sheet="1" objects="1" scenarios="1"/>
  <mergeCells count="77">
    <mergeCell ref="L5:M5"/>
    <mergeCell ref="A5:C5"/>
    <mergeCell ref="D5:E5"/>
    <mergeCell ref="F5:G5"/>
    <mergeCell ref="H5:I5"/>
    <mergeCell ref="J5:K5"/>
    <mergeCell ref="A1:M1"/>
    <mergeCell ref="J3:M3"/>
    <mergeCell ref="A4:C4"/>
    <mergeCell ref="D4:E4"/>
    <mergeCell ref="F4:G4"/>
    <mergeCell ref="H4:I4"/>
    <mergeCell ref="J4:K4"/>
    <mergeCell ref="L4:M4"/>
    <mergeCell ref="L6:M6"/>
    <mergeCell ref="A7:C7"/>
    <mergeCell ref="D7:E7"/>
    <mergeCell ref="F7:G7"/>
    <mergeCell ref="H7:I7"/>
    <mergeCell ref="J7:K7"/>
    <mergeCell ref="L7:M7"/>
    <mergeCell ref="A6:C6"/>
    <mergeCell ref="D6:E6"/>
    <mergeCell ref="F6:G6"/>
    <mergeCell ref="H6:I6"/>
    <mergeCell ref="J6:K6"/>
    <mergeCell ref="L8:M8"/>
    <mergeCell ref="A9:C9"/>
    <mergeCell ref="D9:E9"/>
    <mergeCell ref="F9:G9"/>
    <mergeCell ref="H9:I9"/>
    <mergeCell ref="J9:K9"/>
    <mergeCell ref="L9:M9"/>
    <mergeCell ref="A8:C8"/>
    <mergeCell ref="D8:E8"/>
    <mergeCell ref="F8:G8"/>
    <mergeCell ref="H8:I8"/>
    <mergeCell ref="J8:K8"/>
    <mergeCell ref="L10:M10"/>
    <mergeCell ref="A11:C11"/>
    <mergeCell ref="D11:E11"/>
    <mergeCell ref="F11:G11"/>
    <mergeCell ref="H11:I11"/>
    <mergeCell ref="J11:K11"/>
    <mergeCell ref="L11:M11"/>
    <mergeCell ref="A10:C10"/>
    <mergeCell ref="D10:E10"/>
    <mergeCell ref="F10:G10"/>
    <mergeCell ref="H10:I10"/>
    <mergeCell ref="J10:K10"/>
    <mergeCell ref="L12:M12"/>
    <mergeCell ref="A13:E13"/>
    <mergeCell ref="F13:G13"/>
    <mergeCell ref="L13:M13"/>
    <mergeCell ref="A14:E14"/>
    <mergeCell ref="F14:G14"/>
    <mergeCell ref="L14:M14"/>
    <mergeCell ref="A12:C12"/>
    <mergeCell ref="D12:E12"/>
    <mergeCell ref="F12:G12"/>
    <mergeCell ref="H12:I12"/>
    <mergeCell ref="J12:K12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7:C27"/>
    <mergeCell ref="D27:E27"/>
    <mergeCell ref="F27:G27"/>
    <mergeCell ref="H27:I27"/>
    <mergeCell ref="J27:K27"/>
    <mergeCell ref="L27:M27"/>
  </mergeCells>
  <phoneticPr fontId="1"/>
  <conditionalFormatting sqref="J2">
    <cfRule type="containsBlanks" dxfId="3" priority="4">
      <formula>LEN(TRIM(J2))=0</formula>
    </cfRule>
  </conditionalFormatting>
  <conditionalFormatting sqref="L2">
    <cfRule type="containsBlanks" dxfId="2" priority="3">
      <formula>LEN(TRIM(L2))=0</formula>
    </cfRule>
  </conditionalFormatting>
  <conditionalFormatting sqref="J3:M3">
    <cfRule type="containsBlanks" dxfId="1" priority="2">
      <formula>LEN(TRIM(J3))=0</formula>
    </cfRule>
  </conditionalFormatting>
  <conditionalFormatting sqref="H5:K12">
    <cfRule type="containsBlanks" dxfId="0" priority="1">
      <formula>LEN(TRIM(H5))=0</formula>
    </cfRule>
  </conditionalFormatting>
  <pageMargins left="0.43307086614173229" right="0.43307086614173229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55642-C7C9-44E3-8AE0-F8DBBE6AFE8F}">
  <dimension ref="I2:Q8"/>
  <sheetViews>
    <sheetView view="pageBreakPreview" zoomScale="60" zoomScaleNormal="100" workbookViewId="0">
      <selection activeCell="N29" sqref="N29"/>
    </sheetView>
  </sheetViews>
  <sheetFormatPr defaultRowHeight="18" x14ac:dyDescent="0.45"/>
  <cols>
    <col min="1" max="7" width="11.8984375" customWidth="1"/>
  </cols>
  <sheetData>
    <row r="2" spans="9:17" x14ac:dyDescent="0.45">
      <c r="I2" s="14"/>
      <c r="J2" s="14" t="s">
        <v>62</v>
      </c>
      <c r="K2" s="14" t="s">
        <v>69</v>
      </c>
      <c r="L2" s="14" t="s">
        <v>63</v>
      </c>
      <c r="M2" s="14" t="s">
        <v>64</v>
      </c>
      <c r="N2" s="14" t="s">
        <v>70</v>
      </c>
      <c r="O2" s="14" t="s">
        <v>71</v>
      </c>
      <c r="P2" s="14" t="s">
        <v>65</v>
      </c>
      <c r="Q2" s="14" t="s">
        <v>72</v>
      </c>
    </row>
    <row r="3" spans="9:17" x14ac:dyDescent="0.45">
      <c r="I3" s="14" t="s">
        <v>73</v>
      </c>
      <c r="J3" s="14">
        <f>'１年生'!I5</f>
        <v>0</v>
      </c>
      <c r="K3" s="14">
        <f>'１年生'!I6</f>
        <v>0</v>
      </c>
      <c r="L3" s="14">
        <f>'１年生'!I7</f>
        <v>0</v>
      </c>
      <c r="M3" s="14">
        <f>'１年生'!I8</f>
        <v>0</v>
      </c>
      <c r="N3" s="14">
        <f>'１年生'!I9</f>
        <v>0</v>
      </c>
      <c r="O3" s="14">
        <f>'１年生'!I10</f>
        <v>0</v>
      </c>
      <c r="P3" s="14">
        <f>'１年生'!I11</f>
        <v>0</v>
      </c>
      <c r="Q3" s="14">
        <f>'１年生'!I12</f>
        <v>0</v>
      </c>
    </row>
    <row r="4" spans="9:17" x14ac:dyDescent="0.45">
      <c r="I4" s="14" t="s">
        <v>74</v>
      </c>
      <c r="J4" s="14">
        <f>'２年生'!J5</f>
        <v>0</v>
      </c>
      <c r="K4" s="14">
        <f>'２年生'!J6</f>
        <v>0</v>
      </c>
      <c r="L4" s="14">
        <f>'２年生'!J7</f>
        <v>0</v>
      </c>
      <c r="M4" s="14">
        <f>'２年生'!J8</f>
        <v>0</v>
      </c>
      <c r="N4" s="14">
        <f>'２年生'!J9</f>
        <v>0</v>
      </c>
      <c r="O4" s="14">
        <f>'２年生'!J10</f>
        <v>0</v>
      </c>
      <c r="P4" s="14">
        <f>'２年生'!J11</f>
        <v>0</v>
      </c>
      <c r="Q4" s="14">
        <f>'２年生'!J12</f>
        <v>0</v>
      </c>
    </row>
    <row r="5" spans="9:17" x14ac:dyDescent="0.45">
      <c r="I5" s="14" t="s">
        <v>75</v>
      </c>
      <c r="J5" s="14">
        <f>'３年生'!J5</f>
        <v>0</v>
      </c>
      <c r="K5" s="14">
        <f>'３年生'!J6</f>
        <v>0</v>
      </c>
      <c r="L5" s="14">
        <f>'３年生'!J7</f>
        <v>0</v>
      </c>
      <c r="M5" s="14">
        <f>'３年生'!J8</f>
        <v>0</v>
      </c>
      <c r="N5" s="14">
        <f>'３年生'!J9</f>
        <v>0</v>
      </c>
      <c r="O5" s="14">
        <f>'３年生'!J10</f>
        <v>0</v>
      </c>
      <c r="P5" s="14">
        <f>'３年生'!J11</f>
        <v>0</v>
      </c>
      <c r="Q5" s="14">
        <f>'３年生'!J12</f>
        <v>0</v>
      </c>
    </row>
    <row r="6" spans="9:17" x14ac:dyDescent="0.45">
      <c r="I6" s="14" t="s">
        <v>76</v>
      </c>
      <c r="J6" s="14">
        <f>'４年生'!J5</f>
        <v>0</v>
      </c>
      <c r="K6" s="14">
        <f>'４年生'!J6</f>
        <v>0</v>
      </c>
      <c r="L6" s="14">
        <f>'４年生'!J7</f>
        <v>0</v>
      </c>
      <c r="M6" s="14">
        <f>'４年生'!J8</f>
        <v>0</v>
      </c>
      <c r="N6" s="14">
        <f>'４年生'!J9</f>
        <v>0</v>
      </c>
      <c r="O6" s="14">
        <f>'４年生'!J10</f>
        <v>0</v>
      </c>
      <c r="P6" s="14">
        <f>'４年生'!J11</f>
        <v>0</v>
      </c>
      <c r="Q6" s="14">
        <f>'４年生'!J12</f>
        <v>0</v>
      </c>
    </row>
    <row r="7" spans="9:17" x14ac:dyDescent="0.45">
      <c r="I7" s="14" t="s">
        <v>77</v>
      </c>
      <c r="J7" s="14">
        <f>'５年生'!J5</f>
        <v>0</v>
      </c>
      <c r="K7" s="14">
        <f>'５年生'!J6</f>
        <v>0</v>
      </c>
      <c r="L7" s="14">
        <f>'５年生'!J7</f>
        <v>0</v>
      </c>
      <c r="M7" s="14">
        <f>'５年生'!J8</f>
        <v>0</v>
      </c>
      <c r="N7" s="14">
        <f>'５年生'!J9</f>
        <v>0</v>
      </c>
      <c r="O7" s="14">
        <f>'５年生'!J10</f>
        <v>0</v>
      </c>
      <c r="P7" s="14">
        <f>'５年生'!J11</f>
        <v>0</v>
      </c>
      <c r="Q7" s="14">
        <f>'５年生'!J12</f>
        <v>0</v>
      </c>
    </row>
    <row r="8" spans="9:17" x14ac:dyDescent="0.45">
      <c r="I8" s="14" t="s">
        <v>78</v>
      </c>
      <c r="J8" s="14">
        <f>'６年生'!J5</f>
        <v>0</v>
      </c>
      <c r="K8" s="14">
        <f>'６年生'!J6</f>
        <v>0</v>
      </c>
      <c r="L8" s="14">
        <f>'６年生'!J7</f>
        <v>0</v>
      </c>
      <c r="M8" s="14">
        <f>'６年生'!J8</f>
        <v>0</v>
      </c>
      <c r="N8" s="14">
        <f>'６年生'!J9</f>
        <v>0</v>
      </c>
      <c r="O8" s="14">
        <f>'６年生'!J10</f>
        <v>0</v>
      </c>
      <c r="P8" s="14">
        <f>'６年生'!J11</f>
        <v>0</v>
      </c>
      <c r="Q8" s="14">
        <f>'６年生'!J12</f>
        <v>0</v>
      </c>
    </row>
  </sheetData>
  <sheetProtection algorithmName="SHA-512" hashValue="ny5aKS27sdg39dlCrmHU6pk2NAGgbPnP0H4Qd4Wt/1hhOWeChUOFEqiL0psN7E/8LQwGdshoxLb81LKo//VC9g==" saltValue="e0vt/ez79YTHY8oSfJl43g==" spinCount="100000" sheet="1" objects="1" scenarios="1"/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１年生</vt:lpstr>
      <vt:lpstr>２年生</vt:lpstr>
      <vt:lpstr>３年生</vt:lpstr>
      <vt:lpstr>４年生</vt:lpstr>
      <vt:lpstr>５年生</vt:lpstr>
      <vt:lpstr>６年生</vt:lpstr>
      <vt:lpstr>グラフ</vt:lpstr>
      <vt:lpstr>グラフ!Print_Area</vt:lpstr>
    </vt:vector>
  </TitlesOfParts>
  <Company>gifu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江川 秀文</dc:creator>
  <cp:lastModifiedBy>江川 秀文</cp:lastModifiedBy>
  <cp:lastPrinted>2024-02-16T05:23:21Z</cp:lastPrinted>
  <dcterms:created xsi:type="dcterms:W3CDTF">2024-02-14T00:15:00Z</dcterms:created>
  <dcterms:modified xsi:type="dcterms:W3CDTF">2024-03-25T01:48:08Z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2024-02-14T00:57:09Z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3e61f6bc-acba-4832-9033-e7c8e3cd3487</vt:lpwstr>
  </property>
  <property fmtid="{D5CDD505-2E9C-101B-9397-08002B2CF9AE}" pid="8" name="MSIP_Label_defa4170-0d19-0005-0004-bc88714345d2_ContentBits">
    <vt:lpwstr>0</vt:lpwstr>
  </property>
</Properties>
</file>