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53128\Box\11229_10_庁内用\医事係HDD\決算届\R3_法人事業報告書\R3.7月\203_医療法人社団　ゆした歯科医院\"/>
    </mc:Choice>
  </mc:AlternateContent>
  <bookViews>
    <workbookView xWindow="-120" yWindow="-120" windowWidth="20736" windowHeight="11160"/>
  </bookViews>
  <sheets>
    <sheet name="損益計算書（診療所のみ）" sheetId="10" r:id="rId1"/>
    <sheet name="科目" sheetId="12" state="hidden" r:id="rId2"/>
    <sheet name="csv" sheetId="11" state="hidden" r:id="rId3"/>
    <sheet name="【sample】慈生会" sheetId="2" state="hidden" r:id="rId4"/>
  </sheets>
  <definedNames>
    <definedName name="_xlnm.Print_Area" localSheetId="0">'損益計算書（診療所のみ）'!$A$1:$I$31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0" l="1"/>
  <c r="E14" i="10" s="1"/>
  <c r="K13" i="10" s="1"/>
  <c r="E2" i="11"/>
  <c r="D2" i="11"/>
  <c r="C2" i="11"/>
  <c r="B2" i="11"/>
  <c r="A2" i="11"/>
  <c r="L18" i="10"/>
  <c r="E18" i="10" s="1"/>
  <c r="I18" i="10" l="1"/>
  <c r="K18" i="10" s="1"/>
  <c r="I14" i="10"/>
  <c r="K11" i="10" s="1"/>
  <c r="L19" i="10"/>
  <c r="K15" i="10"/>
  <c r="F16" i="10"/>
  <c r="J16" i="10" s="1"/>
  <c r="K16" i="10"/>
  <c r="F17" i="10"/>
  <c r="J17" i="10" s="1"/>
  <c r="K17" i="10"/>
  <c r="J18" i="10"/>
  <c r="K1" i="11" s="1"/>
  <c r="J15" i="10"/>
  <c r="J11" i="10"/>
  <c r="J14" i="10"/>
  <c r="J20" i="10"/>
  <c r="J21" i="10"/>
  <c r="J23" i="10"/>
  <c r="J24" i="10"/>
  <c r="J26" i="10"/>
  <c r="J10" i="10"/>
  <c r="K26" i="10"/>
  <c r="K12" i="10"/>
  <c r="F2" i="11" s="1"/>
  <c r="K23" i="10"/>
  <c r="K20" i="10"/>
  <c r="F13" i="10"/>
  <c r="J13" i="10" s="1"/>
  <c r="F12" i="10"/>
  <c r="J12" i="10" s="1"/>
  <c r="L22" i="10" l="1"/>
  <c r="I22" i="10" s="1"/>
  <c r="K22" i="10" s="1"/>
  <c r="I19" i="10"/>
  <c r="K10" i="10" s="1"/>
  <c r="H1" i="11"/>
  <c r="K2" i="11"/>
  <c r="G19" i="10"/>
  <c r="J19" i="10" s="1"/>
  <c r="L1" i="11" s="1"/>
  <c r="K14" i="10"/>
  <c r="I2" i="11"/>
  <c r="J2" i="11"/>
  <c r="M2" i="11" l="1"/>
  <c r="L24" i="10"/>
  <c r="I25" i="10" s="1"/>
  <c r="K25" i="10" s="1"/>
  <c r="G22" i="10"/>
  <c r="J22" i="10" s="1"/>
  <c r="H2" i="11"/>
  <c r="K19" i="10"/>
  <c r="L2" i="11" s="1"/>
  <c r="G25" i="10" l="1"/>
  <c r="J25" i="10" s="1"/>
  <c r="L25" i="10"/>
  <c r="I27" i="10" s="1"/>
  <c r="K27" i="10" s="1"/>
  <c r="O1" i="11"/>
  <c r="O2" i="11" s="1"/>
  <c r="P2" i="11"/>
  <c r="L27" i="10" l="1"/>
  <c r="G27" i="10"/>
  <c r="J27" i="10" s="1"/>
  <c r="S2" i="11"/>
  <c r="R1" i="11"/>
  <c r="R2" i="11" s="1"/>
  <c r="K21" i="10"/>
  <c r="K24" i="10" l="1"/>
  <c r="Q2" i="11" s="1"/>
  <c r="T1" i="11"/>
  <c r="T2" i="11" s="1"/>
  <c r="N2" i="11"/>
  <c r="G2" i="11"/>
</calcChain>
</file>

<file path=xl/sharedStrings.xml><?xml version="1.0" encoding="utf-8"?>
<sst xmlns="http://schemas.openxmlformats.org/spreadsheetml/2006/main" count="175" uniqueCount="109">
  <si>
    <t>現金及び預金</t>
    <rPh sb="0" eb="3">
      <t>ゲンキンオヨ</t>
    </rPh>
    <rPh sb="4" eb="6">
      <t>ヨキン</t>
    </rPh>
    <phoneticPr fontId="2"/>
  </si>
  <si>
    <t>事業未収金</t>
    <rPh sb="0" eb="2">
      <t>ジギョウ</t>
    </rPh>
    <rPh sb="2" eb="5">
      <t>ミシュウキン</t>
    </rPh>
    <phoneticPr fontId="2"/>
  </si>
  <si>
    <t>たな卸資産</t>
    <rPh sb="2" eb="3">
      <t>オロ</t>
    </rPh>
    <rPh sb="3" eb="5">
      <t>シサン</t>
    </rPh>
    <phoneticPr fontId="2"/>
  </si>
  <si>
    <t>前渡金</t>
    <rPh sb="0" eb="3">
      <t>マエワタシキン</t>
    </rPh>
    <phoneticPr fontId="2"/>
  </si>
  <si>
    <t>前払費用</t>
    <rPh sb="0" eb="4">
      <t>マエバライヒヨウ</t>
    </rPh>
    <phoneticPr fontId="2"/>
  </si>
  <si>
    <t>立替金</t>
    <rPh sb="0" eb="3">
      <t>タテカエキン</t>
    </rPh>
    <phoneticPr fontId="2"/>
  </si>
  <si>
    <t>建物</t>
    <rPh sb="0" eb="2">
      <t>タテモノ</t>
    </rPh>
    <phoneticPr fontId="2"/>
  </si>
  <si>
    <t>建物付属設備</t>
    <rPh sb="0" eb="6">
      <t>タテモノフゾクセツビ</t>
    </rPh>
    <phoneticPr fontId="2"/>
  </si>
  <si>
    <t>構築物</t>
    <rPh sb="0" eb="3">
      <t>コウチクブツ</t>
    </rPh>
    <phoneticPr fontId="2"/>
  </si>
  <si>
    <t>医療用器械備品</t>
    <rPh sb="0" eb="3">
      <t>イリョウヨウ</t>
    </rPh>
    <rPh sb="3" eb="7">
      <t>キカイビヒン</t>
    </rPh>
    <phoneticPr fontId="2"/>
  </si>
  <si>
    <t>その他の器械備品</t>
    <rPh sb="2" eb="3">
      <t>タ</t>
    </rPh>
    <rPh sb="4" eb="8">
      <t>キカイビヒン</t>
    </rPh>
    <phoneticPr fontId="2"/>
  </si>
  <si>
    <t>電話加入権</t>
    <rPh sb="0" eb="5">
      <t>デンワカニュウケン</t>
    </rPh>
    <phoneticPr fontId="2"/>
  </si>
  <si>
    <t>ソフトウェア</t>
  </si>
  <si>
    <t>敷金</t>
    <rPh sb="0" eb="2">
      <t>シキキン</t>
    </rPh>
    <phoneticPr fontId="2"/>
  </si>
  <si>
    <t>長期前渡金</t>
    <rPh sb="0" eb="5">
      <t>チョウキマエワタシキン</t>
    </rPh>
    <phoneticPr fontId="2"/>
  </si>
  <si>
    <t>長期前払費用</t>
    <rPh sb="0" eb="6">
      <t>チョウキマエバライヒヨウ</t>
    </rPh>
    <phoneticPr fontId="2"/>
  </si>
  <si>
    <t>保険積立金</t>
    <rPh sb="0" eb="5">
      <t>ホケンツミタテキン</t>
    </rPh>
    <phoneticPr fontId="2"/>
  </si>
  <si>
    <t>前払年金費用</t>
    <rPh sb="0" eb="2">
      <t>マエバラ</t>
    </rPh>
    <rPh sb="2" eb="6">
      <t>ネンキンヒヨウ</t>
    </rPh>
    <phoneticPr fontId="2"/>
  </si>
  <si>
    <t>投資その他の試算</t>
    <rPh sb="0" eb="2">
      <t>トウシ</t>
    </rPh>
    <rPh sb="4" eb="5">
      <t>タ</t>
    </rPh>
    <rPh sb="6" eb="8">
      <t>シサン</t>
    </rPh>
    <phoneticPr fontId="2"/>
  </si>
  <si>
    <t>買掛金</t>
    <rPh sb="0" eb="3">
      <t>カイカケキン</t>
    </rPh>
    <phoneticPr fontId="2"/>
  </si>
  <si>
    <t>短期借入金</t>
    <rPh sb="0" eb="5">
      <t>タンキカリイレキン</t>
    </rPh>
    <phoneticPr fontId="2"/>
  </si>
  <si>
    <t>未払金</t>
    <rPh sb="0" eb="3">
      <t>ミハライキン</t>
    </rPh>
    <phoneticPr fontId="2"/>
  </si>
  <si>
    <t>未払費用</t>
    <rPh sb="0" eb="2">
      <t>ミハラ</t>
    </rPh>
    <rPh sb="2" eb="4">
      <t>ヒヨウ</t>
    </rPh>
    <phoneticPr fontId="2"/>
  </si>
  <si>
    <t>未払法人税等</t>
    <rPh sb="0" eb="1">
      <t>ミ</t>
    </rPh>
    <rPh sb="1" eb="2">
      <t>ハラ</t>
    </rPh>
    <rPh sb="2" eb="5">
      <t>ホウジンゼイ</t>
    </rPh>
    <rPh sb="5" eb="6">
      <t>トウ</t>
    </rPh>
    <phoneticPr fontId="2"/>
  </si>
  <si>
    <t>入院保証金</t>
    <rPh sb="0" eb="5">
      <t>ニュウインホショウキン</t>
    </rPh>
    <phoneticPr fontId="2"/>
  </si>
  <si>
    <t>外来預り金</t>
    <rPh sb="0" eb="3">
      <t>ガイライアズカ</t>
    </rPh>
    <rPh sb="4" eb="5">
      <t>キン</t>
    </rPh>
    <phoneticPr fontId="2"/>
  </si>
  <si>
    <t>従業員預り金</t>
    <rPh sb="0" eb="4">
      <t>ジュウギョウインアズカ</t>
    </rPh>
    <rPh sb="5" eb="6">
      <t>キン</t>
    </rPh>
    <phoneticPr fontId="2"/>
  </si>
  <si>
    <t>賞与引当金</t>
    <rPh sb="0" eb="4">
      <t>ショウヨヒキアテ</t>
    </rPh>
    <rPh sb="4" eb="5">
      <t>キン</t>
    </rPh>
    <phoneticPr fontId="2"/>
  </si>
  <si>
    <t>リース債務</t>
    <rPh sb="3" eb="5">
      <t>サイム</t>
    </rPh>
    <phoneticPr fontId="2"/>
  </si>
  <si>
    <t>未払消費税等</t>
    <rPh sb="0" eb="5">
      <t>ミハライショウヒゼイ</t>
    </rPh>
    <rPh sb="5" eb="6">
      <t>トウ</t>
    </rPh>
    <phoneticPr fontId="2"/>
  </si>
  <si>
    <t>長期借入金</t>
    <rPh sb="0" eb="5">
      <t>チョウキカリイレキン</t>
    </rPh>
    <phoneticPr fontId="2"/>
  </si>
  <si>
    <t>預り敷金</t>
    <rPh sb="0" eb="1">
      <t>アズカ</t>
    </rPh>
    <rPh sb="2" eb="4">
      <t>シキキン</t>
    </rPh>
    <phoneticPr fontId="2"/>
  </si>
  <si>
    <t>長期未払金</t>
    <rPh sb="0" eb="5">
      <t>チョウキミハライキン</t>
    </rPh>
    <phoneticPr fontId="2"/>
  </si>
  <si>
    <t>退職給付引当金</t>
    <rPh sb="0" eb="7">
      <t>タイショクキュウフヒキアテキン</t>
    </rPh>
    <phoneticPr fontId="2"/>
  </si>
  <si>
    <t>役員退職慰労引当金</t>
    <rPh sb="0" eb="9">
      <t>ヤクインタイショクイロウヒキアテキン</t>
    </rPh>
    <phoneticPr fontId="2"/>
  </si>
  <si>
    <t>デリバティブ債務</t>
    <rPh sb="6" eb="8">
      <t>サイム</t>
    </rPh>
    <phoneticPr fontId="2"/>
  </si>
  <si>
    <t>長期リース債務</t>
    <rPh sb="0" eb="2">
      <t>チョウキ</t>
    </rPh>
    <rPh sb="5" eb="7">
      <t>サイム</t>
    </rPh>
    <phoneticPr fontId="2"/>
  </si>
  <si>
    <t>繰越利益積立金</t>
    <rPh sb="0" eb="7">
      <t>クリコシリエキツミタテキン</t>
    </rPh>
    <phoneticPr fontId="2"/>
  </si>
  <si>
    <t>流動資産</t>
    <rPh sb="0" eb="4">
      <t>リュウドウシサン</t>
    </rPh>
    <phoneticPr fontId="2"/>
  </si>
  <si>
    <t>大分類</t>
    <rPh sb="0" eb="3">
      <t>ダイブンルイ</t>
    </rPh>
    <phoneticPr fontId="2"/>
  </si>
  <si>
    <t>中分類</t>
    <rPh sb="0" eb="3">
      <t>チュウブンルイ</t>
    </rPh>
    <phoneticPr fontId="2"/>
  </si>
  <si>
    <t>小分類</t>
    <rPh sb="0" eb="3">
      <t>ショウブンルイ</t>
    </rPh>
    <phoneticPr fontId="2"/>
  </si>
  <si>
    <t>固定資産</t>
    <phoneticPr fontId="2"/>
  </si>
  <si>
    <t>有形固定資産</t>
    <phoneticPr fontId="2"/>
  </si>
  <si>
    <t>無形固定資産</t>
    <phoneticPr fontId="2"/>
  </si>
  <si>
    <t>その他の資産</t>
    <rPh sb="4" eb="6">
      <t>シサン</t>
    </rPh>
    <phoneticPr fontId="2"/>
  </si>
  <si>
    <t>流動負債</t>
    <phoneticPr fontId="2"/>
  </si>
  <si>
    <t>1年以内返済長期借入金</t>
    <rPh sb="1" eb="4">
      <t>ネンイナイ</t>
    </rPh>
    <rPh sb="4" eb="6">
      <t>ヘンサイ</t>
    </rPh>
    <rPh sb="6" eb="11">
      <t>チョウキカリイレキン</t>
    </rPh>
    <phoneticPr fontId="2"/>
  </si>
  <si>
    <t>固定負債</t>
    <phoneticPr fontId="2"/>
  </si>
  <si>
    <t>積立金</t>
    <phoneticPr fontId="2"/>
  </si>
  <si>
    <t>評価・換算差額等</t>
    <phoneticPr fontId="2"/>
  </si>
  <si>
    <t>繰延ヘッジ損益</t>
    <phoneticPr fontId="2"/>
  </si>
  <si>
    <t>貸倒引当金</t>
    <rPh sb="0" eb="2">
      <t>カシダオレ</t>
    </rPh>
    <rPh sb="2" eb="5">
      <t>ヒキアテキン</t>
    </rPh>
    <phoneticPr fontId="2"/>
  </si>
  <si>
    <t>未収金</t>
    <rPh sb="0" eb="3">
      <t>ミシュウキン</t>
    </rPh>
    <phoneticPr fontId="2"/>
  </si>
  <si>
    <t>車両</t>
    <rPh sb="0" eb="2">
      <t>シャリョウ</t>
    </rPh>
    <phoneticPr fontId="2"/>
  </si>
  <si>
    <t>リース資産</t>
    <rPh sb="3" eb="5">
      <t>シサン</t>
    </rPh>
    <phoneticPr fontId="2"/>
  </si>
  <si>
    <t>土地</t>
    <rPh sb="0" eb="2">
      <t>トチ</t>
    </rPh>
    <phoneticPr fontId="2"/>
  </si>
  <si>
    <t>役職員等長期貸付金</t>
    <rPh sb="0" eb="3">
      <t>ヤクショクイン</t>
    </rPh>
    <rPh sb="3" eb="4">
      <t>トウ</t>
    </rPh>
    <rPh sb="4" eb="9">
      <t>チョウキカシツケキン</t>
    </rPh>
    <phoneticPr fontId="2"/>
  </si>
  <si>
    <t>至</t>
    <rPh sb="0" eb="1">
      <t>イタル</t>
    </rPh>
    <phoneticPr fontId="2"/>
  </si>
  <si>
    <t>（単位：千円）</t>
    <rPh sb="1" eb="3">
      <t>タンイ</t>
    </rPh>
    <rPh sb="4" eb="6">
      <t>センエン</t>
    </rPh>
    <phoneticPr fontId="5"/>
  </si>
  <si>
    <t>金　　　　　　額</t>
    <rPh sb="0" eb="1">
      <t>キン</t>
    </rPh>
    <rPh sb="7" eb="8">
      <t>ガク</t>
    </rPh>
    <phoneticPr fontId="5"/>
  </si>
  <si>
    <t>受取利息</t>
    <rPh sb="0" eb="2">
      <t>ウケトリ</t>
    </rPh>
    <rPh sb="2" eb="4">
      <t>リソク</t>
    </rPh>
    <phoneticPr fontId="5"/>
  </si>
  <si>
    <t>その他の事業外収益</t>
    <rPh sb="2" eb="3">
      <t>タ</t>
    </rPh>
    <rPh sb="4" eb="6">
      <t>ジギョウ</t>
    </rPh>
    <rPh sb="6" eb="7">
      <t>ガイ</t>
    </rPh>
    <rPh sb="7" eb="9">
      <t>シュウエキ</t>
    </rPh>
    <phoneticPr fontId="5"/>
  </si>
  <si>
    <t>支払利息</t>
    <rPh sb="0" eb="2">
      <t>シハラ</t>
    </rPh>
    <rPh sb="2" eb="4">
      <t>リソク</t>
    </rPh>
    <phoneticPr fontId="5"/>
  </si>
  <si>
    <t>固定資産売却益</t>
    <rPh sb="0" eb="2">
      <t>コテイ</t>
    </rPh>
    <rPh sb="2" eb="4">
      <t>シサン</t>
    </rPh>
    <rPh sb="4" eb="7">
      <t>バイキャクエキ</t>
    </rPh>
    <phoneticPr fontId="5"/>
  </si>
  <si>
    <t>固定資産売却損</t>
    <rPh sb="0" eb="4">
      <t>コテイシサン</t>
    </rPh>
    <rPh sb="4" eb="6">
      <t>バイキャク</t>
    </rPh>
    <rPh sb="6" eb="7">
      <t>ソン</t>
    </rPh>
    <phoneticPr fontId="5"/>
  </si>
  <si>
    <t>その他の特別損失</t>
    <rPh sb="2" eb="3">
      <t>タ</t>
    </rPh>
    <rPh sb="4" eb="6">
      <t>トクベツ</t>
    </rPh>
    <rPh sb="6" eb="8">
      <t>ソンシツ</t>
    </rPh>
    <phoneticPr fontId="5"/>
  </si>
  <si>
    <t>自</t>
    <rPh sb="0" eb="1">
      <t>ジ</t>
    </rPh>
    <phoneticPr fontId="2"/>
  </si>
  <si>
    <t>Ⅰ</t>
    <phoneticPr fontId="5"/>
  </si>
  <si>
    <t>Ⅱ</t>
    <phoneticPr fontId="5"/>
  </si>
  <si>
    <t>Ⅲ</t>
    <phoneticPr fontId="5"/>
  </si>
  <si>
    <t>Ⅳ</t>
    <phoneticPr fontId="5"/>
  </si>
  <si>
    <t>Ⅴ</t>
    <phoneticPr fontId="5"/>
  </si>
  <si>
    <t xml:space="preserve"> (注)</t>
    <phoneticPr fontId="2"/>
  </si>
  <si>
    <t>その他の事業外費用</t>
    <rPh sb="2" eb="3">
      <t>タ</t>
    </rPh>
    <rPh sb="4" eb="6">
      <t>ジギョウ</t>
    </rPh>
    <rPh sb="6" eb="7">
      <t>ガイ</t>
    </rPh>
    <rPh sb="7" eb="9">
      <t>ヒヨウ</t>
    </rPh>
    <phoneticPr fontId="5"/>
  </si>
  <si>
    <t>その他の特別利益</t>
    <rPh sb="2" eb="3">
      <t>タ</t>
    </rPh>
    <rPh sb="4" eb="6">
      <t>トクベツ</t>
    </rPh>
    <rPh sb="6" eb="8">
      <t>リエキ</t>
    </rPh>
    <phoneticPr fontId="5"/>
  </si>
  <si>
    <t>医療法人番号</t>
    <phoneticPr fontId="2"/>
  </si>
  <si>
    <t>法人名</t>
    <rPh sb="0" eb="2">
      <t>ホウジン</t>
    </rPh>
    <rPh sb="2" eb="3">
      <t>メイ</t>
    </rPh>
    <phoneticPr fontId="5"/>
  </si>
  <si>
    <t>所在地</t>
    <rPh sb="0" eb="3">
      <t>ショザイチ</t>
    </rPh>
    <phoneticPr fontId="5"/>
  </si>
  <si>
    <t>科目</t>
    <rPh sb="0" eb="2">
      <t>カモク</t>
    </rPh>
    <phoneticPr fontId="2"/>
  </si>
  <si>
    <t>EOF</t>
    <phoneticPr fontId="2"/>
  </si>
  <si>
    <t>損益計算書</t>
    <rPh sb="0" eb="5">
      <t>ソンエキケイサンショ</t>
    </rPh>
    <phoneticPr fontId="2"/>
  </si>
  <si>
    <t>法人名</t>
    <phoneticPr fontId="2"/>
  </si>
  <si>
    <t>所在地</t>
    <phoneticPr fontId="2"/>
  </si>
  <si>
    <t>期間_自</t>
    <rPh sb="0" eb="2">
      <t>キカン</t>
    </rPh>
    <rPh sb="3" eb="4">
      <t>ジ</t>
    </rPh>
    <phoneticPr fontId="2"/>
  </si>
  <si>
    <t>期間_至</t>
    <rPh sb="0" eb="2">
      <t>キカン</t>
    </rPh>
    <rPh sb="3" eb="4">
      <t>イタル</t>
    </rPh>
    <phoneticPr fontId="2"/>
  </si>
  <si>
    <t>事業損益</t>
    <phoneticPr fontId="2"/>
  </si>
  <si>
    <t>Ａ</t>
    <phoneticPr fontId="2"/>
  </si>
  <si>
    <t>本来業務事業損益</t>
    <rPh sb="0" eb="2">
      <t>ホンライ</t>
    </rPh>
    <rPh sb="2" eb="4">
      <t>ギョウム</t>
    </rPh>
    <rPh sb="4" eb="6">
      <t>ジギョウ</t>
    </rPh>
    <rPh sb="6" eb="8">
      <t>ソンエキ</t>
    </rPh>
    <phoneticPr fontId="5"/>
  </si>
  <si>
    <t>Ｂ</t>
    <phoneticPr fontId="2"/>
  </si>
  <si>
    <t>附帯業務事業損益</t>
    <rPh sb="0" eb="2">
      <t>フタイ</t>
    </rPh>
    <rPh sb="2" eb="4">
      <t>ギョウム</t>
    </rPh>
    <rPh sb="4" eb="6">
      <t>ジギョウ</t>
    </rPh>
    <rPh sb="6" eb="8">
      <t>ソンエキ</t>
    </rPh>
    <phoneticPr fontId="5"/>
  </si>
  <si>
    <t>事業外収益</t>
    <phoneticPr fontId="2"/>
  </si>
  <si>
    <t>事業外費用</t>
    <phoneticPr fontId="2"/>
  </si>
  <si>
    <t>特別利益</t>
    <phoneticPr fontId="2"/>
  </si>
  <si>
    <t>特別損失</t>
    <phoneticPr fontId="2"/>
  </si>
  <si>
    <t>事業収益</t>
    <rPh sb="0" eb="1">
      <t>コト</t>
    </rPh>
    <rPh sb="1" eb="2">
      <t>ギョウ</t>
    </rPh>
    <rPh sb="2" eb="3">
      <t>オサム</t>
    </rPh>
    <rPh sb="3" eb="4">
      <t>エキ</t>
    </rPh>
    <phoneticPr fontId="5"/>
  </si>
  <si>
    <t>事業費用</t>
    <rPh sb="0" eb="1">
      <t>コト</t>
    </rPh>
    <rPh sb="1" eb="2">
      <t>ギョウ</t>
    </rPh>
    <rPh sb="2" eb="3">
      <t>ヒ</t>
    </rPh>
    <rPh sb="3" eb="4">
      <t>ヨウ</t>
    </rPh>
    <phoneticPr fontId="5"/>
  </si>
  <si>
    <t>附帯業務事業収益</t>
  </si>
  <si>
    <t>附帯業務事業費用</t>
  </si>
  <si>
    <t>特別損失</t>
    <phoneticPr fontId="5"/>
  </si>
  <si>
    <t>様式４－２（G-MIS様式）</t>
    <rPh sb="0" eb="2">
      <t>ヨウシキ</t>
    </rPh>
    <phoneticPr fontId="5"/>
  </si>
  <si>
    <t>法人税等</t>
    <phoneticPr fontId="5"/>
  </si>
  <si>
    <t>本来業務事業収益</t>
    <phoneticPr fontId="5"/>
  </si>
  <si>
    <t>本来業務事業費用</t>
    <rPh sb="6" eb="8">
      <t>ヒヨウ</t>
    </rPh>
    <phoneticPr fontId="5"/>
  </si>
  <si>
    <t>１．利益がマイナスとなる場合には、「利益」を「損失」と表示すること（自動表示）。</t>
    <phoneticPr fontId="2"/>
  </si>
  <si>
    <t>２．表中の勘定科目については、変更しないこと。</t>
    <phoneticPr fontId="2"/>
  </si>
  <si>
    <t>医療法人社団　ゆした歯科医院</t>
    <rPh sb="0" eb="2">
      <t>イリョウ</t>
    </rPh>
    <rPh sb="2" eb="4">
      <t>ホウジン</t>
    </rPh>
    <rPh sb="4" eb="6">
      <t>シャダン</t>
    </rPh>
    <rPh sb="10" eb="12">
      <t>シカ</t>
    </rPh>
    <rPh sb="12" eb="14">
      <t>イイン</t>
    </rPh>
    <phoneticPr fontId="2"/>
  </si>
  <si>
    <t>岐阜市長良福光５０番地１</t>
    <rPh sb="0" eb="7">
      <t>ギフシナガラフクミツ</t>
    </rPh>
    <rPh sb="9" eb="11">
      <t>バンチ</t>
    </rPh>
    <phoneticPr fontId="2"/>
  </si>
  <si>
    <t>00728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</si>
</sst>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yyyy/mm/dd"/>
    <numFmt numFmtId="178" formatCode="#,###"/>
    <numFmt numFmtId="179" formatCode="#,##0_ ;[Red]\-#,##0\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Meiryo UI"/>
      <family val="3"/>
      <charset val="128"/>
    </font>
    <font>
      <u/>
      <sz val="1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6" fillId="0" borderId="0" xfId="2" applyFont="1" applyProtection="1">
      <alignment vertical="center"/>
      <protection locked="0"/>
    </xf>
    <xf numFmtId="0" fontId="6" fillId="0" borderId="2" xfId="2" applyFont="1" applyBorder="1" applyProtection="1">
      <alignment vertical="center"/>
      <protection locked="0"/>
    </xf>
    <xf numFmtId="0" fontId="6" fillId="0" borderId="4" xfId="2" applyFont="1" applyBorder="1" applyProtection="1">
      <alignment vertical="center"/>
      <protection locked="0"/>
    </xf>
    <xf numFmtId="0" fontId="6" fillId="0" borderId="5" xfId="2" applyFont="1" applyBorder="1" applyProtection="1">
      <alignment vertical="center"/>
      <protection locked="0"/>
    </xf>
    <xf numFmtId="0" fontId="9" fillId="0" borderId="0" xfId="0" applyFont="1">
      <alignment vertical="center"/>
    </xf>
    <xf numFmtId="0" fontId="6" fillId="0" borderId="3" xfId="2" applyFont="1" applyBorder="1" applyProtection="1">
      <alignment vertical="center"/>
      <protection locked="0"/>
    </xf>
    <xf numFmtId="0" fontId="6" fillId="0" borderId="2" xfId="2" applyFont="1" applyBorder="1" applyAlignment="1">
      <alignment horizontal="center" vertical="center"/>
    </xf>
    <xf numFmtId="38" fontId="6" fillId="0" borderId="0" xfId="1" applyFont="1" applyProtection="1">
      <alignment vertical="center"/>
      <protection locked="0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6" fillId="0" borderId="10" xfId="2" applyFont="1" applyBorder="1">
      <alignment vertical="center"/>
    </xf>
    <xf numFmtId="0" fontId="6" fillId="0" borderId="0" xfId="2" applyFont="1" applyAlignment="1">
      <alignment horizontal="distributed" vertical="center"/>
    </xf>
    <xf numFmtId="0" fontId="6" fillId="0" borderId="0" xfId="2" applyFont="1" applyAlignment="1">
      <alignment horizontal="right" vertical="center"/>
    </xf>
    <xf numFmtId="0" fontId="8" fillId="2" borderId="0" xfId="2" applyFont="1" applyFill="1">
      <alignment vertical="center"/>
    </xf>
    <xf numFmtId="176" fontId="6" fillId="0" borderId="0" xfId="2" applyNumberFormat="1" applyFont="1">
      <alignment vertical="center"/>
    </xf>
    <xf numFmtId="38" fontId="6" fillId="0" borderId="0" xfId="1" applyFont="1" applyProtection="1">
      <alignment vertical="center"/>
    </xf>
    <xf numFmtId="177" fontId="9" fillId="0" borderId="0" xfId="0" applyNumberFormat="1" applyFont="1">
      <alignment vertical="center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6" fillId="0" borderId="2" xfId="2" applyFont="1" applyBorder="1" applyAlignment="1">
      <alignment horizontal="right" vertical="center"/>
    </xf>
    <xf numFmtId="58" fontId="6" fillId="3" borderId="0" xfId="2" applyNumberFormat="1" applyFont="1" applyFill="1" applyProtection="1">
      <alignment vertical="center"/>
      <protection locked="0"/>
    </xf>
    <xf numFmtId="0" fontId="6" fillId="0" borderId="3" xfId="2" applyFont="1" applyBorder="1" applyAlignment="1">
      <alignment horizontal="distributed" vertical="center"/>
    </xf>
    <xf numFmtId="0" fontId="6" fillId="0" borderId="3" xfId="2" applyFont="1" applyBorder="1">
      <alignment vertical="center"/>
    </xf>
    <xf numFmtId="0" fontId="6" fillId="0" borderId="6" xfId="2" applyFont="1" applyBorder="1" applyAlignment="1">
      <alignment horizontal="distributed" vertical="center"/>
    </xf>
    <xf numFmtId="0" fontId="6" fillId="0" borderId="3" xfId="2" applyFont="1" applyBorder="1" applyAlignment="1" applyProtection="1">
      <alignment horizontal="distributed" vertical="center"/>
      <protection locked="0"/>
    </xf>
    <xf numFmtId="178" fontId="9" fillId="0" borderId="0" xfId="0" applyNumberFormat="1" applyFont="1">
      <alignment vertical="center"/>
    </xf>
    <xf numFmtId="0" fontId="7" fillId="3" borderId="5" xfId="2" applyFont="1" applyFill="1" applyBorder="1" applyProtection="1">
      <alignment vertical="center"/>
      <protection locked="0"/>
    </xf>
    <xf numFmtId="49" fontId="6" fillId="3" borderId="10" xfId="2" applyNumberFormat="1" applyFont="1" applyFill="1" applyBorder="1" applyProtection="1">
      <alignment vertical="center"/>
      <protection locked="0"/>
    </xf>
    <xf numFmtId="179" fontId="6" fillId="0" borderId="2" xfId="2" applyNumberFormat="1" applyFont="1" applyBorder="1" applyProtection="1">
      <alignment vertical="center"/>
      <protection locked="0"/>
    </xf>
    <xf numFmtId="179" fontId="6" fillId="0" borderId="11" xfId="2" applyNumberFormat="1" applyFont="1" applyBorder="1" applyProtection="1">
      <alignment vertical="center"/>
      <protection locked="0"/>
    </xf>
    <xf numFmtId="179" fontId="6" fillId="3" borderId="11" xfId="1" applyNumberFormat="1" applyFont="1" applyFill="1" applyBorder="1" applyProtection="1">
      <alignment vertical="center"/>
      <protection locked="0"/>
    </xf>
    <xf numFmtId="179" fontId="6" fillId="0" borderId="4" xfId="2" applyNumberFormat="1" applyFont="1" applyBorder="1" applyProtection="1">
      <alignment vertical="center"/>
      <protection locked="0"/>
    </xf>
    <xf numFmtId="179" fontId="6" fillId="3" borderId="12" xfId="1" applyNumberFormat="1" applyFont="1" applyFill="1" applyBorder="1" applyProtection="1">
      <alignment vertical="center"/>
      <protection locked="0"/>
    </xf>
    <xf numFmtId="179" fontId="6" fillId="0" borderId="11" xfId="1" applyNumberFormat="1" applyFont="1" applyFill="1" applyBorder="1" applyProtection="1">
      <alignment vertical="center"/>
    </xf>
    <xf numFmtId="179" fontId="6" fillId="0" borderId="12" xfId="2" applyNumberFormat="1" applyFont="1" applyBorder="1" applyProtection="1">
      <alignment vertical="center"/>
      <protection locked="0"/>
    </xf>
    <xf numFmtId="179" fontId="6" fillId="0" borderId="1" xfId="2" applyNumberFormat="1" applyFont="1" applyBorder="1" applyProtection="1">
      <alignment vertical="center"/>
      <protection locked="0"/>
    </xf>
    <xf numFmtId="179" fontId="6" fillId="0" borderId="13" xfId="1" applyNumberFormat="1" applyFont="1" applyFill="1" applyBorder="1" applyProtection="1">
      <alignment vertical="center"/>
    </xf>
    <xf numFmtId="179" fontId="6" fillId="0" borderId="7" xfId="2" applyNumberFormat="1" applyFont="1" applyBorder="1" applyProtection="1">
      <alignment vertical="center"/>
      <protection locked="0"/>
    </xf>
    <xf numFmtId="179" fontId="6" fillId="0" borderId="10" xfId="1" applyNumberFormat="1" applyFont="1" applyFill="1" applyBorder="1" applyProtection="1">
      <alignment vertical="center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1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2"/>
  <sheetViews>
    <sheetView showGridLines="0" tabSelected="1" zoomScaleNormal="100" zoomScaleSheetLayoutView="100" workbookViewId="0">
      <selection activeCell="L3" sqref="L3"/>
    </sheetView>
  </sheetViews>
  <sheetFormatPr defaultRowHeight="14.4" x14ac:dyDescent="0.45"/>
  <cols>
    <col min="1" max="1" width="2.19921875" style="3" customWidth="1"/>
    <col min="2" max="2" width="5.8984375" style="3" customWidth="1"/>
    <col min="3" max="3" width="10" style="3" customWidth="1"/>
    <col min="4" max="4" width="9.09765625" style="3" customWidth="1"/>
    <col min="5" max="5" width="14.8984375" style="3" customWidth="1"/>
    <col min="6" max="6" width="6.3984375" style="3" hidden="1" customWidth="1"/>
    <col min="7" max="7" width="21.59765625" style="3" customWidth="1"/>
    <col min="8" max="8" width="14.8984375" style="3" customWidth="1"/>
    <col min="9" max="9" width="15" style="3" customWidth="1"/>
    <col min="10" max="10" width="12.69921875" style="3" hidden="1" customWidth="1"/>
    <col min="11" max="11" width="10.69921875" style="3" hidden="1" customWidth="1"/>
    <col min="12" max="12" width="9.69921875" style="3" bestFit="1" customWidth="1"/>
    <col min="13" max="225" width="9" style="3"/>
    <col min="226" max="266" width="2.19921875" style="3" customWidth="1"/>
    <col min="267" max="481" width="9" style="3"/>
    <col min="482" max="522" width="2.19921875" style="3" customWidth="1"/>
    <col min="523" max="737" width="9" style="3"/>
    <col min="738" max="778" width="2.19921875" style="3" customWidth="1"/>
    <col min="779" max="993" width="9" style="3"/>
    <col min="994" max="1034" width="2.19921875" style="3" customWidth="1"/>
    <col min="1035" max="1249" width="9" style="3"/>
    <col min="1250" max="1290" width="2.19921875" style="3" customWidth="1"/>
    <col min="1291" max="1505" width="9" style="3"/>
    <col min="1506" max="1546" width="2.19921875" style="3" customWidth="1"/>
    <col min="1547" max="1761" width="9" style="3"/>
    <col min="1762" max="1802" width="2.19921875" style="3" customWidth="1"/>
    <col min="1803" max="2017" width="9" style="3"/>
    <col min="2018" max="2058" width="2.19921875" style="3" customWidth="1"/>
    <col min="2059" max="2273" width="9" style="3"/>
    <col min="2274" max="2314" width="2.19921875" style="3" customWidth="1"/>
    <col min="2315" max="2529" width="9" style="3"/>
    <col min="2530" max="2570" width="2.19921875" style="3" customWidth="1"/>
    <col min="2571" max="2785" width="9" style="3"/>
    <col min="2786" max="2826" width="2.19921875" style="3" customWidth="1"/>
    <col min="2827" max="3041" width="9" style="3"/>
    <col min="3042" max="3082" width="2.19921875" style="3" customWidth="1"/>
    <col min="3083" max="3297" width="9" style="3"/>
    <col min="3298" max="3338" width="2.19921875" style="3" customWidth="1"/>
    <col min="3339" max="3553" width="9" style="3"/>
    <col min="3554" max="3594" width="2.19921875" style="3" customWidth="1"/>
    <col min="3595" max="3809" width="9" style="3"/>
    <col min="3810" max="3850" width="2.19921875" style="3" customWidth="1"/>
    <col min="3851" max="4065" width="9" style="3"/>
    <col min="4066" max="4106" width="2.19921875" style="3" customWidth="1"/>
    <col min="4107" max="4321" width="9" style="3"/>
    <col min="4322" max="4362" width="2.19921875" style="3" customWidth="1"/>
    <col min="4363" max="4577" width="9" style="3"/>
    <col min="4578" max="4618" width="2.19921875" style="3" customWidth="1"/>
    <col min="4619" max="4833" width="9" style="3"/>
    <col min="4834" max="4874" width="2.19921875" style="3" customWidth="1"/>
    <col min="4875" max="5089" width="9" style="3"/>
    <col min="5090" max="5130" width="2.19921875" style="3" customWidth="1"/>
    <col min="5131" max="5345" width="9" style="3"/>
    <col min="5346" max="5386" width="2.19921875" style="3" customWidth="1"/>
    <col min="5387" max="5601" width="9" style="3"/>
    <col min="5602" max="5642" width="2.19921875" style="3" customWidth="1"/>
    <col min="5643" max="5857" width="9" style="3"/>
    <col min="5858" max="5898" width="2.19921875" style="3" customWidth="1"/>
    <col min="5899" max="6113" width="9" style="3"/>
    <col min="6114" max="6154" width="2.19921875" style="3" customWidth="1"/>
    <col min="6155" max="6369" width="9" style="3"/>
    <col min="6370" max="6410" width="2.19921875" style="3" customWidth="1"/>
    <col min="6411" max="6625" width="9" style="3"/>
    <col min="6626" max="6666" width="2.19921875" style="3" customWidth="1"/>
    <col min="6667" max="6881" width="9" style="3"/>
    <col min="6882" max="6922" width="2.19921875" style="3" customWidth="1"/>
    <col min="6923" max="7137" width="9" style="3"/>
    <col min="7138" max="7178" width="2.19921875" style="3" customWidth="1"/>
    <col min="7179" max="7393" width="9" style="3"/>
    <col min="7394" max="7434" width="2.19921875" style="3" customWidth="1"/>
    <col min="7435" max="7649" width="9" style="3"/>
    <col min="7650" max="7690" width="2.19921875" style="3" customWidth="1"/>
    <col min="7691" max="7905" width="9" style="3"/>
    <col min="7906" max="7946" width="2.19921875" style="3" customWidth="1"/>
    <col min="7947" max="8161" width="9" style="3"/>
    <col min="8162" max="8202" width="2.19921875" style="3" customWidth="1"/>
    <col min="8203" max="8417" width="9" style="3"/>
    <col min="8418" max="8458" width="2.19921875" style="3" customWidth="1"/>
    <col min="8459" max="8673" width="9" style="3"/>
    <col min="8674" max="8714" width="2.19921875" style="3" customWidth="1"/>
    <col min="8715" max="8929" width="9" style="3"/>
    <col min="8930" max="8970" width="2.19921875" style="3" customWidth="1"/>
    <col min="8971" max="9185" width="9" style="3"/>
    <col min="9186" max="9226" width="2.19921875" style="3" customWidth="1"/>
    <col min="9227" max="9441" width="9" style="3"/>
    <col min="9442" max="9482" width="2.19921875" style="3" customWidth="1"/>
    <col min="9483" max="9697" width="9" style="3"/>
    <col min="9698" max="9738" width="2.19921875" style="3" customWidth="1"/>
    <col min="9739" max="9953" width="9" style="3"/>
    <col min="9954" max="9994" width="2.19921875" style="3" customWidth="1"/>
    <col min="9995" max="10209" width="9" style="3"/>
    <col min="10210" max="10250" width="2.19921875" style="3" customWidth="1"/>
    <col min="10251" max="10465" width="9" style="3"/>
    <col min="10466" max="10506" width="2.19921875" style="3" customWidth="1"/>
    <col min="10507" max="10721" width="9" style="3"/>
    <col min="10722" max="10762" width="2.19921875" style="3" customWidth="1"/>
    <col min="10763" max="10977" width="9" style="3"/>
    <col min="10978" max="11018" width="2.19921875" style="3" customWidth="1"/>
    <col min="11019" max="11233" width="9" style="3"/>
    <col min="11234" max="11274" width="2.19921875" style="3" customWidth="1"/>
    <col min="11275" max="11489" width="9" style="3"/>
    <col min="11490" max="11530" width="2.19921875" style="3" customWidth="1"/>
    <col min="11531" max="11745" width="9" style="3"/>
    <col min="11746" max="11786" width="2.19921875" style="3" customWidth="1"/>
    <col min="11787" max="12001" width="9" style="3"/>
    <col min="12002" max="12042" width="2.19921875" style="3" customWidth="1"/>
    <col min="12043" max="12257" width="9" style="3"/>
    <col min="12258" max="12298" width="2.19921875" style="3" customWidth="1"/>
    <col min="12299" max="12513" width="9" style="3"/>
    <col min="12514" max="12554" width="2.19921875" style="3" customWidth="1"/>
    <col min="12555" max="12769" width="9" style="3"/>
    <col min="12770" max="12810" width="2.19921875" style="3" customWidth="1"/>
    <col min="12811" max="13025" width="9" style="3"/>
    <col min="13026" max="13066" width="2.19921875" style="3" customWidth="1"/>
    <col min="13067" max="13281" width="9" style="3"/>
    <col min="13282" max="13322" width="2.19921875" style="3" customWidth="1"/>
    <col min="13323" max="13537" width="9" style="3"/>
    <col min="13538" max="13578" width="2.19921875" style="3" customWidth="1"/>
    <col min="13579" max="13793" width="9" style="3"/>
    <col min="13794" max="13834" width="2.19921875" style="3" customWidth="1"/>
    <col min="13835" max="14049" width="9" style="3"/>
    <col min="14050" max="14090" width="2.19921875" style="3" customWidth="1"/>
    <col min="14091" max="14305" width="9" style="3"/>
    <col min="14306" max="14346" width="2.19921875" style="3" customWidth="1"/>
    <col min="14347" max="14561" width="9" style="3"/>
    <col min="14562" max="14602" width="2.19921875" style="3" customWidth="1"/>
    <col min="14603" max="14817" width="9" style="3"/>
    <col min="14818" max="14858" width="2.19921875" style="3" customWidth="1"/>
    <col min="14859" max="15073" width="9" style="3"/>
    <col min="15074" max="15114" width="2.19921875" style="3" customWidth="1"/>
    <col min="15115" max="15329" width="9" style="3"/>
    <col min="15330" max="15370" width="2.19921875" style="3" customWidth="1"/>
    <col min="15371" max="15585" width="9" style="3"/>
    <col min="15586" max="15626" width="2.19921875" style="3" customWidth="1"/>
    <col min="15627" max="15841" width="9" style="3"/>
    <col min="15842" max="15882" width="2.19921875" style="3" customWidth="1"/>
    <col min="15883" max="16097" width="9" style="3"/>
    <col min="16098" max="16138" width="2.19921875" style="3" customWidth="1"/>
    <col min="16139" max="16384" width="9" style="3"/>
  </cols>
  <sheetData>
    <row r="1" spans="1:12" ht="17.25" customHeight="1" x14ac:dyDescent="0.45">
      <c r="A1" s="11" t="s">
        <v>100</v>
      </c>
      <c r="B1" s="11"/>
      <c r="C1" s="11"/>
      <c r="D1" s="11"/>
      <c r="E1" s="11"/>
      <c r="F1" s="11"/>
      <c r="G1" s="11"/>
      <c r="H1" s="11"/>
      <c r="I1" s="11"/>
      <c r="J1" s="11"/>
    </row>
    <row r="2" spans="1:12" ht="17.25" customHeight="1" x14ac:dyDescent="0.4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2" ht="17.25" customHeight="1" x14ac:dyDescent="0.45">
      <c r="A3" s="11"/>
      <c r="B3" s="11" t="s">
        <v>77</v>
      </c>
      <c r="C3" s="29" t="s">
        <v>106</v>
      </c>
      <c r="D3" s="11"/>
      <c r="E3" s="11"/>
      <c r="F3" s="11"/>
      <c r="G3" s="11"/>
      <c r="H3" s="13" t="s">
        <v>76</v>
      </c>
      <c r="I3" s="30" t="s">
        <v>108</v>
      </c>
      <c r="J3" s="11"/>
    </row>
    <row r="4" spans="1:12" ht="17.25" customHeight="1" x14ac:dyDescent="0.45">
      <c r="A4" s="11"/>
      <c r="B4" s="11" t="s">
        <v>78</v>
      </c>
      <c r="C4" s="29" t="s">
        <v>107</v>
      </c>
      <c r="D4" s="11"/>
      <c r="E4" s="11"/>
      <c r="F4" s="11"/>
      <c r="G4" s="11"/>
      <c r="H4" s="11"/>
      <c r="I4" s="12"/>
      <c r="J4" s="12"/>
    </row>
    <row r="5" spans="1:12" ht="17.25" customHeight="1" x14ac:dyDescent="0.45">
      <c r="A5" s="11"/>
      <c r="B5" s="12"/>
      <c r="C5" s="12"/>
      <c r="D5" s="12"/>
      <c r="E5" s="12"/>
      <c r="F5" s="12"/>
      <c r="G5" s="12"/>
      <c r="H5" s="12"/>
      <c r="I5" s="12"/>
      <c r="J5" s="12"/>
    </row>
    <row r="6" spans="1:12" ht="17.25" customHeight="1" x14ac:dyDescent="0.45">
      <c r="A6" s="11"/>
      <c r="B6" s="11"/>
      <c r="C6" s="11"/>
      <c r="D6" s="11"/>
      <c r="E6" s="11"/>
      <c r="F6" s="11"/>
      <c r="G6" s="14" t="s">
        <v>81</v>
      </c>
      <c r="H6" s="11"/>
      <c r="I6" s="11"/>
      <c r="J6" s="11"/>
    </row>
    <row r="7" spans="1:12" ht="17.25" customHeight="1" x14ac:dyDescent="0.45">
      <c r="A7" s="11"/>
      <c r="B7" s="11"/>
      <c r="C7" s="11"/>
      <c r="D7" s="15" t="s">
        <v>67</v>
      </c>
      <c r="E7" s="23">
        <v>44378</v>
      </c>
      <c r="F7" s="11"/>
      <c r="G7" s="15" t="s">
        <v>58</v>
      </c>
      <c r="H7" s="23">
        <v>44742</v>
      </c>
      <c r="I7" s="11"/>
      <c r="J7" s="11"/>
    </row>
    <row r="8" spans="1:12" ht="17.25" customHeight="1" x14ac:dyDescent="0.45">
      <c r="A8" s="11"/>
      <c r="B8" s="11"/>
      <c r="C8" s="11"/>
      <c r="D8" s="11"/>
      <c r="E8" s="11"/>
      <c r="F8" s="11"/>
      <c r="G8" s="11"/>
      <c r="H8" s="11"/>
      <c r="I8" s="15" t="s">
        <v>59</v>
      </c>
      <c r="J8" s="15"/>
    </row>
    <row r="9" spans="1:12" ht="15" customHeight="1" x14ac:dyDescent="0.45">
      <c r="B9" s="42" t="s">
        <v>79</v>
      </c>
      <c r="C9" s="43"/>
      <c r="D9" s="43"/>
      <c r="E9" s="43"/>
      <c r="F9" s="43"/>
      <c r="G9" s="44"/>
      <c r="H9" s="42" t="s">
        <v>60</v>
      </c>
      <c r="I9" s="44"/>
      <c r="J9" s="20"/>
    </row>
    <row r="10" spans="1:12" ht="15" customHeight="1" x14ac:dyDescent="0.45">
      <c r="B10" s="9" t="s">
        <v>68</v>
      </c>
      <c r="C10" s="11" t="s">
        <v>86</v>
      </c>
      <c r="G10" s="8"/>
      <c r="H10" s="31"/>
      <c r="I10" s="32"/>
      <c r="J10" s="21" t="str">
        <f>IF(G10&lt;&gt;"",G10,IF(F10&lt;&gt;"",F10,IF(E10&lt;&gt;"",E10,IF(D10&lt;&gt;"",D10,IF(C10&lt;&gt;"",C10,"")))))</f>
        <v>事業損益</v>
      </c>
      <c r="K10" s="10">
        <f ca="1">OFFSET(B10,MATCH("Ⅱ",B10:B85,0)-2,7)</f>
        <v>-1983</v>
      </c>
    </row>
    <row r="11" spans="1:12" ht="15" customHeight="1" x14ac:dyDescent="0.45">
      <c r="B11" s="22" t="s">
        <v>87</v>
      </c>
      <c r="C11" s="11" t="s">
        <v>88</v>
      </c>
      <c r="G11" s="8"/>
      <c r="H11" s="31"/>
      <c r="I11" s="32"/>
      <c r="J11" s="21" t="str">
        <f t="shared" ref="J11:J26" si="0">IF(G11&lt;&gt;"",G11,IF(F11&lt;&gt;"",F11,IF(E11&lt;&gt;"",E11,IF(D11&lt;&gt;"",D11,IF(C11&lt;&gt;"",C11,"")))))</f>
        <v>本来業務事業損益</v>
      </c>
      <c r="K11" s="10">
        <f ca="1">OFFSET(B11,IF(ISNA(MATCH("Ｂ",B11:B85,0)),MATCH("Ⅱ",B11:B85,0)-3,MATCH("Ｂ",B11:B85,0)-2),7)</f>
        <v>-1983</v>
      </c>
    </row>
    <row r="12" spans="1:12" ht="15" customHeight="1" x14ac:dyDescent="0.45">
      <c r="B12" s="4"/>
      <c r="C12" s="11">
        <v>1</v>
      </c>
      <c r="D12" s="11" t="s">
        <v>95</v>
      </c>
      <c r="F12" s="3" t="str">
        <f>"本来業務"&amp;D12</f>
        <v>本来業務事業収益</v>
      </c>
      <c r="G12" s="8"/>
      <c r="H12" s="31"/>
      <c r="I12" s="33">
        <v>114800</v>
      </c>
      <c r="J12" s="21" t="str">
        <f t="shared" si="0"/>
        <v>本来業務事業収益</v>
      </c>
      <c r="K12" s="10">
        <f>IF(H12&lt;&gt;"",H12,I12)</f>
        <v>114800</v>
      </c>
    </row>
    <row r="13" spans="1:12" ht="15" customHeight="1" x14ac:dyDescent="0.45">
      <c r="B13" s="4"/>
      <c r="C13" s="11">
        <v>2</v>
      </c>
      <c r="D13" s="11" t="s">
        <v>96</v>
      </c>
      <c r="F13" s="3" t="str">
        <f>"本来業務"&amp;D13</f>
        <v>本来業務事業費用</v>
      </c>
      <c r="G13" s="8"/>
      <c r="H13" s="34"/>
      <c r="I13" s="35">
        <v>116783</v>
      </c>
      <c r="J13" s="21" t="str">
        <f>IF(G13&lt;&gt;"",G13,IF(F13&lt;&gt;"",F13,IF(E13&lt;&gt;"",E13,IF(D13&lt;&gt;"",D13,IF(C13&lt;&gt;"",C13,"")))))</f>
        <v>本来業務事業費用</v>
      </c>
      <c r="K13" s="10">
        <f ca="1">OFFSET(C13,IF(ISNA(MATCH("本来業務事業利益",E13:E85,0)),MATCH("本来業務事業損失",E13:E85,0),MATCH("本来業務事業利益",E13:E85,0))-2,6)</f>
        <v>116783</v>
      </c>
    </row>
    <row r="14" spans="1:12" ht="15" customHeight="1" x14ac:dyDescent="0.45">
      <c r="B14" s="4"/>
      <c r="E14" s="11" t="str">
        <f>IF(L14&lt;0,"本来業務事業損失","本来業務事業利益")</f>
        <v>本来業務事業損失</v>
      </c>
      <c r="G14" s="27"/>
      <c r="H14" s="31"/>
      <c r="I14" s="36">
        <f>L14</f>
        <v>-1983</v>
      </c>
      <c r="J14" s="21" t="str">
        <f t="shared" si="0"/>
        <v>本来業務事業損失</v>
      </c>
      <c r="K14" s="10">
        <f>IF(H14&lt;&gt;"",H14,I14)</f>
        <v>-1983</v>
      </c>
      <c r="L14" s="17">
        <f>I12-I13</f>
        <v>-1983</v>
      </c>
    </row>
    <row r="15" spans="1:12" ht="15" customHeight="1" x14ac:dyDescent="0.45">
      <c r="B15" s="22" t="s">
        <v>89</v>
      </c>
      <c r="C15" s="11" t="s">
        <v>90</v>
      </c>
      <c r="G15" s="25"/>
      <c r="H15" s="31"/>
      <c r="I15" s="32"/>
      <c r="J15" s="21" t="str">
        <f t="shared" si="0"/>
        <v>附帯業務事業損益</v>
      </c>
      <c r="K15" s="10">
        <f ca="1">OFFSET(B15,IF(ISNA(MATCH("Ｃ",B15:B85,0)),MATCH("Ⅱ",B15:B85,0)-3,MATCH("Ｃ",B15:B85,0)-2),7)</f>
        <v>0</v>
      </c>
    </row>
    <row r="16" spans="1:12" ht="15" customHeight="1" x14ac:dyDescent="0.45">
      <c r="B16" s="4"/>
      <c r="C16" s="11">
        <v>1</v>
      </c>
      <c r="D16" s="11" t="s">
        <v>95</v>
      </c>
      <c r="F16" s="3" t="str">
        <f>"附帯業務"&amp;D16</f>
        <v>附帯業務事業収益</v>
      </c>
      <c r="G16" s="25"/>
      <c r="H16" s="31"/>
      <c r="I16" s="33">
        <v>0</v>
      </c>
      <c r="J16" s="21" t="str">
        <f t="shared" si="0"/>
        <v>附帯業務事業収益</v>
      </c>
      <c r="K16" s="10">
        <f>IF(H16&lt;&gt;"",H16,I16)</f>
        <v>0</v>
      </c>
    </row>
    <row r="17" spans="2:12" ht="15" customHeight="1" x14ac:dyDescent="0.45">
      <c r="B17" s="4"/>
      <c r="C17" s="11">
        <v>2</v>
      </c>
      <c r="D17" s="11" t="s">
        <v>96</v>
      </c>
      <c r="F17" s="3" t="str">
        <f>"附帯業務"&amp;D17</f>
        <v>附帯業務事業費用</v>
      </c>
      <c r="G17" s="25"/>
      <c r="H17" s="37"/>
      <c r="I17" s="35">
        <v>0</v>
      </c>
      <c r="J17" s="21" t="str">
        <f t="shared" si="0"/>
        <v>附帯業務事業費用</v>
      </c>
      <c r="K17" s="10">
        <f>IF(H17&lt;&gt;"",H17,I17)</f>
        <v>0</v>
      </c>
    </row>
    <row r="18" spans="2:12" ht="15" customHeight="1" x14ac:dyDescent="0.45">
      <c r="B18" s="4"/>
      <c r="E18" s="11" t="str">
        <f>IF(L18&lt;0,"附帯業務事業損失","附帯業務事業利益")</f>
        <v>附帯業務事業利益</v>
      </c>
      <c r="G18" s="27"/>
      <c r="H18" s="31"/>
      <c r="I18" s="36">
        <f>L18</f>
        <v>0</v>
      </c>
      <c r="J18" s="21" t="str">
        <f t="shared" si="0"/>
        <v>附帯業務事業利益</v>
      </c>
      <c r="K18" s="10">
        <f>IF(H18&lt;&gt;"",H18,I18)</f>
        <v>0</v>
      </c>
      <c r="L18" s="17">
        <f>I16-I17</f>
        <v>0</v>
      </c>
    </row>
    <row r="19" spans="2:12" ht="15" customHeight="1" x14ac:dyDescent="0.45">
      <c r="B19" s="4"/>
      <c r="G19" s="24" t="str">
        <f>IF(L19&lt;0,"事業損失","事業利益")</f>
        <v>事業損失</v>
      </c>
      <c r="H19" s="31"/>
      <c r="I19" s="36">
        <f>L19</f>
        <v>-1983</v>
      </c>
      <c r="J19" s="21" t="str">
        <f t="shared" si="0"/>
        <v>事業損失</v>
      </c>
      <c r="K19" s="10">
        <f>IF(H19&lt;&gt;"",H19,I19)</f>
        <v>-1983</v>
      </c>
      <c r="L19" s="17">
        <f>SUM(L14,L18)</f>
        <v>-1983</v>
      </c>
    </row>
    <row r="20" spans="2:12" ht="15" customHeight="1" x14ac:dyDescent="0.45">
      <c r="B20" s="9" t="s">
        <v>69</v>
      </c>
      <c r="C20" s="11" t="s">
        <v>91</v>
      </c>
      <c r="G20" s="25"/>
      <c r="H20" s="31"/>
      <c r="I20" s="33">
        <v>1639</v>
      </c>
      <c r="J20" s="21" t="str">
        <f t="shared" si="0"/>
        <v>事業外収益</v>
      </c>
      <c r="K20" s="10">
        <f ca="1">OFFSET(B20,MATCH("Ⅲ",B20:B85,0)-2,7)</f>
        <v>1639</v>
      </c>
    </row>
    <row r="21" spans="2:12" ht="15" customHeight="1" x14ac:dyDescent="0.45">
      <c r="B21" s="9" t="s">
        <v>70</v>
      </c>
      <c r="C21" s="11" t="s">
        <v>92</v>
      </c>
      <c r="G21" s="25"/>
      <c r="H21" s="34"/>
      <c r="I21" s="35">
        <v>7</v>
      </c>
      <c r="J21" s="21" t="str">
        <f t="shared" si="0"/>
        <v>事業外費用</v>
      </c>
      <c r="K21" s="10">
        <f ca="1">OFFSET(B21,IF(ISNA(MATCH("経常利益",G21:G85,0)),MATCH("経常損失",G21:G85,0),MATCH("経常利益",G21:G85,0))-2,7)</f>
        <v>7</v>
      </c>
    </row>
    <row r="22" spans="2:12" ht="15" customHeight="1" x14ac:dyDescent="0.45">
      <c r="B22" s="4"/>
      <c r="G22" s="24" t="str">
        <f>IF(L22&lt;0,"経常損失","経常利益")</f>
        <v>経常損失</v>
      </c>
      <c r="H22" s="31"/>
      <c r="I22" s="36">
        <f>L22</f>
        <v>-351</v>
      </c>
      <c r="J22" s="21" t="str">
        <f t="shared" si="0"/>
        <v>経常損失</v>
      </c>
      <c r="K22" s="10">
        <f>IF(H22&lt;&gt;"",H22,I22)</f>
        <v>-351</v>
      </c>
      <c r="L22" s="17">
        <f>L19+I20-I21</f>
        <v>-351</v>
      </c>
    </row>
    <row r="23" spans="2:12" ht="15" customHeight="1" x14ac:dyDescent="0.45">
      <c r="B23" s="9" t="s">
        <v>71</v>
      </c>
      <c r="C23" s="11" t="s">
        <v>93</v>
      </c>
      <c r="G23" s="25"/>
      <c r="H23" s="31"/>
      <c r="I23" s="33">
        <v>0</v>
      </c>
      <c r="J23" s="21" t="str">
        <f t="shared" si="0"/>
        <v>特別利益</v>
      </c>
      <c r="K23" s="10">
        <f ca="1">OFFSET(B23,IF(ISNA(MATCH("Ⅴ",B23:B85,0)),MATCH("EOF",B23:B85,0),MATCH("Ⅴ",B23:B85,0))-2,7)</f>
        <v>0</v>
      </c>
    </row>
    <row r="24" spans="2:12" ht="15" customHeight="1" x14ac:dyDescent="0.45">
      <c r="B24" s="9" t="s">
        <v>72</v>
      </c>
      <c r="C24" s="11" t="s">
        <v>94</v>
      </c>
      <c r="G24" s="25"/>
      <c r="H24" s="37"/>
      <c r="I24" s="35">
        <v>20</v>
      </c>
      <c r="J24" s="21" t="str">
        <f t="shared" si="0"/>
        <v>特別損失</v>
      </c>
      <c r="K24" s="10">
        <f ca="1">OFFSET(B24,IF(ISNA(MATCH("税引前当期純利益",G24:G85,0)),MATCH("税引前当期純損失",G24:G85,0),MATCH("税引前当期純利益",G24:G85,0))-2,7)</f>
        <v>20</v>
      </c>
      <c r="L24" s="17">
        <f>L22+I23-I24</f>
        <v>-371</v>
      </c>
    </row>
    <row r="25" spans="2:12" ht="15" customHeight="1" x14ac:dyDescent="0.45">
      <c r="B25" s="4"/>
      <c r="G25" s="24" t="str">
        <f>IF(L24&lt;0,"税引前当期純損失","税引前当期純利益")</f>
        <v>税引前当期純損失</v>
      </c>
      <c r="H25" s="38"/>
      <c r="I25" s="39">
        <f>L24</f>
        <v>-371</v>
      </c>
      <c r="J25" s="21" t="str">
        <f t="shared" si="0"/>
        <v>税引前当期純損失</v>
      </c>
      <c r="K25" s="10">
        <f t="shared" ref="K25:K27" si="1">IF(H25&lt;&gt;"",H25,I25)</f>
        <v>-371</v>
      </c>
      <c r="L25" s="17">
        <f>L24-I26</f>
        <v>-443</v>
      </c>
    </row>
    <row r="26" spans="2:12" ht="17.25" customHeight="1" x14ac:dyDescent="0.45">
      <c r="B26" s="4"/>
      <c r="G26" s="24" t="s">
        <v>101</v>
      </c>
      <c r="H26" s="37"/>
      <c r="I26" s="35">
        <v>72</v>
      </c>
      <c r="J26" s="21" t="str">
        <f t="shared" si="0"/>
        <v>法人税等</v>
      </c>
      <c r="K26" s="10">
        <f t="shared" si="1"/>
        <v>72</v>
      </c>
    </row>
    <row r="27" spans="2:12" ht="15" customHeight="1" x14ac:dyDescent="0.45">
      <c r="B27" s="5"/>
      <c r="C27" s="6"/>
      <c r="D27" s="6"/>
      <c r="E27" s="6"/>
      <c r="F27" s="6"/>
      <c r="G27" s="26" t="str">
        <f>IF(L25&lt;0,"当期純損失","当期純利益")</f>
        <v>当期純損失</v>
      </c>
      <c r="H27" s="40"/>
      <c r="I27" s="41">
        <f>L25</f>
        <v>-443</v>
      </c>
      <c r="J27" s="21" t="str">
        <f>IF(G27&lt;&gt;"",G27,IF(F27&lt;&gt;"",F27,IF(E27&lt;&gt;"",E27,IF(D27&lt;&gt;"",D27,IF(C27&lt;&gt;"",C27,"")))))</f>
        <v>当期純損失</v>
      </c>
      <c r="K27" s="10">
        <f t="shared" si="1"/>
        <v>-443</v>
      </c>
      <c r="L27" s="17">
        <f>L25</f>
        <v>-443</v>
      </c>
    </row>
    <row r="28" spans="2:12" s="11" customFormat="1" ht="15" hidden="1" customHeight="1" x14ac:dyDescent="0.45">
      <c r="B28" s="16" t="s">
        <v>80</v>
      </c>
      <c r="H28" s="17"/>
      <c r="J28" s="20"/>
      <c r="K28" s="18"/>
    </row>
    <row r="29" spans="2:12" s="11" customFormat="1" ht="15" customHeight="1" x14ac:dyDescent="0.45">
      <c r="B29" s="15" t="s">
        <v>73</v>
      </c>
      <c r="C29" s="11" t="s">
        <v>104</v>
      </c>
      <c r="J29" s="20"/>
    </row>
    <row r="30" spans="2:12" s="11" customFormat="1" ht="15" customHeight="1" x14ac:dyDescent="0.45">
      <c r="C30" s="11" t="s">
        <v>105</v>
      </c>
      <c r="J30" s="20"/>
    </row>
    <row r="31" spans="2:12" s="11" customFormat="1" ht="15" customHeight="1" x14ac:dyDescent="0.45">
      <c r="J31" s="20"/>
    </row>
    <row r="32" spans="2:12" s="11" customFormat="1" ht="17.25" customHeight="1" x14ac:dyDescent="0.45">
      <c r="J32" s="20"/>
    </row>
    <row r="33" spans="10:10" ht="17.25" customHeight="1" x14ac:dyDescent="0.45">
      <c r="J33" s="20"/>
    </row>
    <row r="34" spans="10:10" ht="17.25" customHeight="1" x14ac:dyDescent="0.45">
      <c r="J34" s="20"/>
    </row>
    <row r="35" spans="10:10" ht="17.25" customHeight="1" x14ac:dyDescent="0.45">
      <c r="J35" s="20"/>
    </row>
    <row r="36" spans="10:10" ht="15" customHeight="1" x14ac:dyDescent="0.45">
      <c r="J36" s="20"/>
    </row>
    <row r="37" spans="10:10" ht="15" customHeight="1" x14ac:dyDescent="0.45">
      <c r="J37" s="20"/>
    </row>
    <row r="38" spans="10:10" ht="15" customHeight="1" x14ac:dyDescent="0.45">
      <c r="J38" s="20"/>
    </row>
    <row r="39" spans="10:10" ht="15" customHeight="1" x14ac:dyDescent="0.45">
      <c r="J39" s="20"/>
    </row>
    <row r="40" spans="10:10" ht="15" customHeight="1" x14ac:dyDescent="0.45">
      <c r="J40" s="20"/>
    </row>
    <row r="41" spans="10:10" ht="15" customHeight="1" x14ac:dyDescent="0.45">
      <c r="J41" s="20"/>
    </row>
    <row r="42" spans="10:10" ht="15" customHeight="1" x14ac:dyDescent="0.45">
      <c r="J42" s="20"/>
    </row>
    <row r="43" spans="10:10" ht="15" customHeight="1" x14ac:dyDescent="0.45">
      <c r="J43" s="20"/>
    </row>
    <row r="44" spans="10:10" ht="15" customHeight="1" x14ac:dyDescent="0.45">
      <c r="J44" s="20"/>
    </row>
    <row r="45" spans="10:10" ht="15" customHeight="1" x14ac:dyDescent="0.45">
      <c r="J45" s="20"/>
    </row>
    <row r="46" spans="10:10" ht="15" customHeight="1" x14ac:dyDescent="0.45">
      <c r="J46" s="20"/>
    </row>
    <row r="47" spans="10:10" ht="15" customHeight="1" x14ac:dyDescent="0.45">
      <c r="J47" s="20"/>
    </row>
    <row r="48" spans="10:10" ht="15" customHeight="1" x14ac:dyDescent="0.45">
      <c r="J48" s="20"/>
    </row>
    <row r="49" ht="15" customHeight="1" x14ac:dyDescent="0.45"/>
    <row r="50" ht="15" customHeight="1" x14ac:dyDescent="0.45"/>
    <row r="51" ht="15" customHeight="1" x14ac:dyDescent="0.45"/>
    <row r="52" ht="15" customHeight="1" x14ac:dyDescent="0.45"/>
    <row r="53" ht="15" customHeight="1" x14ac:dyDescent="0.45"/>
    <row r="54" ht="15" customHeight="1" x14ac:dyDescent="0.45"/>
    <row r="55" ht="15" customHeight="1" x14ac:dyDescent="0.45"/>
    <row r="56" ht="15" customHeight="1" x14ac:dyDescent="0.45"/>
    <row r="57" ht="15" customHeight="1" x14ac:dyDescent="0.45"/>
    <row r="58" ht="15" customHeight="1" x14ac:dyDescent="0.45"/>
    <row r="59" ht="15" customHeight="1" x14ac:dyDescent="0.45"/>
    <row r="60" ht="15" customHeight="1" x14ac:dyDescent="0.45"/>
    <row r="61" ht="15" customHeight="1" x14ac:dyDescent="0.45"/>
    <row r="62" ht="15" customHeight="1" x14ac:dyDescent="0.45"/>
    <row r="63" ht="15" customHeight="1" x14ac:dyDescent="0.45"/>
    <row r="64" ht="15" customHeight="1" x14ac:dyDescent="0.45"/>
    <row r="65" ht="15" customHeight="1" x14ac:dyDescent="0.45"/>
    <row r="66" ht="15" customHeight="1" x14ac:dyDescent="0.45"/>
    <row r="67" ht="15" customHeight="1" x14ac:dyDescent="0.45"/>
    <row r="68" ht="15" customHeight="1" x14ac:dyDescent="0.45"/>
    <row r="69" ht="15" customHeight="1" x14ac:dyDescent="0.45"/>
    <row r="70" ht="15" customHeight="1" x14ac:dyDescent="0.45"/>
    <row r="71" ht="15" customHeight="1" x14ac:dyDescent="0.45"/>
    <row r="72" ht="15" customHeight="1" x14ac:dyDescent="0.45"/>
    <row r="73" ht="15" customHeight="1" x14ac:dyDescent="0.45"/>
    <row r="74" ht="15" customHeight="1" x14ac:dyDescent="0.45"/>
    <row r="75" ht="15" customHeight="1" x14ac:dyDescent="0.45"/>
    <row r="76" ht="15" customHeight="1" x14ac:dyDescent="0.45"/>
    <row r="77" ht="15" customHeight="1" x14ac:dyDescent="0.45"/>
    <row r="78" ht="15" customHeight="1" x14ac:dyDescent="0.45"/>
    <row r="79" ht="15" customHeight="1" x14ac:dyDescent="0.45"/>
    <row r="80" ht="15" customHeight="1" x14ac:dyDescent="0.45"/>
    <row r="81" ht="15" customHeight="1" x14ac:dyDescent="0.45"/>
    <row r="82" ht="15" customHeight="1" x14ac:dyDescent="0.45"/>
    <row r="83" ht="15" customHeight="1" x14ac:dyDescent="0.45"/>
    <row r="84" ht="15" customHeight="1" x14ac:dyDescent="0.45"/>
    <row r="85" ht="15" customHeight="1" x14ac:dyDescent="0.45"/>
    <row r="86" ht="15" customHeight="1" x14ac:dyDescent="0.45"/>
    <row r="87" ht="15" customHeight="1" x14ac:dyDescent="0.45"/>
    <row r="88" ht="15" customHeight="1" x14ac:dyDescent="0.45"/>
    <row r="89" ht="15" customHeight="1" x14ac:dyDescent="0.45"/>
    <row r="90" ht="15" customHeight="1" x14ac:dyDescent="0.45"/>
    <row r="91" ht="15" customHeight="1" x14ac:dyDescent="0.45"/>
    <row r="92" ht="15" customHeight="1" x14ac:dyDescent="0.45"/>
    <row r="93" ht="15" customHeight="1" x14ac:dyDescent="0.45"/>
    <row r="94" ht="15" customHeight="1" x14ac:dyDescent="0.45"/>
    <row r="95" ht="15" customHeight="1" x14ac:dyDescent="0.45"/>
    <row r="96" ht="15" customHeight="1" x14ac:dyDescent="0.45"/>
    <row r="97" ht="15" customHeight="1" x14ac:dyDescent="0.45"/>
    <row r="98" ht="15" customHeight="1" x14ac:dyDescent="0.45"/>
    <row r="99" ht="15" customHeight="1" x14ac:dyDescent="0.45"/>
    <row r="100" ht="15" customHeight="1" x14ac:dyDescent="0.45"/>
    <row r="101" ht="15" customHeight="1" x14ac:dyDescent="0.45"/>
    <row r="102" ht="15" customHeight="1" x14ac:dyDescent="0.45"/>
    <row r="103" ht="15" customHeight="1" x14ac:dyDescent="0.45"/>
    <row r="104" ht="15" customHeight="1" x14ac:dyDescent="0.45"/>
    <row r="105" ht="15" customHeight="1" x14ac:dyDescent="0.45"/>
    <row r="106" ht="15" customHeight="1" x14ac:dyDescent="0.45"/>
    <row r="107" ht="15" customHeight="1" x14ac:dyDescent="0.45"/>
    <row r="108" ht="15" customHeight="1" x14ac:dyDescent="0.45"/>
    <row r="109" ht="15" customHeight="1" x14ac:dyDescent="0.45"/>
    <row r="110" ht="15" customHeight="1" x14ac:dyDescent="0.45"/>
    <row r="111" ht="15" customHeight="1" x14ac:dyDescent="0.45"/>
    <row r="112" ht="15" customHeight="1" x14ac:dyDescent="0.45"/>
    <row r="113" ht="15" customHeight="1" x14ac:dyDescent="0.45"/>
    <row r="114" ht="15" customHeight="1" x14ac:dyDescent="0.45"/>
    <row r="115" ht="15" customHeight="1" x14ac:dyDescent="0.45"/>
    <row r="116" ht="15" customHeight="1" x14ac:dyDescent="0.45"/>
    <row r="117" ht="15" customHeight="1" x14ac:dyDescent="0.45"/>
    <row r="118" ht="15" customHeight="1" x14ac:dyDescent="0.45"/>
    <row r="119" ht="15" customHeight="1" x14ac:dyDescent="0.45"/>
    <row r="120" ht="15" customHeight="1" x14ac:dyDescent="0.45"/>
    <row r="121" ht="15" customHeight="1" x14ac:dyDescent="0.45"/>
    <row r="122" ht="15" customHeight="1" x14ac:dyDescent="0.45"/>
    <row r="123" ht="15" customHeight="1" x14ac:dyDescent="0.45"/>
    <row r="124" ht="15" customHeight="1" x14ac:dyDescent="0.45"/>
    <row r="125" ht="15" customHeight="1" x14ac:dyDescent="0.45"/>
    <row r="126" ht="15" customHeight="1" x14ac:dyDescent="0.45"/>
    <row r="127" ht="15" customHeight="1" x14ac:dyDescent="0.45"/>
    <row r="128" ht="15" customHeight="1" x14ac:dyDescent="0.45"/>
    <row r="129" ht="15" customHeight="1" x14ac:dyDescent="0.45"/>
    <row r="130" ht="15" customHeight="1" x14ac:dyDescent="0.45"/>
    <row r="131" ht="15" customHeight="1" x14ac:dyDescent="0.45"/>
    <row r="132" ht="15" customHeight="1" x14ac:dyDescent="0.45"/>
    <row r="133" ht="15" customHeight="1" x14ac:dyDescent="0.45"/>
    <row r="134" ht="15" customHeight="1" x14ac:dyDescent="0.45"/>
    <row r="135" ht="15" customHeight="1" x14ac:dyDescent="0.45"/>
    <row r="136" ht="15" customHeight="1" x14ac:dyDescent="0.45"/>
    <row r="137" ht="15" customHeight="1" x14ac:dyDescent="0.45"/>
    <row r="138" ht="15" customHeight="1" x14ac:dyDescent="0.45"/>
    <row r="139" ht="15" customHeight="1" x14ac:dyDescent="0.45"/>
    <row r="140" ht="15" customHeight="1" x14ac:dyDescent="0.45"/>
    <row r="141" ht="15" customHeight="1" x14ac:dyDescent="0.45"/>
    <row r="142" ht="15" customHeight="1" x14ac:dyDescent="0.45"/>
    <row r="143" ht="15" customHeight="1" x14ac:dyDescent="0.45"/>
    <row r="144" ht="15" customHeight="1" x14ac:dyDescent="0.45"/>
    <row r="145" ht="15" customHeight="1" x14ac:dyDescent="0.45"/>
    <row r="146" ht="15" customHeight="1" x14ac:dyDescent="0.45"/>
    <row r="147" ht="15" customHeight="1" x14ac:dyDescent="0.45"/>
    <row r="148" ht="15" customHeight="1" x14ac:dyDescent="0.45"/>
    <row r="149" ht="15" customHeight="1" x14ac:dyDescent="0.45"/>
    <row r="150" ht="15" customHeight="1" x14ac:dyDescent="0.45"/>
    <row r="151" ht="15" customHeight="1" x14ac:dyDescent="0.45"/>
    <row r="152" ht="15" customHeight="1" x14ac:dyDescent="0.45"/>
    <row r="153" ht="15" customHeight="1" x14ac:dyDescent="0.45"/>
    <row r="154" ht="15" customHeight="1" x14ac:dyDescent="0.45"/>
    <row r="155" ht="15" customHeight="1" x14ac:dyDescent="0.45"/>
    <row r="156" ht="15" customHeight="1" x14ac:dyDescent="0.45"/>
    <row r="157" ht="15" customHeight="1" x14ac:dyDescent="0.45"/>
    <row r="158" ht="15" customHeight="1" x14ac:dyDescent="0.45"/>
    <row r="159" ht="15" customHeight="1" x14ac:dyDescent="0.45"/>
    <row r="160" ht="15" customHeight="1" x14ac:dyDescent="0.45"/>
    <row r="161" ht="15" customHeight="1" x14ac:dyDescent="0.45"/>
    <row r="162" ht="15" customHeight="1" x14ac:dyDescent="0.45"/>
    <row r="163" ht="15" customHeight="1" x14ac:dyDescent="0.45"/>
    <row r="164" ht="15" customHeight="1" x14ac:dyDescent="0.45"/>
    <row r="165" ht="15" customHeight="1" x14ac:dyDescent="0.45"/>
    <row r="166" ht="15" customHeight="1" x14ac:dyDescent="0.45"/>
    <row r="167" ht="15" customHeight="1" x14ac:dyDescent="0.45"/>
    <row r="168" ht="15" customHeight="1" x14ac:dyDescent="0.45"/>
    <row r="169" ht="15" customHeight="1" x14ac:dyDescent="0.45"/>
    <row r="170" ht="15" customHeight="1" x14ac:dyDescent="0.45"/>
    <row r="171" ht="15" customHeight="1" x14ac:dyDescent="0.45"/>
    <row r="172" ht="15" customHeight="1" x14ac:dyDescent="0.45"/>
    <row r="173" ht="15" customHeight="1" x14ac:dyDescent="0.45"/>
    <row r="174" ht="15" customHeight="1" x14ac:dyDescent="0.45"/>
    <row r="175" ht="15" customHeight="1" x14ac:dyDescent="0.45"/>
    <row r="176" ht="15" customHeight="1" x14ac:dyDescent="0.45"/>
    <row r="177" ht="15" customHeight="1" x14ac:dyDescent="0.45"/>
    <row r="179" ht="15" customHeight="1" x14ac:dyDescent="0.45"/>
    <row r="180" ht="15" customHeight="1" x14ac:dyDescent="0.45"/>
    <row r="181" ht="15" customHeight="1" x14ac:dyDescent="0.45"/>
    <row r="182" ht="15" customHeight="1" x14ac:dyDescent="0.45"/>
    <row r="183" ht="15" customHeight="1" x14ac:dyDescent="0.45"/>
    <row r="195" ht="15" customHeight="1" x14ac:dyDescent="0.45"/>
    <row r="196" ht="15" customHeight="1" x14ac:dyDescent="0.45"/>
    <row r="197" ht="15" customHeight="1" x14ac:dyDescent="0.45"/>
    <row r="198" ht="15" customHeight="1" x14ac:dyDescent="0.45"/>
    <row r="199" ht="15" customHeight="1" x14ac:dyDescent="0.45"/>
    <row r="200" ht="15" customHeight="1" x14ac:dyDescent="0.45"/>
    <row r="201" ht="15" customHeight="1" x14ac:dyDescent="0.45"/>
    <row r="202" ht="15" customHeight="1" x14ac:dyDescent="0.45"/>
    <row r="203" ht="15" customHeight="1" x14ac:dyDescent="0.45"/>
    <row r="204" ht="15" customHeight="1" x14ac:dyDescent="0.45"/>
    <row r="205" ht="15" customHeight="1" x14ac:dyDescent="0.45"/>
    <row r="206" ht="15" customHeight="1" x14ac:dyDescent="0.45"/>
    <row r="207" ht="15" customHeight="1" x14ac:dyDescent="0.45"/>
    <row r="208" ht="15" customHeight="1" x14ac:dyDescent="0.45"/>
    <row r="209" ht="15" customHeight="1" x14ac:dyDescent="0.45"/>
    <row r="210" ht="15" customHeight="1" x14ac:dyDescent="0.45"/>
    <row r="211" ht="15" customHeight="1" x14ac:dyDescent="0.45"/>
    <row r="212" ht="15" customHeight="1" x14ac:dyDescent="0.45"/>
    <row r="213" ht="15" customHeight="1" x14ac:dyDescent="0.45"/>
    <row r="214" ht="15" customHeight="1" x14ac:dyDescent="0.45"/>
    <row r="215" ht="15" customHeight="1" x14ac:dyDescent="0.45"/>
    <row r="216" ht="15" customHeight="1" x14ac:dyDescent="0.45"/>
    <row r="217" ht="15" customHeight="1" x14ac:dyDescent="0.45"/>
    <row r="218" ht="15" customHeight="1" x14ac:dyDescent="0.45"/>
    <row r="219" ht="15" customHeight="1" x14ac:dyDescent="0.45"/>
    <row r="220" ht="15" customHeight="1" x14ac:dyDescent="0.45"/>
    <row r="221" ht="15" customHeight="1" x14ac:dyDescent="0.45"/>
    <row r="222" ht="15" customHeight="1" x14ac:dyDescent="0.45"/>
    <row r="223" ht="15" customHeight="1" x14ac:dyDescent="0.45"/>
    <row r="224" ht="15" customHeight="1" x14ac:dyDescent="0.45"/>
    <row r="225" ht="15" customHeight="1" x14ac:dyDescent="0.45"/>
    <row r="226" ht="15" customHeight="1" x14ac:dyDescent="0.45"/>
    <row r="227" ht="15" customHeight="1" x14ac:dyDescent="0.45"/>
    <row r="228" ht="15" customHeight="1" x14ac:dyDescent="0.45"/>
    <row r="229" ht="15" customHeight="1" x14ac:dyDescent="0.45"/>
    <row r="230" ht="15" customHeight="1" x14ac:dyDescent="0.45"/>
    <row r="231" ht="15" customHeight="1" x14ac:dyDescent="0.45"/>
    <row r="232" ht="20.100000000000001" customHeight="1" x14ac:dyDescent="0.45"/>
    <row r="233" ht="20.100000000000001" customHeight="1" x14ac:dyDescent="0.45"/>
    <row r="234" ht="20.100000000000001" customHeight="1" x14ac:dyDescent="0.45"/>
    <row r="235" ht="20.100000000000001" customHeight="1" x14ac:dyDescent="0.45"/>
    <row r="236" ht="20.100000000000001" customHeight="1" x14ac:dyDescent="0.45"/>
    <row r="237" ht="20.100000000000001" customHeight="1" x14ac:dyDescent="0.45"/>
    <row r="238" ht="20.100000000000001" customHeight="1" x14ac:dyDescent="0.45"/>
    <row r="239" ht="15" customHeight="1" x14ac:dyDescent="0.45"/>
    <row r="240" ht="15" customHeight="1" x14ac:dyDescent="0.45"/>
    <row r="241" ht="15" customHeight="1" x14ac:dyDescent="0.45"/>
    <row r="242" ht="15" customHeight="1" x14ac:dyDescent="0.45"/>
    <row r="243" ht="15" customHeight="1" x14ac:dyDescent="0.45"/>
    <row r="244" ht="15" customHeight="1" x14ac:dyDescent="0.45"/>
    <row r="245" ht="15" customHeight="1" x14ac:dyDescent="0.45"/>
    <row r="246" ht="15" customHeight="1" x14ac:dyDescent="0.45"/>
    <row r="247" ht="15" customHeight="1" x14ac:dyDescent="0.45"/>
    <row r="248" ht="15" customHeight="1" x14ac:dyDescent="0.45"/>
    <row r="249" ht="15" customHeight="1" x14ac:dyDescent="0.45"/>
    <row r="250" ht="15" customHeight="1" x14ac:dyDescent="0.45"/>
    <row r="251" ht="15" customHeight="1" x14ac:dyDescent="0.45"/>
    <row r="252" ht="15" customHeight="1" x14ac:dyDescent="0.45"/>
    <row r="253" ht="15" customHeight="1" x14ac:dyDescent="0.45"/>
    <row r="254" ht="15" customHeight="1" x14ac:dyDescent="0.45"/>
    <row r="255" ht="15" customHeight="1" x14ac:dyDescent="0.45"/>
    <row r="256" ht="15" customHeight="1" x14ac:dyDescent="0.45"/>
    <row r="257" ht="15" customHeight="1" x14ac:dyDescent="0.45"/>
    <row r="258" ht="15" customHeight="1" x14ac:dyDescent="0.45"/>
    <row r="259" ht="15" customHeight="1" x14ac:dyDescent="0.45"/>
    <row r="260" ht="15" customHeight="1" x14ac:dyDescent="0.45"/>
    <row r="261" ht="15" customHeight="1" x14ac:dyDescent="0.45"/>
    <row r="262" ht="15" customHeight="1" x14ac:dyDescent="0.45"/>
    <row r="263" ht="15" customHeight="1" x14ac:dyDescent="0.45"/>
    <row r="264" ht="15" customHeight="1" x14ac:dyDescent="0.45"/>
    <row r="265" ht="15" customHeight="1" x14ac:dyDescent="0.45"/>
    <row r="266" ht="15" customHeight="1" x14ac:dyDescent="0.45"/>
    <row r="267" ht="15" customHeight="1" x14ac:dyDescent="0.45"/>
    <row r="268" ht="15" customHeight="1" x14ac:dyDescent="0.45"/>
    <row r="269" ht="15" customHeight="1" x14ac:dyDescent="0.45"/>
    <row r="270" ht="15" customHeight="1" x14ac:dyDescent="0.45"/>
    <row r="271" ht="15" customHeight="1" x14ac:dyDescent="0.45"/>
    <row r="272" ht="15" customHeight="1" x14ac:dyDescent="0.45"/>
    <row r="273" ht="15" customHeight="1" x14ac:dyDescent="0.45"/>
    <row r="274" ht="15" customHeight="1" x14ac:dyDescent="0.45"/>
    <row r="275" ht="15" customHeight="1" x14ac:dyDescent="0.45"/>
    <row r="276" ht="15" customHeight="1" x14ac:dyDescent="0.45"/>
    <row r="277" ht="15" customHeight="1" x14ac:dyDescent="0.45"/>
    <row r="278" ht="15" customHeight="1" x14ac:dyDescent="0.45"/>
    <row r="279" ht="15" customHeight="1" x14ac:dyDescent="0.45"/>
    <row r="280" ht="15" customHeight="1" x14ac:dyDescent="0.45"/>
    <row r="281" ht="15" customHeight="1" x14ac:dyDescent="0.45"/>
    <row r="282" ht="15" customHeight="1" x14ac:dyDescent="0.45"/>
    <row r="283" ht="15" customHeight="1" x14ac:dyDescent="0.45"/>
    <row r="284" ht="15" customHeight="1" x14ac:dyDescent="0.45"/>
    <row r="285" ht="15" customHeight="1" x14ac:dyDescent="0.45"/>
    <row r="286" ht="15" customHeight="1" x14ac:dyDescent="0.45"/>
    <row r="287" ht="15" customHeight="1" x14ac:dyDescent="0.45"/>
    <row r="288" ht="15" customHeight="1" x14ac:dyDescent="0.45"/>
    <row r="289" ht="15" customHeight="1" x14ac:dyDescent="0.45"/>
    <row r="290" ht="15" customHeight="1" x14ac:dyDescent="0.45"/>
    <row r="291" ht="15" customHeight="1" x14ac:dyDescent="0.45"/>
    <row r="292" ht="15" customHeight="1" x14ac:dyDescent="0.45"/>
    <row r="293" ht="15" customHeight="1" x14ac:dyDescent="0.45"/>
    <row r="294" ht="15" customHeight="1" x14ac:dyDescent="0.45"/>
    <row r="295" ht="15" customHeight="1" x14ac:dyDescent="0.45"/>
    <row r="296" ht="15" customHeight="1" x14ac:dyDescent="0.45"/>
    <row r="297" ht="15" customHeight="1" x14ac:dyDescent="0.45"/>
    <row r="298" ht="15" customHeight="1" x14ac:dyDescent="0.45"/>
    <row r="299" ht="15" customHeight="1" x14ac:dyDescent="0.45"/>
    <row r="300" ht="15" customHeight="1" x14ac:dyDescent="0.45"/>
    <row r="301" ht="15" customHeight="1" x14ac:dyDescent="0.45"/>
    <row r="302" ht="15" customHeight="1" x14ac:dyDescent="0.45"/>
    <row r="303" ht="15" customHeight="1" x14ac:dyDescent="0.45"/>
    <row r="304" ht="15" customHeight="1" x14ac:dyDescent="0.45"/>
    <row r="305" ht="15" customHeight="1" x14ac:dyDescent="0.45"/>
    <row r="306" ht="15" customHeight="1" x14ac:dyDescent="0.45"/>
    <row r="307" ht="15" customHeight="1" x14ac:dyDescent="0.45"/>
    <row r="308" ht="15" customHeight="1" x14ac:dyDescent="0.45"/>
    <row r="309" ht="15" customHeight="1" x14ac:dyDescent="0.45"/>
    <row r="310" ht="15" customHeight="1" x14ac:dyDescent="0.45"/>
    <row r="311" ht="15" customHeight="1" x14ac:dyDescent="0.45"/>
    <row r="312" ht="15" customHeight="1" x14ac:dyDescent="0.45"/>
    <row r="313" ht="15" customHeight="1" x14ac:dyDescent="0.45"/>
    <row r="314" ht="15" customHeight="1" x14ac:dyDescent="0.45"/>
    <row r="315" ht="15" customHeight="1" x14ac:dyDescent="0.45"/>
    <row r="316" ht="15" customHeight="1" x14ac:dyDescent="0.45"/>
    <row r="317" ht="15" customHeight="1" x14ac:dyDescent="0.45"/>
    <row r="318" ht="15" customHeight="1" x14ac:dyDescent="0.45"/>
    <row r="319" ht="15" customHeight="1" x14ac:dyDescent="0.45"/>
    <row r="320" ht="15" customHeight="1" x14ac:dyDescent="0.45"/>
    <row r="321" ht="15" customHeight="1" x14ac:dyDescent="0.45"/>
    <row r="322" ht="15" customHeight="1" x14ac:dyDescent="0.45"/>
    <row r="323" ht="15" customHeight="1" x14ac:dyDescent="0.45"/>
    <row r="324" ht="15" customHeight="1" x14ac:dyDescent="0.45"/>
    <row r="325" ht="15" customHeight="1" x14ac:dyDescent="0.45"/>
    <row r="326" ht="15" customHeight="1" x14ac:dyDescent="0.45"/>
    <row r="327" ht="15" customHeight="1" x14ac:dyDescent="0.45"/>
    <row r="328" ht="15" customHeight="1" x14ac:dyDescent="0.45"/>
    <row r="329" ht="15" customHeight="1" x14ac:dyDescent="0.45"/>
    <row r="330" ht="15" customHeight="1" x14ac:dyDescent="0.45"/>
    <row r="331" ht="15" customHeight="1" x14ac:dyDescent="0.45"/>
    <row r="332" ht="15" customHeight="1" x14ac:dyDescent="0.45"/>
  </sheetData>
  <sheetProtection sheet="1" deleteRows="0"/>
  <mergeCells count="2">
    <mergeCell ref="B9:G9"/>
    <mergeCell ref="H9:I9"/>
  </mergeCells>
  <phoneticPr fontId="2"/>
  <dataValidations count="2">
    <dataValidation type="date" operator="greaterThanOrEqual" allowBlank="1" showInputMessage="1" showErrorMessage="1" sqref="E7 H7">
      <formula1>1</formula1>
    </dataValidation>
    <dataValidation type="custom" allowBlank="1" showInputMessage="1" showErrorMessage="1" error="数値を入力してください。" sqref="I26 I12:I13 I16:I17 I20:I21 I23:I24">
      <formula1>ISNUMBER(I12)</formula1>
    </dataValidation>
  </dataValidations>
  <printOptions horizontalCentered="1"/>
  <pageMargins left="0.59055118110236227" right="0.39370078740157483" top="0.59055118110236227" bottom="0.19685039370078741" header="0.51181102362204722" footer="0.51181102362204722"/>
  <pageSetup paperSize="9" scale="81" firstPageNumber="90" orientation="portrait" blackAndWhite="1" useFirstPageNumber="1" r:id="rId1"/>
  <headerFooter alignWithMargins="0"/>
  <rowBreaks count="1" manualBreakCount="1">
    <brk id="33" max="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/>
  </sheetViews>
  <sheetFormatPr defaultColWidth="9" defaultRowHeight="15" x14ac:dyDescent="0.45"/>
  <cols>
    <col min="1" max="1" width="9" style="1"/>
    <col min="2" max="3" width="18.09765625" style="1" bestFit="1" customWidth="1"/>
    <col min="4" max="5" width="16.09765625" style="1" bestFit="1" customWidth="1"/>
    <col min="6" max="16384" width="9" style="1"/>
  </cols>
  <sheetData>
    <row r="1" spans="1:5" x14ac:dyDescent="0.45">
      <c r="A1" s="1" t="s">
        <v>86</v>
      </c>
      <c r="B1" s="1" t="s">
        <v>91</v>
      </c>
      <c r="C1" s="1" t="s">
        <v>92</v>
      </c>
      <c r="D1" s="1" t="s">
        <v>93</v>
      </c>
      <c r="E1" s="1" t="s">
        <v>94</v>
      </c>
    </row>
    <row r="2" spans="1:5" x14ac:dyDescent="0.45">
      <c r="B2" s="1" t="s">
        <v>61</v>
      </c>
      <c r="C2" s="1" t="s">
        <v>63</v>
      </c>
      <c r="D2" s="1" t="s">
        <v>64</v>
      </c>
      <c r="E2" s="1" t="s">
        <v>65</v>
      </c>
    </row>
    <row r="3" spans="1:5" x14ac:dyDescent="0.45">
      <c r="B3" s="1" t="s">
        <v>62</v>
      </c>
      <c r="C3" s="1" t="s">
        <v>74</v>
      </c>
      <c r="D3" s="1" t="s">
        <v>75</v>
      </c>
      <c r="E3" s="1" t="s">
        <v>66</v>
      </c>
    </row>
  </sheetData>
  <sheetProtection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workbookViewId="0"/>
  </sheetViews>
  <sheetFormatPr defaultColWidth="9" defaultRowHeight="14.4" x14ac:dyDescent="0.45"/>
  <cols>
    <col min="1" max="1" width="11.3984375" style="7" bestFit="1" customWidth="1"/>
    <col min="2" max="3" width="9" style="7"/>
    <col min="4" max="5" width="11.09765625" style="7" bestFit="1" customWidth="1"/>
    <col min="6" max="6" width="15" style="7" bestFit="1" customWidth="1"/>
    <col min="7" max="7" width="15" style="7" customWidth="1"/>
    <col min="8" max="11" width="15" style="7" bestFit="1" customWidth="1"/>
    <col min="12" max="12" width="15" style="7" customWidth="1"/>
    <col min="13" max="13" width="15.09765625" style="7" customWidth="1"/>
    <col min="14" max="17" width="9" style="7"/>
    <col min="18" max="18" width="15" style="7" bestFit="1" customWidth="1"/>
    <col min="19" max="19" width="13.09765625" style="7" bestFit="1" customWidth="1"/>
    <col min="20" max="20" width="9.59765625" style="7" bestFit="1" customWidth="1"/>
    <col min="21" max="21" width="9" style="7"/>
    <col min="22" max="23" width="15.69921875" style="7" customWidth="1"/>
    <col min="24" max="16384" width="9" style="7"/>
  </cols>
  <sheetData>
    <row r="1" spans="1:20" x14ac:dyDescent="0.45">
      <c r="A1" s="7" t="s">
        <v>76</v>
      </c>
      <c r="B1" s="7" t="s">
        <v>82</v>
      </c>
      <c r="C1" s="7" t="s">
        <v>83</v>
      </c>
      <c r="D1" s="7" t="s">
        <v>84</v>
      </c>
      <c r="E1" s="7" t="s">
        <v>85</v>
      </c>
      <c r="F1" s="7" t="s">
        <v>102</v>
      </c>
      <c r="G1" s="7" t="s">
        <v>103</v>
      </c>
      <c r="H1" s="7" t="str">
        <f>'損益計算書（診療所のみ）'!J14</f>
        <v>本来業務事業損失</v>
      </c>
      <c r="I1" s="7" t="s">
        <v>97</v>
      </c>
      <c r="J1" s="7" t="s">
        <v>98</v>
      </c>
      <c r="K1" s="3" t="str">
        <f>'損益計算書（診療所のみ）'!J18</f>
        <v>附帯業務事業利益</v>
      </c>
      <c r="L1" s="3" t="str">
        <f>'損益計算書（診療所のみ）'!J19</f>
        <v>事業損失</v>
      </c>
      <c r="M1" s="3" t="s">
        <v>91</v>
      </c>
      <c r="N1" s="3" t="s">
        <v>92</v>
      </c>
      <c r="O1" s="3" t="str">
        <f>'損益計算書（診療所のみ）'!J22</f>
        <v>経常損失</v>
      </c>
      <c r="P1" s="3" t="s">
        <v>93</v>
      </c>
      <c r="Q1" s="3" t="s">
        <v>99</v>
      </c>
      <c r="R1" s="7" t="str">
        <f>'損益計算書（診療所のみ）'!J25</f>
        <v>税引前当期純損失</v>
      </c>
      <c r="S1" s="7" t="s">
        <v>101</v>
      </c>
      <c r="T1" s="7" t="str">
        <f>'損益計算書（診療所のみ）'!J27</f>
        <v>当期純損失</v>
      </c>
    </row>
    <row r="2" spans="1:20" x14ac:dyDescent="0.45">
      <c r="A2" s="7" t="str">
        <f>IF(ISBLANK('損益計算書（診療所のみ）'!$I$3),"",'損益計算書（診療所のみ）'!$I$3)</f>
        <v>00728</v>
      </c>
      <c r="B2" s="7" t="str">
        <f>IF(ISBLANK('損益計算書（診療所のみ）'!$C$3),"",'損益計算書（診療所のみ）'!$C$3)</f>
        <v>医療法人社団　ゆした歯科医院</v>
      </c>
      <c r="C2" s="7" t="str">
        <f>IF(ISBLANK('損益計算書（診療所のみ）'!$C$4),"",'損益計算書（診療所のみ）'!$C$4)</f>
        <v>岐阜市長良福光５０番地１</v>
      </c>
      <c r="D2" s="19">
        <f>IF(ISBLANK('損益計算書（診療所のみ）'!$E$7),"",'損益計算書（診療所のみ）'!$E$7)</f>
        <v>44378</v>
      </c>
      <c r="E2" s="19">
        <f>IF(ISBLANK('損益計算書（診療所のみ）'!$H$7),"",'損益計算書（診療所のみ）'!$H$7)</f>
        <v>44742</v>
      </c>
      <c r="F2" s="28">
        <f>IF(ISNA(VLOOKUP(F1,'損益計算書（診療所のみ）'!$J:$K,2,FALSE)),0,VLOOKUP(F1,'損益計算書（診療所のみ）'!$J:$K,2,FALSE))</f>
        <v>114800</v>
      </c>
      <c r="G2" s="28">
        <f ca="1">IF(ISNA(VLOOKUP(G1,'損益計算書（診療所のみ）'!$J:$K,2,FALSE)),0,VLOOKUP(G1,'損益計算書（診療所のみ）'!$J:$K,2,FALSE))</f>
        <v>116783</v>
      </c>
      <c r="H2" s="28">
        <f>IF(ISNA(VLOOKUP(H1,'損益計算書（診療所のみ）'!$J:$K,2,FALSE)),0,VLOOKUP('損益計算書（診療所のみ）'!J14,'損益計算書（診療所のみ）'!$J:$L,3,FALSE))</f>
        <v>-1983</v>
      </c>
      <c r="I2" s="28">
        <f>IF(ISNA(VLOOKUP(I1,'損益計算書（診療所のみ）'!$J:$K,2,FALSE)),0,VLOOKUP(I1,'損益計算書（診療所のみ）'!$J:$K,2,FALSE))</f>
        <v>0</v>
      </c>
      <c r="J2" s="28">
        <f>IF(ISNA(VLOOKUP(J1,'損益計算書（診療所のみ）'!$J:$K,2,FALSE)),0,VLOOKUP(J1,'損益計算書（診療所のみ）'!$J:$K,2,FALSE))</f>
        <v>0</v>
      </c>
      <c r="K2" s="28">
        <f>IF(ISNA(VLOOKUP(K1,'損益計算書（診療所のみ）'!$J:$K,2,FALSE)),0,VLOOKUP('損益計算書（診療所のみ）'!J18,'損益計算書（診療所のみ）'!$J:$L,3,FALSE))</f>
        <v>0</v>
      </c>
      <c r="L2" s="28">
        <f>IF(ISNA(VLOOKUP(L1,'損益計算書（診療所のみ）'!$J:$K,2,FALSE)),0,VLOOKUP('損益計算書（診療所のみ）'!J19,'損益計算書（診療所のみ）'!$J:$L,3,FALSE))</f>
        <v>-1983</v>
      </c>
      <c r="M2" s="28">
        <f ca="1">IF(ISNA(VLOOKUP(M1,'損益計算書（診療所のみ）'!$J:$K,2,FALSE)),0,VLOOKUP(M1,'損益計算書（診療所のみ）'!$J:$K,2,FALSE))</f>
        <v>1639</v>
      </c>
      <c r="N2" s="28">
        <f ca="1">IF(ISNA(VLOOKUP(N1,'損益計算書（診療所のみ）'!$J:$K,2,FALSE)),0,VLOOKUP(N1,'損益計算書（診療所のみ）'!$J:$K,2,FALSE))</f>
        <v>7</v>
      </c>
      <c r="O2" s="28">
        <f>IF(ISNA(VLOOKUP(O1,'損益計算書（診療所のみ）'!$J:$K,2,FALSE)),0,VLOOKUP('損益計算書（診療所のみ）'!J22,'損益計算書（診療所のみ）'!$J:$L,3,FALSE))</f>
        <v>-351</v>
      </c>
      <c r="P2" s="28">
        <f ca="1">IF(ISNA(VLOOKUP(P1,'損益計算書（診療所のみ）'!$J:$K,2,FALSE)),0,VLOOKUP(P1,'損益計算書（診療所のみ）'!$J:$K,2,FALSE))</f>
        <v>0</v>
      </c>
      <c r="Q2" s="28">
        <f ca="1">IF(ISNA(VLOOKUP(Q1,'損益計算書（診療所のみ）'!$J:$K,2,FALSE)),0,VLOOKUP(Q1,'損益計算書（診療所のみ）'!$J:$K,2,FALSE))</f>
        <v>20</v>
      </c>
      <c r="R2" s="28">
        <f>IF(ISNA(VLOOKUP(R1,'損益計算書（診療所のみ）'!$J:$K,2,FALSE)),0,VLOOKUP('損益計算書（診療所のみ）'!J24,'損益計算書（診療所のみ）'!$J:$L,3,FALSE))</f>
        <v>-371</v>
      </c>
      <c r="S2" s="28">
        <f>IF(ISNA(VLOOKUP(S1,'損益計算書（診療所のみ）'!$J:$K,2,FALSE)),0,VLOOKUP(S1,'損益計算書（診療所のみ）'!$J:$K,2,FALSE))</f>
        <v>72</v>
      </c>
      <c r="T2" s="28">
        <f>IF(ISNA(VLOOKUP(T1,'損益計算書（診療所のみ）'!$J:$K,2,FALSE)),0,VLOOKUP('損益計算書（診療所のみ）'!J27,'損益計算書（診療所のみ）'!$J:$L,3,FALSE))</f>
        <v>-443</v>
      </c>
    </row>
  </sheetData>
  <sheetProtection sheet="1" objects="1" scenarios="1" selectLockedCells="1" selectUnlockedCells="1"/>
  <phoneticPr fontId="5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/>
  </sheetViews>
  <sheetFormatPr defaultColWidth="9" defaultRowHeight="15" x14ac:dyDescent="0.45"/>
  <cols>
    <col min="1" max="1" width="16.5" style="1" bestFit="1" customWidth="1"/>
    <col min="2" max="2" width="12.8984375" style="1" bestFit="1" customWidth="1"/>
    <col min="3" max="3" width="22.8984375" style="1" bestFit="1" customWidth="1"/>
    <col min="4" max="4" width="10.8984375" style="2" bestFit="1" customWidth="1"/>
    <col min="5" max="16384" width="9" style="1"/>
  </cols>
  <sheetData>
    <row r="1" spans="1:4" x14ac:dyDescent="0.45">
      <c r="A1" s="1" t="s">
        <v>39</v>
      </c>
      <c r="B1" s="1" t="s">
        <v>40</v>
      </c>
      <c r="C1" s="1" t="s">
        <v>41</v>
      </c>
    </row>
    <row r="2" spans="1:4" x14ac:dyDescent="0.45">
      <c r="A2" s="1" t="s">
        <v>38</v>
      </c>
      <c r="C2" s="1" t="s">
        <v>0</v>
      </c>
      <c r="D2" s="2">
        <v>899708</v>
      </c>
    </row>
    <row r="3" spans="1:4" x14ac:dyDescent="0.45">
      <c r="A3" s="1" t="s">
        <v>38</v>
      </c>
      <c r="C3" s="1" t="s">
        <v>1</v>
      </c>
      <c r="D3" s="2">
        <v>668889</v>
      </c>
    </row>
    <row r="4" spans="1:4" x14ac:dyDescent="0.45">
      <c r="A4" s="1" t="s">
        <v>38</v>
      </c>
      <c r="C4" s="1" t="s">
        <v>53</v>
      </c>
      <c r="D4" s="2">
        <v>9738</v>
      </c>
    </row>
    <row r="5" spans="1:4" x14ac:dyDescent="0.45">
      <c r="A5" s="1" t="s">
        <v>38</v>
      </c>
      <c r="C5" s="1" t="s">
        <v>2</v>
      </c>
      <c r="D5" s="2">
        <v>24092</v>
      </c>
    </row>
    <row r="6" spans="1:4" x14ac:dyDescent="0.45">
      <c r="A6" s="1" t="s">
        <v>38</v>
      </c>
      <c r="C6" s="1" t="s">
        <v>3</v>
      </c>
      <c r="D6" s="2">
        <v>50020</v>
      </c>
    </row>
    <row r="7" spans="1:4" x14ac:dyDescent="0.45">
      <c r="A7" s="1" t="s">
        <v>38</v>
      </c>
      <c r="C7" s="1" t="s">
        <v>4</v>
      </c>
      <c r="D7" s="2">
        <v>13114</v>
      </c>
    </row>
    <row r="8" spans="1:4" x14ac:dyDescent="0.45">
      <c r="A8" s="1" t="s">
        <v>38</v>
      </c>
      <c r="C8" s="1" t="s">
        <v>5</v>
      </c>
      <c r="D8" s="2">
        <v>414</v>
      </c>
    </row>
    <row r="9" spans="1:4" x14ac:dyDescent="0.45">
      <c r="A9" s="1" t="s">
        <v>38</v>
      </c>
      <c r="C9" s="1" t="s">
        <v>52</v>
      </c>
      <c r="D9" s="2">
        <v>-7871</v>
      </c>
    </row>
    <row r="10" spans="1:4" x14ac:dyDescent="0.45">
      <c r="A10" s="1" t="s">
        <v>42</v>
      </c>
      <c r="B10" s="1" t="s">
        <v>43</v>
      </c>
      <c r="C10" s="1" t="s">
        <v>6</v>
      </c>
      <c r="D10" s="2">
        <v>1330051</v>
      </c>
    </row>
    <row r="11" spans="1:4" x14ac:dyDescent="0.45">
      <c r="A11" s="1" t="s">
        <v>42</v>
      </c>
      <c r="B11" s="1" t="s">
        <v>43</v>
      </c>
      <c r="C11" s="1" t="s">
        <v>7</v>
      </c>
      <c r="D11" s="2">
        <v>227744</v>
      </c>
    </row>
    <row r="12" spans="1:4" x14ac:dyDescent="0.45">
      <c r="A12" s="1" t="s">
        <v>42</v>
      </c>
      <c r="B12" s="1" t="s">
        <v>43</v>
      </c>
      <c r="C12" s="1" t="s">
        <v>8</v>
      </c>
      <c r="D12" s="2">
        <v>17884</v>
      </c>
    </row>
    <row r="13" spans="1:4" x14ac:dyDescent="0.45">
      <c r="A13" s="1" t="s">
        <v>42</v>
      </c>
      <c r="B13" s="1" t="s">
        <v>43</v>
      </c>
      <c r="C13" s="1" t="s">
        <v>9</v>
      </c>
      <c r="D13" s="2">
        <v>153362</v>
      </c>
    </row>
    <row r="14" spans="1:4" x14ac:dyDescent="0.45">
      <c r="A14" s="1" t="s">
        <v>42</v>
      </c>
      <c r="B14" s="1" t="s">
        <v>43</v>
      </c>
      <c r="C14" s="1" t="s">
        <v>10</v>
      </c>
      <c r="D14" s="2">
        <v>74695</v>
      </c>
    </row>
    <row r="15" spans="1:4" x14ac:dyDescent="0.45">
      <c r="A15" s="1" t="s">
        <v>42</v>
      </c>
      <c r="B15" s="1" t="s">
        <v>43</v>
      </c>
      <c r="C15" s="1" t="s">
        <v>54</v>
      </c>
      <c r="D15" s="2">
        <v>0</v>
      </c>
    </row>
    <row r="16" spans="1:4" x14ac:dyDescent="0.45">
      <c r="A16" s="1" t="s">
        <v>42</v>
      </c>
      <c r="B16" s="1" t="s">
        <v>43</v>
      </c>
      <c r="C16" s="1" t="s">
        <v>55</v>
      </c>
      <c r="D16" s="2">
        <v>373357</v>
      </c>
    </row>
    <row r="17" spans="1:4" x14ac:dyDescent="0.45">
      <c r="A17" s="1" t="s">
        <v>42</v>
      </c>
      <c r="B17" s="1" t="s">
        <v>43</v>
      </c>
      <c r="C17" s="1" t="s">
        <v>56</v>
      </c>
      <c r="D17" s="2">
        <v>1716267</v>
      </c>
    </row>
    <row r="18" spans="1:4" x14ac:dyDescent="0.45">
      <c r="A18" s="1" t="s">
        <v>42</v>
      </c>
      <c r="B18" s="1" t="s">
        <v>44</v>
      </c>
      <c r="C18" s="1" t="s">
        <v>11</v>
      </c>
      <c r="D18" s="2">
        <v>1458</v>
      </c>
    </row>
    <row r="19" spans="1:4" x14ac:dyDescent="0.45">
      <c r="A19" s="1" t="s">
        <v>42</v>
      </c>
      <c r="B19" s="1" t="s">
        <v>44</v>
      </c>
      <c r="C19" s="1" t="s">
        <v>12</v>
      </c>
      <c r="D19" s="2">
        <v>4925</v>
      </c>
    </row>
    <row r="20" spans="1:4" x14ac:dyDescent="0.45">
      <c r="A20" s="1" t="s">
        <v>42</v>
      </c>
      <c r="B20" s="1" t="s">
        <v>45</v>
      </c>
      <c r="C20" s="1" t="s">
        <v>13</v>
      </c>
      <c r="D20" s="2">
        <v>6100</v>
      </c>
    </row>
    <row r="21" spans="1:4" x14ac:dyDescent="0.45">
      <c r="A21" s="1" t="s">
        <v>42</v>
      </c>
      <c r="B21" s="1" t="s">
        <v>45</v>
      </c>
      <c r="C21" s="1" t="s">
        <v>14</v>
      </c>
      <c r="D21" s="2">
        <v>104084</v>
      </c>
    </row>
    <row r="22" spans="1:4" x14ac:dyDescent="0.45">
      <c r="A22" s="1" t="s">
        <v>42</v>
      </c>
      <c r="B22" s="1" t="s">
        <v>45</v>
      </c>
      <c r="C22" s="1" t="s">
        <v>15</v>
      </c>
      <c r="D22" s="2">
        <v>74675</v>
      </c>
    </row>
    <row r="23" spans="1:4" x14ac:dyDescent="0.45">
      <c r="A23" s="1" t="s">
        <v>42</v>
      </c>
      <c r="B23" s="1" t="s">
        <v>45</v>
      </c>
      <c r="C23" s="1" t="s">
        <v>57</v>
      </c>
      <c r="D23" s="2">
        <v>787</v>
      </c>
    </row>
    <row r="24" spans="1:4" x14ac:dyDescent="0.45">
      <c r="A24" s="1" t="s">
        <v>42</v>
      </c>
      <c r="B24" s="1" t="s">
        <v>45</v>
      </c>
      <c r="C24" s="1" t="s">
        <v>16</v>
      </c>
      <c r="D24" s="2">
        <v>246788</v>
      </c>
    </row>
    <row r="25" spans="1:4" x14ac:dyDescent="0.45">
      <c r="A25" s="1" t="s">
        <v>42</v>
      </c>
      <c r="B25" s="1" t="s">
        <v>45</v>
      </c>
      <c r="C25" s="1" t="s">
        <v>17</v>
      </c>
      <c r="D25" s="2">
        <v>37421</v>
      </c>
    </row>
    <row r="26" spans="1:4" x14ac:dyDescent="0.45">
      <c r="A26" s="1" t="s">
        <v>42</v>
      </c>
      <c r="B26" s="1" t="s">
        <v>45</v>
      </c>
      <c r="C26" s="1" t="s">
        <v>18</v>
      </c>
      <c r="D26" s="2">
        <v>42</v>
      </c>
    </row>
    <row r="27" spans="1:4" x14ac:dyDescent="0.45">
      <c r="A27" s="1" t="s">
        <v>46</v>
      </c>
      <c r="C27" s="1" t="s">
        <v>19</v>
      </c>
      <c r="D27" s="2">
        <v>202440</v>
      </c>
    </row>
    <row r="28" spans="1:4" x14ac:dyDescent="0.45">
      <c r="A28" s="1" t="s">
        <v>46</v>
      </c>
      <c r="C28" s="1" t="s">
        <v>20</v>
      </c>
      <c r="D28" s="2">
        <v>10000</v>
      </c>
    </row>
    <row r="29" spans="1:4" x14ac:dyDescent="0.45">
      <c r="A29" s="1" t="s">
        <v>46</v>
      </c>
      <c r="C29" s="1" t="s">
        <v>47</v>
      </c>
      <c r="D29" s="2">
        <v>379984</v>
      </c>
    </row>
    <row r="30" spans="1:4" x14ac:dyDescent="0.45">
      <c r="A30" s="1" t="s">
        <v>46</v>
      </c>
      <c r="C30" s="1" t="s">
        <v>21</v>
      </c>
      <c r="D30" s="2">
        <v>157712</v>
      </c>
    </row>
    <row r="31" spans="1:4" x14ac:dyDescent="0.45">
      <c r="A31" s="1" t="s">
        <v>46</v>
      </c>
      <c r="C31" s="1" t="s">
        <v>22</v>
      </c>
      <c r="D31" s="2">
        <v>99359</v>
      </c>
    </row>
    <row r="32" spans="1:4" x14ac:dyDescent="0.45">
      <c r="A32" s="1" t="s">
        <v>46</v>
      </c>
      <c r="C32" s="1" t="s">
        <v>23</v>
      </c>
      <c r="D32" s="2">
        <v>70</v>
      </c>
    </row>
    <row r="33" spans="1:4" x14ac:dyDescent="0.45">
      <c r="A33" s="1" t="s">
        <v>46</v>
      </c>
      <c r="C33" s="1" t="s">
        <v>24</v>
      </c>
      <c r="D33" s="2">
        <v>7063</v>
      </c>
    </row>
    <row r="34" spans="1:4" x14ac:dyDescent="0.45">
      <c r="A34" s="1" t="s">
        <v>46</v>
      </c>
      <c r="C34" s="1" t="s">
        <v>25</v>
      </c>
      <c r="D34" s="2">
        <v>974</v>
      </c>
    </row>
    <row r="35" spans="1:4" x14ac:dyDescent="0.45">
      <c r="A35" s="1" t="s">
        <v>46</v>
      </c>
      <c r="C35" s="1" t="s">
        <v>26</v>
      </c>
      <c r="D35" s="2">
        <v>18672</v>
      </c>
    </row>
    <row r="36" spans="1:4" x14ac:dyDescent="0.45">
      <c r="A36" s="1" t="s">
        <v>46</v>
      </c>
      <c r="C36" s="1" t="s">
        <v>27</v>
      </c>
      <c r="D36" s="2">
        <v>110000</v>
      </c>
    </row>
    <row r="37" spans="1:4" x14ac:dyDescent="0.45">
      <c r="A37" s="1" t="s">
        <v>46</v>
      </c>
      <c r="C37" s="1" t="s">
        <v>28</v>
      </c>
      <c r="D37" s="2">
        <v>139964</v>
      </c>
    </row>
    <row r="38" spans="1:4" x14ac:dyDescent="0.45">
      <c r="A38" s="1" t="s">
        <v>46</v>
      </c>
      <c r="C38" s="1" t="s">
        <v>29</v>
      </c>
      <c r="D38" s="2">
        <v>191</v>
      </c>
    </row>
    <row r="39" spans="1:4" x14ac:dyDescent="0.45">
      <c r="A39" s="1" t="s">
        <v>48</v>
      </c>
      <c r="C39" s="1" t="s">
        <v>30</v>
      </c>
      <c r="D39" s="2">
        <v>2173036</v>
      </c>
    </row>
    <row r="40" spans="1:4" x14ac:dyDescent="0.45">
      <c r="A40" s="1" t="s">
        <v>48</v>
      </c>
      <c r="C40" s="1" t="s">
        <v>31</v>
      </c>
      <c r="D40" s="2">
        <v>320</v>
      </c>
    </row>
    <row r="41" spans="1:4" x14ac:dyDescent="0.45">
      <c r="A41" s="1" t="s">
        <v>48</v>
      </c>
      <c r="C41" s="1" t="s">
        <v>32</v>
      </c>
      <c r="D41" s="2">
        <v>78019</v>
      </c>
    </row>
    <row r="42" spans="1:4" x14ac:dyDescent="0.45">
      <c r="A42" s="1" t="s">
        <v>48</v>
      </c>
      <c r="C42" s="1" t="s">
        <v>33</v>
      </c>
      <c r="D42" s="2">
        <v>15923</v>
      </c>
    </row>
    <row r="43" spans="1:4" x14ac:dyDescent="0.45">
      <c r="A43" s="1" t="s">
        <v>48</v>
      </c>
      <c r="C43" s="1" t="s">
        <v>34</v>
      </c>
      <c r="D43" s="2">
        <v>164859</v>
      </c>
    </row>
    <row r="44" spans="1:4" x14ac:dyDescent="0.45">
      <c r="A44" s="1" t="s">
        <v>48</v>
      </c>
      <c r="C44" s="1" t="s">
        <v>35</v>
      </c>
      <c r="D44" s="2">
        <v>11129</v>
      </c>
    </row>
    <row r="45" spans="1:4" x14ac:dyDescent="0.45">
      <c r="A45" s="1" t="s">
        <v>48</v>
      </c>
      <c r="C45" s="1" t="s">
        <v>36</v>
      </c>
      <c r="D45" s="2">
        <v>273376</v>
      </c>
    </row>
    <row r="46" spans="1:4" x14ac:dyDescent="0.45">
      <c r="A46" s="1" t="s">
        <v>49</v>
      </c>
      <c r="C46" s="1" t="s">
        <v>37</v>
      </c>
      <c r="D46" s="2">
        <v>2195788</v>
      </c>
    </row>
    <row r="47" spans="1:4" x14ac:dyDescent="0.45">
      <c r="A47" s="1" t="s">
        <v>50</v>
      </c>
      <c r="C47" s="1" t="s">
        <v>51</v>
      </c>
      <c r="D47" s="2">
        <v>-11129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損益計算書（診療所のみ）</vt:lpstr>
      <vt:lpstr>科目</vt:lpstr>
      <vt:lpstr>csv</vt:lpstr>
      <vt:lpstr>【sample】慈生会</vt:lpstr>
      <vt:lpstr>'損益計算書（診療所のみ）'!Print_Area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Gifu</cp:lastModifiedBy>
  <dcterms:modified xsi:type="dcterms:W3CDTF">2023-04-14T14:08:02Z</dcterms:modified>
</cp:coreProperties>
</file>