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00" windowHeight="8892" tabRatio="751" activeTab="0"/>
  </bookViews>
  <sheets>
    <sheet name="R05基準財政需要額・収入額・交付決定額" sheetId="1" r:id="rId1"/>
    <sheet name="R05最近5年間の交付決定額" sheetId="2" r:id="rId2"/>
    <sheet name="R05人口からみた交付税の状況" sheetId="3" r:id="rId3"/>
    <sheet name="R05不交付団体の推移" sheetId="4" r:id="rId4"/>
    <sheet name="R05標準財政規模" sheetId="5" r:id="rId5"/>
    <sheet name="R05財政力指数" sheetId="6" r:id="rId6"/>
    <sheet name="R05特例交付金決定額一覧" sheetId="7" r:id="rId7"/>
  </sheets>
  <externalReferences>
    <externalReference r:id="rId10"/>
  </externalReferences>
  <definedNames>
    <definedName name="_xlnm._FilterDatabase" localSheetId="4" hidden="1">'R05標準財政規模'!$A$2:$A$51</definedName>
    <definedName name="\D" localSheetId="2">'R05人口からみた交付税の状況'!$B$55:$B$55</definedName>
    <definedName name="\D">#REF!</definedName>
    <definedName name="\R" localSheetId="1">'R05最近5年間の交付決定額'!#REF!</definedName>
    <definedName name="\R" localSheetId="2">'R05人口からみた交付税の状況'!#REF!</definedName>
    <definedName name="\R" localSheetId="6">'[1]過去５年間の交付決定額'!#REF!</definedName>
    <definedName name="\R">#REF!</definedName>
    <definedName name="_xlnm.Print_Area" localSheetId="0">'R05基準財政需要額・収入額・交付決定額'!$A$2:$AZ$51</definedName>
    <definedName name="_xlnm.Print_Area" localSheetId="1">'R05最近5年間の交付決定額'!$A$2:$J$52</definedName>
    <definedName name="_xlnm.Print_Area" localSheetId="5">'R05財政力指数'!$A$1:$G$53</definedName>
    <definedName name="_xlnm.Print_Area" localSheetId="2">'R05人口からみた交付税の状況'!$A$2:$G$51</definedName>
    <definedName name="_xlnm.Print_Area" localSheetId="6">'R05特例交付金決定額一覧'!$A$1:$E$49</definedName>
    <definedName name="_xlnm.Print_Area" localSheetId="4">'R05標準財政規模'!$D$2:$J$50</definedName>
    <definedName name="_xlnm.Print_Area" localSheetId="3">'R05不交付団体の推移'!$A$1:$H$37</definedName>
    <definedName name="PRINT_AREA_MI">#REF!</definedName>
    <definedName name="_xlnm.Print_Titles" localSheetId="0">'R05基準財政需要額・収入額・交付決定額'!$A:$A,'R05基準財政需要額・収入額・交付決定額'!$2:$5</definedName>
    <definedName name="_xlnm.Print_Titles" localSheetId="2">'R05人口からみた交付税の状況'!$2:$5</definedName>
    <definedName name="_xlnm.Print_Titles" localSheetId="6">'R05特例交付金決定額一覧'!$2:$4</definedName>
  </definedNames>
  <calcPr fullCalcOnLoad="1"/>
</workbook>
</file>

<file path=xl/sharedStrings.xml><?xml version="1.0" encoding="utf-8"?>
<sst xmlns="http://schemas.openxmlformats.org/spreadsheetml/2006/main" count="662" uniqueCount="430">
  <si>
    <t>基 準 財 政 収 入 額</t>
  </si>
  <si>
    <t>調整額</t>
  </si>
  <si>
    <t>交付決定額</t>
  </si>
  <si>
    <t>評点</t>
  </si>
  <si>
    <t>(Ｄ)＋(Ｅ)</t>
  </si>
  <si>
    <t>(Ｃ)－(Ｆ)</t>
  </si>
  <si>
    <t>(Ｇ)－(Ｈ)</t>
  </si>
  <si>
    <t>計  （Ａ）</t>
  </si>
  <si>
    <t xml:space="preserve">（Ｂ） </t>
  </si>
  <si>
    <t xml:space="preserve">（Ｃ）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</si>
  <si>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</si>
  <si>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</si>
  <si>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</si>
  <si>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</si>
  <si>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</si>
  <si>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</si>
  <si>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</si>
  <si>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</si>
  <si>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</si>
  <si>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</si>
  <si>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</si>
  <si>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</si>
  <si>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</si>
  <si>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</si>
  <si>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</si>
  <si>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</si>
  <si>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</si>
  <si>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</si>
  <si>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</si>
  <si>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</si>
  <si>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</si>
  <si>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</si>
  <si>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</si>
  <si>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</si>
  <si>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</si>
  <si>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</si>
  <si>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</si>
  <si>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</si>
  <si>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</si>
  <si>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伸び率</t>
  </si>
  <si>
    <t>参      考</t>
  </si>
  <si>
    <t>（参考）</t>
  </si>
  <si>
    <t>追加交付前</t>
  </si>
  <si>
    <t xml:space="preserve">個別算定経費 </t>
  </si>
  <si>
    <t>包括算定経費</t>
  </si>
  <si>
    <t>財源不足・超過額</t>
  </si>
  <si>
    <t>Ⅰ</t>
  </si>
  <si>
    <t>Ⅱ</t>
  </si>
  <si>
    <t>（Ｉ）</t>
  </si>
  <si>
    <t>（Ｊ）</t>
  </si>
  <si>
    <t>区  分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</si>
  <si>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</si>
  <si>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</si>
  <si>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</si>
  <si>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</si>
  <si>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</si>
  <si>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</si>
  <si>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</si>
  <si>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</si>
  <si>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</si>
  <si>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</si>
  <si>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</si>
  <si>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</si>
  <si>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</si>
  <si>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</si>
  <si>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</si>
  <si>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</si>
  <si>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</si>
  <si>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</si>
  <si>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</si>
  <si>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</si>
  <si>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</si>
  <si>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</si>
  <si>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</si>
  <si>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</si>
  <si>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</si>
  <si>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</si>
  <si>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</si>
  <si>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</si>
  <si>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</si>
  <si>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</si>
  <si>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</si>
  <si>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</si>
  <si>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</si>
  <si>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</si>
  <si>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</si>
  <si>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</si>
  <si>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</si>
  <si>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</si>
  <si>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</si>
  <si>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</si>
  <si>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</si>
  <si>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</si>
  <si>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</si>
  <si>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</si>
  <si>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</si>
  <si>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</si>
  <si>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</si>
  <si>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</si>
  <si>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</si>
  <si>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</si>
  <si>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</si>
  <si>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</si>
  <si>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</si>
  <si>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</si>
  <si>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</si>
  <si>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</si>
  <si>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</si>
  <si>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</si>
  <si>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</si>
  <si>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</si>
  <si>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</si>
  <si>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</si>
  <si>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</si>
  <si>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</si>
  <si>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</si>
  <si>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</si>
  <si>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</si>
  <si>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</si>
  <si>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</si>
  <si>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</si>
  <si>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</si>
  <si>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</si>
  <si>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</si>
  <si>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</si>
  <si>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</si>
  <si>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>平成12年度</t>
  </si>
  <si>
    <t>平成13年度</t>
  </si>
  <si>
    <t>平成14年度</t>
  </si>
  <si>
    <t>平成15年度</t>
  </si>
  <si>
    <t>岐南町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</si>
  <si>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</si>
  <si>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</si>
  <si>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</si>
  <si>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</si>
  <si>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</si>
  <si>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</si>
  <si>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</si>
  <si>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</si>
  <si>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</si>
  <si>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</si>
  <si>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</si>
  <si>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</si>
  <si>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</si>
  <si>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</si>
  <si>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</si>
  <si>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</si>
  <si>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</si>
  <si>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</si>
  <si>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</si>
  <si>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</si>
  <si>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</si>
  <si>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</si>
  <si>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</si>
  <si>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</si>
  <si>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</si>
  <si>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</si>
  <si>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</si>
  <si>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</si>
  <si>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</si>
  <si>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</si>
  <si>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</si>
  <si>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</si>
  <si>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</si>
  <si>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</si>
  <si>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</si>
  <si>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</si>
  <si>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</si>
  <si>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</si>
  <si>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</si>
  <si>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</si>
  <si>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</si>
  <si>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</si>
  <si>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</si>
  <si>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</si>
  <si>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</si>
  <si>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</si>
  <si>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</si>
  <si>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</si>
  <si>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海津市</t>
  </si>
  <si>
    <t>揖斐川町</t>
  </si>
  <si>
    <t>市計</t>
  </si>
  <si>
    <t xml:space="preserve">市計　（全て交付団体）     </t>
  </si>
  <si>
    <t xml:space="preserve">町村計　（全て交付団体） </t>
  </si>
  <si>
    <t>非表示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</si>
  <si>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</si>
  <si>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</si>
  <si>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</si>
  <si>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</si>
  <si>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</si>
  <si>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</si>
  <si>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</si>
  <si>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</si>
  <si>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</si>
  <si>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　　　２　（　）内は単純平均。</t>
  </si>
  <si>
    <t>A</t>
  </si>
  <si>
    <t>B</t>
  </si>
  <si>
    <t>C</t>
  </si>
  <si>
    <t>D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</si>
  <si>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</si>
  <si>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</si>
  <si>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</si>
  <si>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</si>
  <si>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</si>
  <si>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</si>
  <si>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</si>
  <si>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</si>
  <si>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</si>
  <si>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</si>
  <si>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</si>
  <si>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</si>
  <si>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</si>
  <si>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</si>
  <si>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</si>
  <si>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</si>
  <si>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</si>
  <si>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</si>
  <si>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</si>
  <si>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</si>
  <si>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</si>
  <si>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</si>
  <si>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</si>
  <si>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</si>
  <si>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</si>
  <si>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</si>
  <si>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</si>
  <si>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</si>
  <si>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</si>
  <si>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</si>
  <si>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</si>
  <si>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</si>
  <si>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</si>
  <si>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</si>
  <si>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</si>
  <si>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</si>
  <si>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</si>
  <si>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</si>
  <si>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</si>
  <si>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</si>
  <si>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</si>
  <si>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</si>
  <si>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</si>
  <si>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</si>
  <si>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</si>
  <si>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</si>
  <si>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</si>
  <si>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</si>
  <si>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</si>
  <si>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</si>
  <si>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</si>
  <si>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</si>
  <si>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</si>
  <si>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</si>
  <si>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</si>
  <si>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</si>
  <si>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</si>
  <si>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</si>
  <si>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</si>
  <si>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</si>
  <si>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</si>
  <si>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</si>
  <si>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</si>
  <si>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</si>
  <si>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</si>
  <si>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</si>
  <si>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</si>
  <si>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</si>
  <si>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</si>
  <si>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</si>
  <si>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</si>
  <si>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</si>
  <si>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</si>
  <si>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</si>
  <si>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</si>
  <si>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</si>
  <si>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</si>
  <si>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</si>
  <si>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</si>
  <si>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</si>
  <si>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</si>
  <si>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</si>
  <si>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</si>
  <si>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</si>
  <si>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</si>
  <si>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</si>
  <si>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</si>
  <si>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</si>
  <si>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</si>
  <si>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</si>
  <si>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</si>
  <si>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</si>
  <si>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</si>
  <si>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</si>
  <si>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</si>
  <si>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</si>
  <si>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</si>
  <si>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</si>
  <si>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平成28年度</t>
  </si>
  <si>
    <t>平成29年度</t>
  </si>
  <si>
    <t>平成30年度</t>
  </si>
  <si>
    <t xml:space="preserve"> A</t>
  </si>
  <si>
    <t xml:space="preserve"> B</t>
  </si>
  <si>
    <t xml:space="preserve">  C</t>
  </si>
  <si>
    <t xml:space="preserve"> D</t>
  </si>
  <si>
    <t>E</t>
  </si>
  <si>
    <t>令和元年度</t>
  </si>
  <si>
    <t>－</t>
  </si>
  <si>
    <t>２ ※印は、調整不交付団体（財源不足団体であるが、調整率を乗じた結果、普通交付税の交付を受けない団体）であること。</t>
  </si>
  <si>
    <t>３ ◎印は、一本算定では不交付団体であるが、合併特例の適用により普通交付税が交付された団体であること。</t>
  </si>
  <si>
    <t>１ 昭和41年度以前は、資料等の関係で不明のため記入していない。</t>
  </si>
  <si>
    <t>（注）</t>
  </si>
  <si>
    <t>◎大垣市，◎各務原市，岐南町</t>
  </si>
  <si>
    <t>※可児市</t>
  </si>
  <si>
    <t>大垣市，※安八町</t>
  </si>
  <si>
    <t>大垣市，可児市</t>
  </si>
  <si>
    <t>可児市，根尾村</t>
  </si>
  <si>
    <t>臨時財政対策債
発行可能額　　　　</t>
  </si>
  <si>
    <t>　関ケ原町</t>
  </si>
  <si>
    <t>（単位：千円）</t>
  </si>
  <si>
    <t xml:space="preserve"> </t>
  </si>
  <si>
    <t>種地</t>
  </si>
  <si>
    <t>(n-1)包括算定経費</t>
  </si>
  <si>
    <t>(n-1)公債費</t>
  </si>
  <si>
    <t xml:space="preserve">(n-1)個別算定経費 </t>
  </si>
  <si>
    <t>(n-1)人口減少等特別対策</t>
  </si>
  <si>
    <t>(n-1)地域元気創造</t>
  </si>
  <si>
    <t>地域の元気創造事業費</t>
  </si>
  <si>
    <t>人口減少等特別対策事業費</t>
  </si>
  <si>
    <t>臨財債振替相当額(△)</t>
  </si>
  <si>
    <t>(n-1)臨財債振替相当額(△)</t>
  </si>
  <si>
    <t>(n-1)計  （Ａ）</t>
  </si>
  <si>
    <t>(n-1)（Ｃ）</t>
  </si>
  <si>
    <t>(n-1)（Ｄ）</t>
  </si>
  <si>
    <t>(n-1)（Ｅ）</t>
  </si>
  <si>
    <t xml:space="preserve">(n-1)（Ｆ）  </t>
  </si>
  <si>
    <t xml:space="preserve">(n-1)（Ｇ）  </t>
  </si>
  <si>
    <t>(n-1)（Ｈ）</t>
  </si>
  <si>
    <t>(n-1)（Ｉ）</t>
  </si>
  <si>
    <t>基準財政需要額</t>
  </si>
  <si>
    <t>算出額</t>
  </si>
  <si>
    <t>算出額</t>
  </si>
  <si>
    <t>基準財政需要額</t>
  </si>
  <si>
    <t>山県市</t>
  </si>
  <si>
    <t>瑞穂市</t>
  </si>
  <si>
    <t>飛騨市</t>
  </si>
  <si>
    <t>本巣市</t>
  </si>
  <si>
    <t>郡上市</t>
  </si>
  <si>
    <t>下呂市</t>
  </si>
  <si>
    <t>　の調整額</t>
  </si>
  <si>
    <t>伸び率</t>
  </si>
  <si>
    <t xml:space="preserve">（Ｄ）  </t>
  </si>
  <si>
    <t>公債費</t>
  </si>
  <si>
    <t xml:space="preserve">県計　　（全て交付団体） </t>
  </si>
  <si>
    <t>(n-1)（Ｂ）</t>
  </si>
  <si>
    <t>区分</t>
  </si>
  <si>
    <t>錯誤額</t>
  </si>
  <si>
    <t>(当初比)</t>
  </si>
  <si>
    <t>←非表示(調整額復活後は表示)→</t>
  </si>
  <si>
    <t>基準財政需要額、基準財政収入額及び普通交付税決定額</t>
  </si>
  <si>
    <t>（単位…千円、伸び率…％）</t>
  </si>
  <si>
    <t>交付決定額(調整後)</t>
  </si>
  <si>
    <t>(B-A)/A</t>
  </si>
  <si>
    <t>(C-B)/B</t>
  </si>
  <si>
    <t>(D-C)/C</t>
  </si>
  <si>
    <t>(E-D)/D</t>
  </si>
  <si>
    <t>伸び率(%)</t>
  </si>
  <si>
    <t>(B+C+D)　　E</t>
  </si>
  <si>
    <t>市町村名</t>
  </si>
  <si>
    <t>(A+B+C)/3</t>
  </si>
  <si>
    <t>平均</t>
  </si>
  <si>
    <t>個人住民税減収補填特例交付金</t>
  </si>
  <si>
    <t>森林環境</t>
  </si>
  <si>
    <t>高山市</t>
  </si>
  <si>
    <t>関市</t>
  </si>
  <si>
    <t>中津川市</t>
  </si>
  <si>
    <t>恵那市</t>
  </si>
  <si>
    <t>揖斐川町</t>
  </si>
  <si>
    <t>地域社会再生事業費</t>
  </si>
  <si>
    <t>(n-1)地域社会再生</t>
  </si>
  <si>
    <t>Ｒ０１年度</t>
  </si>
  <si>
    <t>令和２年度</t>
  </si>
  <si>
    <t>C1538</t>
  </si>
  <si>
    <t>C0100</t>
  </si>
  <si>
    <t>C1254</t>
  </si>
  <si>
    <t>C0102</t>
  </si>
  <si>
    <t>C0103</t>
  </si>
  <si>
    <t>C0104</t>
  </si>
  <si>
    <t>C1701</t>
  </si>
  <si>
    <t>C0105</t>
  </si>
  <si>
    <t>C0135</t>
  </si>
  <si>
    <t>突合用</t>
  </si>
  <si>
    <t>算式入り</t>
  </si>
  <si>
    <t>ﾁｪｯｸ</t>
  </si>
  <si>
    <t>S0501</t>
  </si>
  <si>
    <t>普通交付税交付額
n年度
(当初)</t>
  </si>
  <si>
    <t>令和３年度</t>
  </si>
  <si>
    <t>地域デジタル社会推進費</t>
  </si>
  <si>
    <t>(n-1)地域デジタル</t>
  </si>
  <si>
    <t>岐阜市</t>
  </si>
  <si>
    <t>大垣市</t>
  </si>
  <si>
    <t>多治見市</t>
  </si>
  <si>
    <t>可児市</t>
  </si>
  <si>
    <t>Ｒ０２年国調人口</t>
  </si>
  <si>
    <t>（注）「錯誤に係る額」及び「調整額」を考慮しない額である。</t>
  </si>
  <si>
    <t>Ｒ０２年度</t>
  </si>
  <si>
    <t>Ｒ０３年度</t>
  </si>
  <si>
    <t>（確報値）</t>
  </si>
  <si>
    <t>令和４年度</t>
  </si>
  <si>
    <t>R04</t>
  </si>
  <si>
    <t>（注）１　錯誤額は加減していない。R02年度において合併算定替え実施団体は一本算定による。</t>
  </si>
  <si>
    <t>錯誤後</t>
  </si>
  <si>
    <t>R03年度(再算定)</t>
  </si>
  <si>
    <t>収入額計</t>
  </si>
  <si>
    <t>令和５年度</t>
  </si>
  <si>
    <t>（注）伸び率は、市町村を令和５年度の不交付・交付団体の区分で整理し、令和４年度当初算定との比較である。</t>
  </si>
  <si>
    <t>Ｒ０４年度</t>
  </si>
  <si>
    <t>Ｒ０５年度</t>
  </si>
  <si>
    <t>人口からみた令和５年度普通交付税の状況</t>
  </si>
  <si>
    <t>令和５年度</t>
  </si>
  <si>
    <t>令和５年度 市町村標準財政規模等</t>
  </si>
  <si>
    <t>令和５年度　地方特例交付金決定額一覧</t>
  </si>
  <si>
    <t>R05</t>
  </si>
  <si>
    <t>R04年度(再算定)</t>
  </si>
  <si>
    <t>R05年度(当初算定)</t>
  </si>
  <si>
    <t>C1811</t>
  </si>
  <si>
    <t>C1803</t>
  </si>
  <si>
    <t>C0793</t>
  </si>
  <si>
    <t>臨財債
n年度
一本</t>
  </si>
  <si>
    <t>C1810</t>
  </si>
  <si>
    <t>令和５年度　市町村財政力指数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</si>
</sst>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  <numFmt numFmtId="211" formatCode="#,##0.0;&quot;△ &quot;#,##0.0"/>
    <numFmt numFmtId="212" formatCode="#,##0;&quot;△ &quot;#,##0&quot; &quot;"/>
    <numFmt numFmtId="213" formatCode="#,##0&quot; &quot;;&quot;△ &quot;#,##0&quot; &quot;"/>
    <numFmt numFmtId="214" formatCode="#,##0.0&quot; &quot;;&quot;△ &quot;#,##0.0&quot; &quot;"/>
    <numFmt numFmtId="215" formatCode="#,##0&quot; &quot;;&quot;△&quot;#,##0&quot; &quot;"/>
    <numFmt numFmtId="216" formatCode="#,##0.0&quot; &quot;;&quot;△&quot;#,##0.0&quot; &quot;"/>
  </numFmts>
  <fonts count="70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6"/>
      <color indexed="12"/>
      <name val="ＭＳ ゴシック"/>
      <family val="3"/>
    </font>
    <font>
      <b/>
      <sz val="10"/>
      <name val="ＭＳ Ｐゴシック"/>
      <family val="3"/>
    </font>
    <font>
      <sz val="10"/>
      <color indexed="4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6" tint="0.7999799847602844"/>
      <name val="ＭＳ ゴシック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>
        <color indexed="8"/>
      </bottom>
    </border>
    <border diagonalUp="1">
      <left style="hair"/>
      <right style="thin"/>
      <top style="hair"/>
      <bottom style="hair"/>
      <diagonal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8"/>
      </left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thin"/>
      <top style="double"/>
      <bottom style="thin"/>
      <diagonal style="hair"/>
    </border>
    <border>
      <left style="thin"/>
      <right>
        <color indexed="63"/>
      </right>
      <top style="double"/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2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22" fillId="9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22" fillId="15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23" fillId="1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3" fillId="1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23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23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3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23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3" fillId="3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44" borderId="1" applyNumberFormat="0" applyAlignment="0" applyProtection="0"/>
    <xf numFmtId="0" fontId="54" fillId="44" borderId="1" applyNumberFormat="0" applyAlignment="0" applyProtection="0"/>
    <xf numFmtId="0" fontId="25" fillId="45" borderId="2" applyNumberFormat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6" fillId="4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1" fillId="48" borderId="3" applyNumberFormat="0" applyFont="0" applyAlignment="0" applyProtection="0"/>
    <xf numFmtId="0" fontId="15" fillId="49" borderId="4" applyNumberFormat="0" applyFont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27" fillId="0" borderId="6" applyNumberFormat="0" applyFill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28" fillId="5" borderId="0" applyNumberFormat="0" applyBorder="0" applyAlignment="0" applyProtection="0"/>
    <xf numFmtId="41" fontId="39" fillId="0" borderId="0">
      <alignment/>
      <protection/>
    </xf>
    <xf numFmtId="201" fontId="39" fillId="0" borderId="0">
      <alignment/>
      <protection/>
    </xf>
    <xf numFmtId="202" fontId="39" fillId="0" borderId="0">
      <alignment/>
      <protection/>
    </xf>
    <xf numFmtId="203" fontId="39" fillId="0" borderId="0">
      <alignment/>
      <protection/>
    </xf>
    <xf numFmtId="204" fontId="39" fillId="0" borderId="0">
      <alignment/>
      <protection/>
    </xf>
    <xf numFmtId="0" fontId="58" fillId="51" borderId="7" applyNumberFormat="0" applyAlignment="0" applyProtection="0"/>
    <xf numFmtId="0" fontId="58" fillId="51" borderId="7" applyNumberFormat="0" applyAlignment="0" applyProtection="0"/>
    <xf numFmtId="0" fontId="29" fillId="52" borderId="8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31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32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3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4" fillId="0" borderId="16" applyNumberFormat="0" applyFill="0" applyAlignment="0" applyProtection="0"/>
    <xf numFmtId="0" fontId="64" fillId="51" borderId="17" applyNumberFormat="0" applyAlignment="0" applyProtection="0"/>
    <xf numFmtId="0" fontId="64" fillId="51" borderId="17" applyNumberFormat="0" applyAlignment="0" applyProtection="0"/>
    <xf numFmtId="0" fontId="35" fillId="52" borderId="18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53" borderId="7" applyNumberFormat="0" applyAlignment="0" applyProtection="0"/>
    <xf numFmtId="0" fontId="66" fillId="53" borderId="7" applyNumberFormat="0" applyAlignment="0" applyProtection="0"/>
    <xf numFmtId="0" fontId="37" fillId="13" borderId="8" applyNumberFormat="0" applyAlignment="0" applyProtection="0"/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8" fillId="7" borderId="0" applyNumberFormat="0" applyBorder="0" applyAlignment="0" applyProtection="0"/>
  </cellStyleXfs>
  <cellXfs count="507">
    <xf numFmtId="0" fontId="0" fillId="0" borderId="0" xfId="0" applyAlignment="1">
      <alignment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81" fontId="15" fillId="0" borderId="0" xfId="150" applyNumberFormat="1">
      <alignment vertical="center"/>
      <protection/>
    </xf>
    <xf numFmtId="196" fontId="15" fillId="0" borderId="0" xfId="150" applyNumberFormat="1">
      <alignment vertical="center"/>
      <protection/>
    </xf>
    <xf numFmtId="3" fontId="14" fillId="0" borderId="0" xfId="0" applyNumberFormat="1" applyFont="1" applyFill="1" applyAlignment="1">
      <alignment horizontal="right" vertical="center"/>
    </xf>
    <xf numFmtId="3" fontId="9" fillId="0" borderId="30" xfId="0" applyNumberFormat="1" applyFont="1" applyFill="1" applyBorder="1" applyAlignment="1">
      <alignment horizontal="center" vertical="center"/>
    </xf>
    <xf numFmtId="210" fontId="15" fillId="0" borderId="31" xfId="150" applyNumberFormat="1" applyFill="1" applyBorder="1">
      <alignment vertical="center"/>
      <protection/>
    </xf>
    <xf numFmtId="210" fontId="15" fillId="0" borderId="32" xfId="150" applyNumberFormat="1" applyFill="1" applyBorder="1">
      <alignment vertical="center"/>
      <protection/>
    </xf>
    <xf numFmtId="210" fontId="15" fillId="0" borderId="33" xfId="150" applyNumberFormat="1" applyFill="1" applyBorder="1">
      <alignment vertical="center"/>
      <protection/>
    </xf>
    <xf numFmtId="0" fontId="2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 wrapText="1"/>
      <protection/>
    </xf>
    <xf numFmtId="0" fontId="21" fillId="0" borderId="34" xfId="152" applyFont="1" applyFill="1" applyBorder="1" applyAlignment="1">
      <alignment horizontal="left" vertical="center"/>
      <protection/>
    </xf>
    <xf numFmtId="0" fontId="41" fillId="0" borderId="35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 shrinkToFit="1"/>
      <protection/>
    </xf>
    <xf numFmtId="0" fontId="41" fillId="0" borderId="35" xfId="152" applyFont="1" applyFill="1" applyBorder="1" applyAlignment="1">
      <alignment horizontal="center" vertical="center" shrinkToFit="1"/>
      <protection/>
    </xf>
    <xf numFmtId="181" fontId="21" fillId="0" borderId="0" xfId="150" applyNumberFormat="1" applyFont="1">
      <alignment vertical="center"/>
      <protection/>
    </xf>
    <xf numFmtId="180" fontId="21" fillId="0" borderId="0" xfId="150" applyNumberFormat="1" applyFont="1">
      <alignment vertical="center"/>
      <protection/>
    </xf>
    <xf numFmtId="181" fontId="21" fillId="0" borderId="36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>
      <alignment vertical="center" wrapText="1"/>
      <protection/>
    </xf>
    <xf numFmtId="181" fontId="21" fillId="0" borderId="37" xfId="150" applyNumberFormat="1" applyFont="1" applyBorder="1">
      <alignment vertical="center"/>
      <protection/>
    </xf>
    <xf numFmtId="181" fontId="21" fillId="0" borderId="38" xfId="150" applyNumberFormat="1" applyFont="1" applyBorder="1">
      <alignment vertical="center"/>
      <protection/>
    </xf>
    <xf numFmtId="3" fontId="68" fillId="0" borderId="0" xfId="151" applyNumberFormat="1" applyFont="1">
      <alignment vertical="center"/>
      <protection/>
    </xf>
    <xf numFmtId="181" fontId="21" fillId="0" borderId="36" xfId="150" applyNumberFormat="1" applyFont="1" applyBorder="1">
      <alignment vertical="center"/>
      <protection/>
    </xf>
    <xf numFmtId="181" fontId="21" fillId="0" borderId="39" xfId="150" applyNumberFormat="1" applyFont="1" applyBorder="1" applyAlignment="1">
      <alignment horizontal="center" vertical="center"/>
      <protection/>
    </xf>
    <xf numFmtId="38" fontId="41" fillId="0" borderId="0" xfId="118" applyNumberFormat="1" applyFont="1" applyAlignment="1">
      <alignment/>
    </xf>
    <xf numFmtId="183" fontId="41" fillId="0" borderId="0" xfId="118" applyNumberFormat="1" applyFont="1" applyAlignment="1">
      <alignment/>
    </xf>
    <xf numFmtId="38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 horizontal="centerContinuous"/>
    </xf>
    <xf numFmtId="38" fontId="41" fillId="0" borderId="0" xfId="118" applyNumberFormat="1" applyFont="1" applyAlignment="1">
      <alignment vertical="center"/>
    </xf>
    <xf numFmtId="38" fontId="41" fillId="0" borderId="40" xfId="118" applyNumberFormat="1" applyFont="1" applyBorder="1" applyAlignment="1">
      <alignment vertical="center"/>
    </xf>
    <xf numFmtId="38" fontId="41" fillId="0" borderId="41" xfId="118" applyNumberFormat="1" applyFont="1" applyBorder="1" applyAlignment="1">
      <alignment vertical="center"/>
    </xf>
    <xf numFmtId="38" fontId="41" fillId="0" borderId="42" xfId="118" applyNumberFormat="1" applyFont="1" applyBorder="1" applyAlignment="1">
      <alignment vertical="center"/>
    </xf>
    <xf numFmtId="38" fontId="41" fillId="0" borderId="43" xfId="118" applyNumberFormat="1" applyFont="1" applyBorder="1" applyAlignment="1">
      <alignment vertical="center"/>
    </xf>
    <xf numFmtId="38" fontId="41" fillId="0" borderId="44" xfId="118" applyNumberFormat="1" applyFont="1" applyBorder="1" applyAlignment="1">
      <alignment vertical="center"/>
    </xf>
    <xf numFmtId="38" fontId="41" fillId="0" borderId="45" xfId="118" applyNumberFormat="1" applyFont="1" applyBorder="1" applyAlignment="1">
      <alignment vertical="center"/>
    </xf>
    <xf numFmtId="183" fontId="41" fillId="0" borderId="0" xfId="118" applyNumberFormat="1" applyFont="1" applyBorder="1" applyAlignment="1">
      <alignment horizontal="right"/>
    </xf>
    <xf numFmtId="3" fontId="9" fillId="0" borderId="2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213" fontId="8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186" fontId="8" fillId="0" borderId="0" xfId="118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186" fontId="5" fillId="0" borderId="0" xfId="118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86" fontId="10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186" fontId="7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9" fillId="55" borderId="32" xfId="0" applyNumberFormat="1" applyFont="1" applyFill="1" applyBorder="1" applyAlignment="1">
      <alignment horizontal="center" vertical="center"/>
    </xf>
    <xf numFmtId="3" fontId="9" fillId="55" borderId="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 shrinkToFit="1"/>
    </xf>
    <xf numFmtId="0" fontId="14" fillId="55" borderId="31" xfId="0" applyFont="1" applyFill="1" applyBorder="1" applyAlignment="1">
      <alignment horizontal="centerContinuous" vertical="center"/>
    </xf>
    <xf numFmtId="3" fontId="9" fillId="55" borderId="31" xfId="0" applyNumberFormat="1" applyFont="1" applyFill="1" applyBorder="1" applyAlignment="1">
      <alignment horizontal="centerContinuous" vertical="center"/>
    </xf>
    <xf numFmtId="3" fontId="5" fillId="56" borderId="0" xfId="0" applyNumberFormat="1" applyFont="1" applyFill="1" applyAlignment="1">
      <alignment vertical="center"/>
    </xf>
    <xf numFmtId="3" fontId="9" fillId="56" borderId="32" xfId="0" applyNumberFormat="1" applyFont="1" applyFill="1" applyBorder="1" applyAlignment="1">
      <alignment horizontal="center" vertical="center"/>
    </xf>
    <xf numFmtId="3" fontId="9" fillId="56" borderId="0" xfId="0" applyNumberFormat="1" applyFont="1" applyFill="1" applyBorder="1" applyAlignment="1">
      <alignment horizontal="center" vertical="center"/>
    </xf>
    <xf numFmtId="3" fontId="9" fillId="56" borderId="33" xfId="0" applyNumberFormat="1" applyFont="1" applyFill="1" applyBorder="1" applyAlignment="1">
      <alignment horizontal="center" vertical="center" shrinkToFit="1"/>
    </xf>
    <xf numFmtId="3" fontId="9" fillId="56" borderId="0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 vertical="center"/>
    </xf>
    <xf numFmtId="186" fontId="9" fillId="56" borderId="32" xfId="118" applyNumberFormat="1" applyFont="1" applyFill="1" applyBorder="1" applyAlignment="1">
      <alignment horizontal="center" vertical="center" shrinkToFit="1"/>
    </xf>
    <xf numFmtId="186" fontId="9" fillId="56" borderId="0" xfId="118" applyNumberFormat="1" applyFont="1" applyFill="1" applyBorder="1" applyAlignment="1">
      <alignment horizontal="center" vertical="center"/>
    </xf>
    <xf numFmtId="186" fontId="9" fillId="56" borderId="33" xfId="118" applyNumberFormat="1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Continuous" vertical="center"/>
    </xf>
    <xf numFmtId="3" fontId="9" fillId="56" borderId="33" xfId="0" applyNumberFormat="1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9" fillId="55" borderId="51" xfId="0" applyNumberFormat="1" applyFont="1" applyFill="1" applyBorder="1" applyAlignment="1">
      <alignment horizontal="center" vertical="center" shrinkToFit="1"/>
    </xf>
    <xf numFmtId="3" fontId="9" fillId="55" borderId="52" xfId="0" applyNumberFormat="1" applyFont="1" applyFill="1" applyBorder="1" applyAlignment="1">
      <alignment horizontal="center" vertical="center"/>
    </xf>
    <xf numFmtId="3" fontId="9" fillId="55" borderId="53" xfId="0" applyNumberFormat="1" applyFont="1" applyFill="1" applyBorder="1" applyAlignment="1">
      <alignment horizontal="center" vertical="center" shrinkToFit="1"/>
    </xf>
    <xf numFmtId="3" fontId="9" fillId="55" borderId="54" xfId="0" applyNumberFormat="1" applyFont="1" applyFill="1" applyBorder="1" applyAlignment="1">
      <alignment horizontal="center" vertical="center" shrinkToFit="1"/>
    </xf>
    <xf numFmtId="0" fontId="14" fillId="55" borderId="55" xfId="0" applyFont="1" applyFill="1" applyBorder="1" applyAlignment="1">
      <alignment horizontal="centerContinuous" vertical="center"/>
    </xf>
    <xf numFmtId="3" fontId="9" fillId="55" borderId="56" xfId="0" applyNumberFormat="1" applyFont="1" applyFill="1" applyBorder="1" applyAlignment="1">
      <alignment horizontal="center" vertical="center"/>
    </xf>
    <xf numFmtId="3" fontId="9" fillId="55" borderId="26" xfId="0" applyNumberFormat="1" applyFont="1" applyFill="1" applyBorder="1" applyAlignment="1">
      <alignment horizontal="center" vertical="center"/>
    </xf>
    <xf numFmtId="3" fontId="9" fillId="55" borderId="57" xfId="0" applyNumberFormat="1" applyFont="1" applyFill="1" applyBorder="1" applyAlignment="1">
      <alignment horizontal="center" vertical="center"/>
    </xf>
    <xf numFmtId="0" fontId="14" fillId="55" borderId="58" xfId="0" applyFont="1" applyFill="1" applyBorder="1" applyAlignment="1">
      <alignment horizontal="center" vertical="center" shrinkToFit="1"/>
    </xf>
    <xf numFmtId="0" fontId="14" fillId="55" borderId="54" xfId="0" applyFont="1" applyFill="1" applyBorder="1" applyAlignment="1">
      <alignment horizontal="center" vertical="center" shrinkToFit="1"/>
    </xf>
    <xf numFmtId="3" fontId="9" fillId="55" borderId="59" xfId="0" applyNumberFormat="1" applyFont="1" applyFill="1" applyBorder="1" applyAlignment="1">
      <alignment vertical="center"/>
    </xf>
    <xf numFmtId="3" fontId="9" fillId="55" borderId="32" xfId="0" applyNumberFormat="1" applyFont="1" applyFill="1" applyBorder="1" applyAlignment="1">
      <alignment vertical="center"/>
    </xf>
    <xf numFmtId="3" fontId="9" fillId="55" borderId="56" xfId="0" applyNumberFormat="1" applyFont="1" applyFill="1" applyBorder="1" applyAlignment="1">
      <alignment vertical="center"/>
    </xf>
    <xf numFmtId="3" fontId="9" fillId="55" borderId="55" xfId="0" applyNumberFormat="1" applyFont="1" applyFill="1" applyBorder="1" applyAlignment="1">
      <alignment horizontal="centerContinuous" vertical="center"/>
    </xf>
    <xf numFmtId="3" fontId="9" fillId="55" borderId="22" xfId="0" applyNumberFormat="1" applyFont="1" applyFill="1" applyBorder="1" applyAlignment="1">
      <alignment horizontal="center" vertical="center"/>
    </xf>
    <xf numFmtId="3" fontId="9" fillId="55" borderId="22" xfId="0" applyNumberFormat="1" applyFont="1" applyFill="1" applyBorder="1" applyAlignment="1">
      <alignment horizontal="centerContinuous" vertical="center"/>
    </xf>
    <xf numFmtId="3" fontId="9" fillId="55" borderId="0" xfId="0" applyNumberFormat="1" applyFont="1" applyFill="1" applyBorder="1" applyAlignment="1">
      <alignment horizontal="centerContinuous" vertical="center"/>
    </xf>
    <xf numFmtId="3" fontId="9" fillId="55" borderId="33" xfId="0" applyNumberFormat="1" applyFont="1" applyFill="1" applyBorder="1" applyAlignment="1">
      <alignment horizontal="centerContinuous" vertical="center"/>
    </xf>
    <xf numFmtId="0" fontId="14" fillId="55" borderId="58" xfId="0" applyFont="1" applyFill="1" applyBorder="1" applyAlignment="1">
      <alignment horizontal="centerContinuous" vertical="center"/>
    </xf>
    <xf numFmtId="176" fontId="9" fillId="55" borderId="60" xfId="0" applyNumberFormat="1" applyFont="1" applyFill="1" applyBorder="1" applyAlignment="1">
      <alignment horizontal="center" vertical="center"/>
    </xf>
    <xf numFmtId="3" fontId="9" fillId="55" borderId="6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/>
    </xf>
    <xf numFmtId="176" fontId="9" fillId="55" borderId="54" xfId="0" applyNumberFormat="1" applyFont="1" applyFill="1" applyBorder="1" applyAlignment="1">
      <alignment horizontal="center" vertical="center"/>
    </xf>
    <xf numFmtId="3" fontId="9" fillId="55" borderId="31" xfId="0" applyNumberFormat="1" applyFont="1" applyFill="1" applyBorder="1" applyAlignment="1">
      <alignment horizontal="center" vertical="center" shrinkToFit="1"/>
    </xf>
    <xf numFmtId="3" fontId="9" fillId="55" borderId="34" xfId="0" applyNumberFormat="1" applyFont="1" applyFill="1" applyBorder="1" applyAlignment="1">
      <alignment horizontal="center" vertical="center" shrinkToFit="1"/>
    </xf>
    <xf numFmtId="3" fontId="41" fillId="0" borderId="0" xfId="0" applyNumberFormat="1" applyFont="1" applyFill="1" applyAlignment="1">
      <alignment horizontal="center" vertical="center"/>
    </xf>
    <xf numFmtId="3" fontId="40" fillId="56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186" fontId="41" fillId="0" borderId="0" xfId="118" applyNumberFormat="1" applyFont="1" applyFill="1" applyAlignment="1">
      <alignment horizontal="center" vertical="center"/>
    </xf>
    <xf numFmtId="3" fontId="9" fillId="55" borderId="36" xfId="0" applyNumberFormat="1" applyFont="1" applyFill="1" applyBorder="1" applyAlignment="1">
      <alignment horizontal="center" vertical="center"/>
    </xf>
    <xf numFmtId="3" fontId="9" fillId="55" borderId="37" xfId="0" applyNumberFormat="1" applyFont="1" applyFill="1" applyBorder="1" applyAlignment="1">
      <alignment horizontal="center" vertical="center" shrinkToFit="1"/>
    </xf>
    <xf numFmtId="186" fontId="9" fillId="55" borderId="61" xfId="118" applyNumberFormat="1" applyFont="1" applyFill="1" applyBorder="1" applyAlignment="1">
      <alignment horizontal="center" vertical="center" shrinkToFit="1"/>
    </xf>
    <xf numFmtId="186" fontId="9" fillId="55" borderId="51" xfId="118" applyNumberFormat="1" applyFont="1" applyFill="1" applyBorder="1" applyAlignment="1">
      <alignment horizontal="center" vertical="center"/>
    </xf>
    <xf numFmtId="186" fontId="9" fillId="55" borderId="53" xfId="118" applyNumberFormat="1" applyFont="1" applyFill="1" applyBorder="1" applyAlignment="1">
      <alignment horizontal="center" vertical="center" shrinkToFit="1"/>
    </xf>
    <xf numFmtId="3" fontId="9" fillId="55" borderId="58" xfId="0" applyNumberFormat="1" applyFont="1" applyFill="1" applyBorder="1" applyAlignment="1">
      <alignment horizontal="center" vertical="center" shrinkToFit="1"/>
    </xf>
    <xf numFmtId="3" fontId="9" fillId="55" borderId="26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45" fillId="0" borderId="0" xfId="0" applyNumberFormat="1" applyFont="1" applyFill="1" applyAlignment="1">
      <alignment vertical="center"/>
    </xf>
    <xf numFmtId="213" fontId="45" fillId="0" borderId="0" xfId="0" applyNumberFormat="1" applyFont="1" applyFill="1" applyBorder="1" applyAlignment="1">
      <alignment vertical="center"/>
    </xf>
    <xf numFmtId="213" fontId="45" fillId="0" borderId="0" xfId="0" applyNumberFormat="1" applyFont="1" applyFill="1" applyBorder="1" applyAlignment="1">
      <alignment horizontal="center" vertical="center"/>
    </xf>
    <xf numFmtId="213" fontId="45" fillId="0" borderId="0" xfId="0" applyNumberFormat="1" applyFont="1" applyFill="1" applyAlignment="1">
      <alignment vertical="center"/>
    </xf>
    <xf numFmtId="213" fontId="45" fillId="0" borderId="0" xfId="118" applyNumberFormat="1" applyFont="1" applyFill="1" applyBorder="1" applyAlignment="1">
      <alignment vertical="center"/>
    </xf>
    <xf numFmtId="213" fontId="46" fillId="0" borderId="0" xfId="0" applyNumberFormat="1" applyFont="1" applyFill="1" applyAlignment="1">
      <alignment vertical="center"/>
    </xf>
    <xf numFmtId="213" fontId="0" fillId="0" borderId="0" xfId="0" applyNumberFormat="1" applyFont="1" applyFill="1" applyAlignment="1">
      <alignment vertical="center"/>
    </xf>
    <xf numFmtId="213" fontId="4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213" fontId="47" fillId="0" borderId="0" xfId="0" applyNumberFormat="1" applyFont="1" applyFill="1" applyAlignment="1">
      <alignment vertical="center"/>
    </xf>
    <xf numFmtId="213" fontId="47" fillId="0" borderId="0" xfId="0" applyNumberFormat="1" applyFont="1" applyFill="1" applyBorder="1" applyAlignment="1">
      <alignment vertical="center"/>
    </xf>
    <xf numFmtId="213" fontId="47" fillId="0" borderId="0" xfId="118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4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86" fontId="46" fillId="0" borderId="0" xfId="118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4" fontId="17" fillId="0" borderId="62" xfId="0" applyNumberFormat="1" applyFont="1" applyFill="1" applyBorder="1" applyAlignment="1">
      <alignment vertical="center"/>
    </xf>
    <xf numFmtId="214" fontId="17" fillId="0" borderId="0" xfId="0" applyNumberFormat="1" applyFont="1" applyFill="1" applyBorder="1" applyAlignment="1">
      <alignment vertical="center"/>
    </xf>
    <xf numFmtId="213" fontId="17" fillId="0" borderId="63" xfId="0" applyNumberFormat="1" applyFont="1" applyFill="1" applyBorder="1" applyAlignment="1">
      <alignment vertical="center"/>
    </xf>
    <xf numFmtId="213" fontId="16" fillId="0" borderId="0" xfId="0" applyNumberFormat="1" applyFont="1" applyFill="1" applyAlignment="1">
      <alignment vertical="center"/>
    </xf>
    <xf numFmtId="213" fontId="17" fillId="0" borderId="64" xfId="0" applyNumberFormat="1" applyFont="1" applyFill="1" applyBorder="1" applyAlignment="1">
      <alignment vertical="center"/>
    </xf>
    <xf numFmtId="214" fontId="16" fillId="0" borderId="28" xfId="0" applyNumberFormat="1" applyFont="1" applyFill="1" applyBorder="1" applyAlignment="1">
      <alignment vertical="center"/>
    </xf>
    <xf numFmtId="214" fontId="16" fillId="0" borderId="62" xfId="0" applyNumberFormat="1" applyFont="1" applyFill="1" applyBorder="1" applyAlignment="1">
      <alignment vertical="center"/>
    </xf>
    <xf numFmtId="213" fontId="17" fillId="0" borderId="65" xfId="0" applyNumberFormat="1" applyFont="1" applyFill="1" applyBorder="1" applyAlignment="1">
      <alignment vertical="center"/>
    </xf>
    <xf numFmtId="213" fontId="17" fillId="0" borderId="66" xfId="0" applyNumberFormat="1" applyFont="1" applyFill="1" applyBorder="1" applyAlignment="1">
      <alignment vertical="center"/>
    </xf>
    <xf numFmtId="214" fontId="17" fillId="0" borderId="67" xfId="0" applyNumberFormat="1" applyFont="1" applyFill="1" applyBorder="1" applyAlignment="1">
      <alignment vertical="center"/>
    </xf>
    <xf numFmtId="214" fontId="17" fillId="0" borderId="68" xfId="0" applyNumberFormat="1" applyFont="1" applyFill="1" applyBorder="1" applyAlignment="1">
      <alignment vertical="center"/>
    </xf>
    <xf numFmtId="214" fontId="17" fillId="0" borderId="52" xfId="0" applyNumberFormat="1" applyFont="1" applyFill="1" applyBorder="1" applyAlignment="1">
      <alignment vertical="center"/>
    </xf>
    <xf numFmtId="213" fontId="17" fillId="0" borderId="51" xfId="0" applyNumberFormat="1" applyFont="1" applyFill="1" applyBorder="1" applyAlignment="1">
      <alignment vertical="center"/>
    </xf>
    <xf numFmtId="213" fontId="17" fillId="0" borderId="69" xfId="0" applyNumberFormat="1" applyFont="1" applyFill="1" applyBorder="1" applyAlignment="1">
      <alignment vertical="center"/>
    </xf>
    <xf numFmtId="214" fontId="17" fillId="0" borderId="70" xfId="0" applyNumberFormat="1" applyFont="1" applyFill="1" applyBorder="1" applyAlignment="1">
      <alignment vertical="center"/>
    </xf>
    <xf numFmtId="214" fontId="17" fillId="0" borderId="71" xfId="0" applyNumberFormat="1" applyFont="1" applyFill="1" applyBorder="1" applyAlignment="1">
      <alignment vertical="center"/>
    </xf>
    <xf numFmtId="213" fontId="17" fillId="0" borderId="39" xfId="0" applyNumberFormat="1" applyFont="1" applyFill="1" applyBorder="1" applyAlignment="1">
      <alignment vertical="center"/>
    </xf>
    <xf numFmtId="214" fontId="17" fillId="0" borderId="72" xfId="0" applyNumberFormat="1" applyFont="1" applyFill="1" applyBorder="1" applyAlignment="1">
      <alignment vertical="center"/>
    </xf>
    <xf numFmtId="213" fontId="17" fillId="0" borderId="73" xfId="0" applyNumberFormat="1" applyFont="1" applyFill="1" applyBorder="1" applyAlignment="1">
      <alignment vertical="center"/>
    </xf>
    <xf numFmtId="213" fontId="17" fillId="0" borderId="72" xfId="0" applyNumberFormat="1" applyFont="1" applyFill="1" applyBorder="1" applyAlignment="1">
      <alignment vertical="center"/>
    </xf>
    <xf numFmtId="213" fontId="16" fillId="0" borderId="74" xfId="0" applyNumberFormat="1" applyFont="1" applyFill="1" applyBorder="1" applyAlignment="1">
      <alignment vertical="center"/>
    </xf>
    <xf numFmtId="213" fontId="16" fillId="0" borderId="64" xfId="0" applyNumberFormat="1" applyFont="1" applyFill="1" applyBorder="1" applyAlignment="1">
      <alignment vertical="center"/>
    </xf>
    <xf numFmtId="213" fontId="17" fillId="0" borderId="75" xfId="0" applyNumberFormat="1" applyFont="1" applyFill="1" applyBorder="1" applyAlignment="1">
      <alignment vertical="center"/>
    </xf>
    <xf numFmtId="214" fontId="17" fillId="0" borderId="76" xfId="0" applyNumberFormat="1" applyFont="1" applyFill="1" applyBorder="1" applyAlignment="1">
      <alignment vertical="center"/>
    </xf>
    <xf numFmtId="213" fontId="16" fillId="0" borderId="77" xfId="0" applyNumberFormat="1" applyFont="1" applyFill="1" applyBorder="1" applyAlignment="1">
      <alignment vertical="center"/>
    </xf>
    <xf numFmtId="214" fontId="17" fillId="0" borderId="78" xfId="0" applyNumberFormat="1" applyFont="1" applyFill="1" applyBorder="1" applyAlignment="1">
      <alignment vertical="center"/>
    </xf>
    <xf numFmtId="213" fontId="17" fillId="0" borderId="79" xfId="0" applyNumberFormat="1" applyFont="1" applyFill="1" applyBorder="1" applyAlignment="1">
      <alignment vertical="center"/>
    </xf>
    <xf numFmtId="213" fontId="17" fillId="0" borderId="73" xfId="118" applyNumberFormat="1" applyFont="1" applyFill="1" applyBorder="1" applyAlignment="1">
      <alignment vertical="center"/>
    </xf>
    <xf numFmtId="213" fontId="17" fillId="0" borderId="69" xfId="118" applyNumberFormat="1" applyFont="1" applyFill="1" applyBorder="1" applyAlignment="1">
      <alignment vertical="center"/>
    </xf>
    <xf numFmtId="3" fontId="9" fillId="55" borderId="80" xfId="0" applyNumberFormat="1" applyFont="1" applyFill="1" applyBorder="1" applyAlignment="1">
      <alignment horizontal="center" vertical="center"/>
    </xf>
    <xf numFmtId="3" fontId="9" fillId="55" borderId="81" xfId="0" applyNumberFormat="1" applyFont="1" applyFill="1" applyBorder="1" applyAlignment="1">
      <alignment horizontal="center" vertical="center" shrinkToFit="1"/>
    </xf>
    <xf numFmtId="213" fontId="17" fillId="0" borderId="82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213" fontId="40" fillId="57" borderId="81" xfId="118" applyNumberFormat="1" applyFont="1" applyFill="1" applyBorder="1" applyAlignment="1">
      <alignment vertical="center"/>
    </xf>
    <xf numFmtId="213" fontId="40" fillId="57" borderId="33" xfId="118" applyNumberFormat="1" applyFont="1" applyFill="1" applyBorder="1" applyAlignment="1">
      <alignment vertical="center"/>
    </xf>
    <xf numFmtId="213" fontId="40" fillId="57" borderId="83" xfId="118" applyNumberFormat="1" applyFont="1" applyFill="1" applyBorder="1" applyAlignment="1">
      <alignment vertical="center"/>
    </xf>
    <xf numFmtId="213" fontId="41" fillId="0" borderId="84" xfId="118" applyNumberFormat="1" applyFont="1" applyBorder="1" applyAlignment="1">
      <alignment vertical="center"/>
    </xf>
    <xf numFmtId="213" fontId="40" fillId="57" borderId="85" xfId="118" applyNumberFormat="1" applyFont="1" applyFill="1" applyBorder="1" applyAlignment="1">
      <alignment vertical="center"/>
    </xf>
    <xf numFmtId="213" fontId="40" fillId="57" borderId="31" xfId="118" applyNumberFormat="1" applyFont="1" applyFill="1" applyBorder="1" applyAlignment="1">
      <alignment vertical="center"/>
    </xf>
    <xf numFmtId="213" fontId="40" fillId="57" borderId="86" xfId="118" applyNumberFormat="1" applyFont="1" applyFill="1" applyBorder="1" applyAlignment="1">
      <alignment vertical="center"/>
    </xf>
    <xf numFmtId="213" fontId="40" fillId="57" borderId="87" xfId="118" applyNumberFormat="1" applyFont="1" applyFill="1" applyBorder="1" applyAlignment="1">
      <alignment vertical="center"/>
    </xf>
    <xf numFmtId="213" fontId="40" fillId="57" borderId="88" xfId="118" applyNumberFormat="1" applyFont="1" applyFill="1" applyBorder="1" applyAlignment="1">
      <alignment vertical="center"/>
    </xf>
    <xf numFmtId="213" fontId="40" fillId="57" borderId="89" xfId="118" applyNumberFormat="1" applyFont="1" applyFill="1" applyBorder="1" applyAlignment="1">
      <alignment vertical="center"/>
    </xf>
    <xf numFmtId="213" fontId="41" fillId="0" borderId="90" xfId="118" applyNumberFormat="1" applyFont="1" applyBorder="1" applyAlignment="1">
      <alignment vertical="center"/>
    </xf>
    <xf numFmtId="213" fontId="40" fillId="57" borderId="91" xfId="118" applyNumberFormat="1" applyFont="1" applyFill="1" applyBorder="1" applyAlignment="1">
      <alignment vertical="center"/>
    </xf>
    <xf numFmtId="213" fontId="40" fillId="57" borderId="92" xfId="118" applyNumberFormat="1" applyFont="1" applyFill="1" applyBorder="1" applyAlignment="1">
      <alignment vertical="center"/>
    </xf>
    <xf numFmtId="213" fontId="41" fillId="0" borderId="93" xfId="118" applyNumberFormat="1" applyFont="1" applyBorder="1" applyAlignment="1">
      <alignment vertical="center"/>
    </xf>
    <xf numFmtId="213" fontId="41" fillId="0" borderId="94" xfId="118" applyNumberFormat="1" applyFont="1" applyBorder="1" applyAlignment="1">
      <alignment vertical="center"/>
    </xf>
    <xf numFmtId="213" fontId="41" fillId="0" borderId="95" xfId="118" applyNumberFormat="1" applyFont="1" applyBorder="1" applyAlignment="1">
      <alignment vertical="center"/>
    </xf>
    <xf numFmtId="213" fontId="41" fillId="0" borderId="33" xfId="118" applyNumberFormat="1" applyFont="1" applyBorder="1" applyAlignment="1">
      <alignment vertical="center"/>
    </xf>
    <xf numFmtId="213" fontId="41" fillId="0" borderId="83" xfId="118" applyNumberFormat="1" applyFont="1" applyBorder="1" applyAlignment="1">
      <alignment vertical="center"/>
    </xf>
    <xf numFmtId="214" fontId="41" fillId="0" borderId="60" xfId="118" applyNumberFormat="1" applyFont="1" applyBorder="1" applyAlignment="1">
      <alignment vertical="center"/>
    </xf>
    <xf numFmtId="214" fontId="41" fillId="0" borderId="84" xfId="118" applyNumberFormat="1" applyFont="1" applyBorder="1" applyAlignment="1">
      <alignment vertical="center"/>
    </xf>
    <xf numFmtId="214" fontId="41" fillId="0" borderId="96" xfId="118" applyNumberFormat="1" applyFont="1" applyBorder="1" applyAlignment="1">
      <alignment vertical="center"/>
    </xf>
    <xf numFmtId="214" fontId="41" fillId="0" borderId="97" xfId="118" applyNumberFormat="1" applyFont="1" applyBorder="1" applyAlignment="1">
      <alignment vertical="center"/>
    </xf>
    <xf numFmtId="214" fontId="41" fillId="0" borderId="98" xfId="118" applyNumberFormat="1" applyFont="1" applyBorder="1" applyAlignment="1">
      <alignment vertical="center"/>
    </xf>
    <xf numFmtId="214" fontId="41" fillId="0" borderId="99" xfId="118" applyNumberFormat="1" applyFont="1" applyBorder="1" applyAlignment="1">
      <alignment vertical="center"/>
    </xf>
    <xf numFmtId="214" fontId="41" fillId="0" borderId="100" xfId="118" applyNumberFormat="1" applyFont="1" applyBorder="1" applyAlignment="1">
      <alignment vertical="center"/>
    </xf>
    <xf numFmtId="214" fontId="41" fillId="0" borderId="101" xfId="118" applyNumberFormat="1" applyFont="1" applyBorder="1" applyAlignment="1">
      <alignment vertical="center"/>
    </xf>
    <xf numFmtId="214" fontId="41" fillId="0" borderId="102" xfId="118" applyNumberFormat="1" applyFont="1" applyBorder="1" applyAlignment="1">
      <alignment vertical="center"/>
    </xf>
    <xf numFmtId="214" fontId="41" fillId="0" borderId="103" xfId="118" applyNumberFormat="1" applyFont="1" applyBorder="1" applyAlignment="1">
      <alignment vertical="center"/>
    </xf>
    <xf numFmtId="214" fontId="41" fillId="0" borderId="104" xfId="118" applyNumberFormat="1" applyFont="1" applyBorder="1" applyAlignment="1">
      <alignment vertical="center"/>
    </xf>
    <xf numFmtId="214" fontId="41" fillId="0" borderId="105" xfId="118" applyNumberFormat="1" applyFont="1" applyBorder="1" applyAlignment="1">
      <alignment vertical="center"/>
    </xf>
    <xf numFmtId="214" fontId="41" fillId="0" borderId="106" xfId="118" applyNumberFormat="1" applyFont="1" applyBorder="1" applyAlignment="1">
      <alignment vertical="center"/>
    </xf>
    <xf numFmtId="214" fontId="41" fillId="0" borderId="107" xfId="118" applyNumberFormat="1" applyFont="1" applyBorder="1" applyAlignment="1">
      <alignment vertical="center"/>
    </xf>
    <xf numFmtId="214" fontId="41" fillId="0" borderId="108" xfId="118" applyNumberFormat="1" applyFont="1" applyBorder="1" applyAlignment="1">
      <alignment vertical="center"/>
    </xf>
    <xf numFmtId="214" fontId="41" fillId="0" borderId="55" xfId="118" applyNumberFormat="1" applyFont="1" applyBorder="1" applyAlignment="1">
      <alignment vertical="center"/>
    </xf>
    <xf numFmtId="214" fontId="41" fillId="0" borderId="109" xfId="118" applyNumberFormat="1" applyFont="1" applyBorder="1" applyAlignment="1">
      <alignment vertical="center"/>
    </xf>
    <xf numFmtId="214" fontId="41" fillId="0" borderId="110" xfId="118" applyNumberFormat="1" applyFont="1" applyBorder="1" applyAlignment="1">
      <alignment vertical="center"/>
    </xf>
    <xf numFmtId="214" fontId="41" fillId="0" borderId="111" xfId="118" applyNumberFormat="1" applyFont="1" applyBorder="1" applyAlignment="1">
      <alignment vertical="center"/>
    </xf>
    <xf numFmtId="214" fontId="41" fillId="0" borderId="112" xfId="118" applyNumberFormat="1" applyFont="1" applyBorder="1" applyAlignment="1">
      <alignment vertical="center"/>
    </xf>
    <xf numFmtId="214" fontId="41" fillId="0" borderId="113" xfId="118" applyNumberFormat="1" applyFont="1" applyBorder="1" applyAlignment="1">
      <alignment vertical="center"/>
    </xf>
    <xf numFmtId="38" fontId="43" fillId="0" borderId="0" xfId="118" applyNumberFormat="1" applyFont="1" applyAlignment="1">
      <alignment/>
    </xf>
    <xf numFmtId="38" fontId="41" fillId="58" borderId="114" xfId="118" applyNumberFormat="1" applyFont="1" applyFill="1" applyBorder="1" applyAlignment="1">
      <alignment horizontal="center" vertical="center"/>
    </xf>
    <xf numFmtId="38" fontId="41" fillId="58" borderId="115" xfId="118" applyNumberFormat="1" applyFont="1" applyFill="1" applyBorder="1" applyAlignment="1">
      <alignment horizontal="center" vertical="center"/>
    </xf>
    <xf numFmtId="183" fontId="41" fillId="58" borderId="59" xfId="118" applyNumberFormat="1" applyFont="1" applyFill="1" applyBorder="1" applyAlignment="1">
      <alignment horizontal="center" vertical="center"/>
    </xf>
    <xf numFmtId="183" fontId="41" fillId="58" borderId="116" xfId="118" applyNumberFormat="1" applyFont="1" applyFill="1" applyBorder="1" applyAlignment="1">
      <alignment horizontal="center" vertical="center"/>
    </xf>
    <xf numFmtId="183" fontId="41" fillId="58" borderId="117" xfId="118" applyNumberFormat="1" applyFont="1" applyFill="1" applyBorder="1" applyAlignment="1">
      <alignment horizontal="center" vertical="center"/>
    </xf>
    <xf numFmtId="38" fontId="41" fillId="58" borderId="118" xfId="118" applyNumberFormat="1" applyFont="1" applyFill="1" applyBorder="1" applyAlignment="1">
      <alignment vertical="center"/>
    </xf>
    <xf numFmtId="38" fontId="41" fillId="58" borderId="119" xfId="118" applyNumberFormat="1" applyFont="1" applyFill="1" applyBorder="1" applyAlignment="1">
      <alignment horizontal="right" vertical="center"/>
    </xf>
    <xf numFmtId="38" fontId="41" fillId="58" borderId="120" xfId="118" applyNumberFormat="1" applyFont="1" applyFill="1" applyBorder="1" applyAlignment="1">
      <alignment horizontal="right" vertical="center"/>
    </xf>
    <xf numFmtId="38" fontId="41" fillId="58" borderId="121" xfId="118" applyNumberFormat="1" applyFont="1" applyFill="1" applyBorder="1" applyAlignment="1">
      <alignment horizontal="right" vertical="center"/>
    </xf>
    <xf numFmtId="38" fontId="41" fillId="58" borderId="122" xfId="118" applyNumberFormat="1" applyFont="1" applyFill="1" applyBorder="1" applyAlignment="1">
      <alignment horizontal="right" vertical="center"/>
    </xf>
    <xf numFmtId="183" fontId="41" fillId="58" borderId="123" xfId="118" applyNumberFormat="1" applyFont="1" applyFill="1" applyBorder="1" applyAlignment="1">
      <alignment horizontal="center" vertical="center"/>
    </xf>
    <xf numFmtId="183" fontId="41" fillId="58" borderId="119" xfId="118" applyNumberFormat="1" applyFont="1" applyFill="1" applyBorder="1" applyAlignment="1">
      <alignment horizontal="center" vertical="center"/>
    </xf>
    <xf numFmtId="183" fontId="41" fillId="58" borderId="124" xfId="118" applyNumberFormat="1" applyFont="1" applyFill="1" applyBorder="1" applyAlignment="1">
      <alignment horizontal="center" vertical="center"/>
    </xf>
    <xf numFmtId="0" fontId="43" fillId="0" borderId="0" xfId="152" applyFont="1" applyFill="1" applyBorder="1" applyAlignment="1">
      <alignment vertical="center"/>
      <protection/>
    </xf>
    <xf numFmtId="0" fontId="41" fillId="0" borderId="125" xfId="0" applyFont="1" applyFill="1" applyBorder="1" applyAlignment="1">
      <alignment vertical="center"/>
    </xf>
    <xf numFmtId="0" fontId="41" fillId="0" borderId="126" xfId="0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58" borderId="127" xfId="0" applyFont="1" applyFill="1" applyBorder="1" applyAlignment="1">
      <alignment vertical="center"/>
    </xf>
    <xf numFmtId="0" fontId="41" fillId="58" borderId="127" xfId="0" applyFont="1" applyFill="1" applyBorder="1" applyAlignment="1">
      <alignment horizontal="center" vertical="center"/>
    </xf>
    <xf numFmtId="0" fontId="41" fillId="58" borderId="128" xfId="0" applyFont="1" applyFill="1" applyBorder="1" applyAlignment="1">
      <alignment horizontal="center" vertical="center"/>
    </xf>
    <xf numFmtId="0" fontId="41" fillId="58" borderId="129" xfId="0" applyFont="1" applyFill="1" applyBorder="1" applyAlignment="1">
      <alignment horizontal="center" vertical="center"/>
    </xf>
    <xf numFmtId="0" fontId="41" fillId="58" borderId="130" xfId="0" applyFont="1" applyFill="1" applyBorder="1" applyAlignment="1">
      <alignment horizontal="center" vertical="center"/>
    </xf>
    <xf numFmtId="0" fontId="41" fillId="58" borderId="131" xfId="0" applyFont="1" applyFill="1" applyBorder="1" applyAlignment="1">
      <alignment horizontal="right" vertical="center"/>
    </xf>
    <xf numFmtId="0" fontId="41" fillId="58" borderId="132" xfId="0" applyFont="1" applyFill="1" applyBorder="1" applyAlignment="1">
      <alignment horizontal="center" vertical="center"/>
    </xf>
    <xf numFmtId="0" fontId="41" fillId="58" borderId="130" xfId="0" applyFont="1" applyFill="1" applyBorder="1" applyAlignment="1">
      <alignment vertical="center"/>
    </xf>
    <xf numFmtId="0" fontId="41" fillId="58" borderId="130" xfId="0" applyFont="1" applyFill="1" applyBorder="1" applyAlignment="1">
      <alignment horizontal="right" vertical="center"/>
    </xf>
    <xf numFmtId="0" fontId="41" fillId="58" borderId="132" xfId="0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213" fontId="41" fillId="0" borderId="125" xfId="118" applyNumberFormat="1" applyFont="1" applyFill="1" applyBorder="1" applyAlignment="1">
      <alignment vertical="center"/>
    </xf>
    <xf numFmtId="213" fontId="41" fillId="0" borderId="133" xfId="118" applyNumberFormat="1" applyFont="1" applyFill="1" applyBorder="1" applyAlignment="1">
      <alignment vertical="center"/>
    </xf>
    <xf numFmtId="213" fontId="41" fillId="0" borderId="134" xfId="118" applyNumberFormat="1" applyFont="1" applyFill="1" applyBorder="1" applyAlignment="1">
      <alignment vertical="center"/>
    </xf>
    <xf numFmtId="213" fontId="41" fillId="0" borderId="135" xfId="118" applyNumberFormat="1" applyFont="1" applyFill="1" applyBorder="1" applyAlignment="1">
      <alignment vertical="center"/>
    </xf>
    <xf numFmtId="213" fontId="41" fillId="0" borderId="136" xfId="118" applyNumberFormat="1" applyFont="1" applyFill="1" applyBorder="1" applyAlignment="1">
      <alignment vertical="center"/>
    </xf>
    <xf numFmtId="213" fontId="41" fillId="0" borderId="137" xfId="118" applyNumberFormat="1" applyFont="1" applyFill="1" applyBorder="1" applyAlignment="1">
      <alignment horizontal="right" vertical="center"/>
    </xf>
    <xf numFmtId="181" fontId="1" fillId="0" borderId="0" xfId="150" applyNumberFormat="1" applyFont="1">
      <alignment vertical="center"/>
      <protection/>
    </xf>
    <xf numFmtId="181" fontId="21" fillId="0" borderId="37" xfId="150" applyNumberFormat="1" applyFont="1" applyBorder="1" applyAlignment="1">
      <alignment horizontal="center" vertical="center"/>
      <protection/>
    </xf>
    <xf numFmtId="181" fontId="21" fillId="0" borderId="50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 quotePrefix="1">
      <alignment horizontal="right"/>
      <protection/>
    </xf>
    <xf numFmtId="214" fontId="41" fillId="0" borderId="138" xfId="118" applyNumberFormat="1" applyFont="1" applyBorder="1" applyAlignment="1">
      <alignment vertical="center"/>
    </xf>
    <xf numFmtId="214" fontId="41" fillId="0" borderId="139" xfId="118" applyNumberFormat="1" applyFont="1" applyBorder="1" applyAlignment="1">
      <alignment vertical="center"/>
    </xf>
    <xf numFmtId="214" fontId="40" fillId="57" borderId="100" xfId="118" applyNumberFormat="1" applyFont="1" applyFill="1" applyBorder="1" applyAlignment="1">
      <alignment vertical="center"/>
    </xf>
    <xf numFmtId="0" fontId="41" fillId="0" borderId="140" xfId="0" applyFont="1" applyFill="1" applyBorder="1" applyAlignment="1">
      <alignment vertical="center"/>
    </xf>
    <xf numFmtId="213" fontId="41" fillId="0" borderId="121" xfId="118" applyNumberFormat="1" applyFont="1" applyFill="1" applyBorder="1" applyAlignment="1">
      <alignment vertical="center"/>
    </xf>
    <xf numFmtId="213" fontId="41" fillId="0" borderId="141" xfId="118" applyNumberFormat="1" applyFont="1" applyFill="1" applyBorder="1" applyAlignment="1">
      <alignment vertical="center"/>
    </xf>
    <xf numFmtId="213" fontId="41" fillId="0" borderId="124" xfId="118" applyNumberFormat="1" applyFont="1" applyFill="1" applyBorder="1" applyAlignment="1">
      <alignment horizontal="right" vertical="center"/>
    </xf>
    <xf numFmtId="210" fontId="15" fillId="0" borderId="0" xfId="150" applyNumberFormat="1" applyFill="1" applyBorder="1">
      <alignment vertical="center"/>
      <protection/>
    </xf>
    <xf numFmtId="210" fontId="15" fillId="0" borderId="142" xfId="150" applyNumberFormat="1" applyFill="1" applyBorder="1">
      <alignment vertical="center"/>
      <protection/>
    </xf>
    <xf numFmtId="210" fontId="15" fillId="0" borderId="121" xfId="150" applyNumberFormat="1" applyFill="1" applyBorder="1">
      <alignment vertical="center"/>
      <protection/>
    </xf>
    <xf numFmtId="181" fontId="43" fillId="0" borderId="0" xfId="150" applyNumberFormat="1" applyFont="1">
      <alignment vertical="center"/>
      <protection/>
    </xf>
    <xf numFmtId="196" fontId="15" fillId="0" borderId="0" xfId="150" applyNumberFormat="1" applyAlignment="1">
      <alignment horizontal="right" vertical="center"/>
      <protection/>
    </xf>
    <xf numFmtId="196" fontId="15" fillId="0" borderId="0" xfId="150" applyNumberFormat="1" applyAlignment="1">
      <alignment horizontal="left" vertical="center"/>
      <protection/>
    </xf>
    <xf numFmtId="196" fontId="15" fillId="0" borderId="57" xfId="150" applyNumberFormat="1" applyFill="1" applyBorder="1" applyAlignment="1">
      <alignment horizontal="left" vertical="center"/>
      <protection/>
    </xf>
    <xf numFmtId="196" fontId="15" fillId="0" borderId="26" xfId="150" applyNumberFormat="1" applyFill="1" applyBorder="1" applyAlignment="1">
      <alignment horizontal="left" vertical="center"/>
      <protection/>
    </xf>
    <xf numFmtId="196" fontId="15" fillId="0" borderId="58" xfId="150" applyNumberFormat="1" applyFill="1" applyBorder="1" applyAlignment="1">
      <alignment horizontal="left" vertical="center"/>
      <protection/>
    </xf>
    <xf numFmtId="196" fontId="15" fillId="0" borderId="55" xfId="150" applyNumberFormat="1" applyFill="1" applyBorder="1" applyAlignment="1">
      <alignment horizontal="left" vertical="center"/>
      <protection/>
    </xf>
    <xf numFmtId="196" fontId="15" fillId="0" borderId="143" xfId="150" applyNumberFormat="1" applyFill="1" applyBorder="1" applyAlignment="1">
      <alignment horizontal="left" vertical="center"/>
      <protection/>
    </xf>
    <xf numFmtId="196" fontId="15" fillId="0" borderId="144" xfId="150" applyNumberFormat="1" applyFill="1" applyBorder="1" applyAlignment="1">
      <alignment horizontal="left" vertical="center"/>
      <protection/>
    </xf>
    <xf numFmtId="196" fontId="15" fillId="0" borderId="32" xfId="150" applyNumberFormat="1" applyFill="1" applyBorder="1" applyAlignment="1">
      <alignment horizontal="centerContinuous" vertical="center" shrinkToFit="1"/>
      <protection/>
    </xf>
    <xf numFmtId="196" fontId="15" fillId="0" borderId="57" xfId="150" applyNumberFormat="1" applyFill="1" applyBorder="1" applyAlignment="1">
      <alignment horizontal="centerContinuous" vertical="center"/>
      <protection/>
    </xf>
    <xf numFmtId="196" fontId="15" fillId="0" borderId="0" xfId="150" applyNumberFormat="1" applyFill="1" applyBorder="1" applyAlignment="1">
      <alignment horizontal="centerContinuous" vertical="center" shrinkToFit="1"/>
      <protection/>
    </xf>
    <xf numFmtId="196" fontId="15" fillId="0" borderId="26" xfId="150" applyNumberFormat="1" applyFill="1" applyBorder="1" applyAlignment="1">
      <alignment horizontal="centerContinuous" vertical="center"/>
      <protection/>
    </xf>
    <xf numFmtId="196" fontId="20" fillId="0" borderId="0" xfId="150" applyNumberFormat="1" applyFont="1">
      <alignment vertical="center"/>
      <protection/>
    </xf>
    <xf numFmtId="189" fontId="43" fillId="0" borderId="0" xfId="150" applyNumberFormat="1" applyFont="1" applyFill="1" applyAlignment="1">
      <alignment vertical="center"/>
      <protection/>
    </xf>
    <xf numFmtId="189" fontId="41" fillId="0" borderId="0" xfId="150" applyNumberFormat="1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150" applyFont="1">
      <alignment vertical="center"/>
      <protection/>
    </xf>
    <xf numFmtId="189" fontId="41" fillId="59" borderId="37" xfId="150" applyNumberFormat="1" applyFont="1" applyFill="1" applyBorder="1" applyAlignment="1">
      <alignment horizontal="left" vertical="center"/>
      <protection/>
    </xf>
    <xf numFmtId="189" fontId="41" fillId="59" borderId="38" xfId="150" applyNumberFormat="1" applyFont="1" applyFill="1" applyBorder="1" applyAlignment="1">
      <alignment vertical="center" shrinkToFit="1"/>
      <protection/>
    </xf>
    <xf numFmtId="189" fontId="41" fillId="59" borderId="37" xfId="150" applyNumberFormat="1" applyFont="1" applyFill="1" applyBorder="1" applyAlignment="1">
      <alignment vertical="center" shrinkToFit="1"/>
      <protection/>
    </xf>
    <xf numFmtId="189" fontId="41" fillId="59" borderId="36" xfId="150" applyNumberFormat="1" applyFont="1" applyFill="1" applyBorder="1" applyAlignment="1">
      <alignment vertical="center" shrinkToFit="1"/>
      <protection/>
    </xf>
    <xf numFmtId="189" fontId="41" fillId="59" borderId="50" xfId="150" applyNumberFormat="1" applyFont="1" applyFill="1" applyBorder="1" applyAlignment="1">
      <alignment vertical="center" shrinkToFit="1"/>
      <protection/>
    </xf>
    <xf numFmtId="189" fontId="41" fillId="0" borderId="50" xfId="150" applyNumberFormat="1" applyFont="1" applyFill="1" applyBorder="1">
      <alignment vertical="center"/>
      <protection/>
    </xf>
    <xf numFmtId="0" fontId="41" fillId="0" borderId="0" xfId="150" applyFont="1" applyBorder="1">
      <alignment vertical="center"/>
      <protection/>
    </xf>
    <xf numFmtId="189" fontId="41" fillId="0" borderId="39" xfId="150" applyNumberFormat="1" applyFont="1" applyFill="1" applyBorder="1">
      <alignment vertical="center"/>
      <protection/>
    </xf>
    <xf numFmtId="189" fontId="41" fillId="0" borderId="0" xfId="150" applyNumberFormat="1" applyFont="1" applyFill="1">
      <alignment vertical="center"/>
      <protection/>
    </xf>
    <xf numFmtId="199" fontId="41" fillId="0" borderId="0" xfId="150" applyNumberFormat="1" applyFont="1">
      <alignment vertical="center"/>
      <protection/>
    </xf>
    <xf numFmtId="189" fontId="41" fillId="0" borderId="0" xfId="150" applyNumberFormat="1" applyFont="1">
      <alignment vertical="center"/>
      <protection/>
    </xf>
    <xf numFmtId="215" fontId="41" fillId="59" borderId="35" xfId="150" applyNumberFormat="1" applyFont="1" applyFill="1" applyBorder="1" applyAlignment="1">
      <alignment vertical="center" shrinkToFit="1"/>
      <protection/>
    </xf>
    <xf numFmtId="215" fontId="41" fillId="59" borderId="86" xfId="150" applyNumberFormat="1" applyFont="1" applyFill="1" applyBorder="1" applyAlignment="1">
      <alignment vertical="center" shrinkToFit="1"/>
      <protection/>
    </xf>
    <xf numFmtId="215" fontId="41" fillId="59" borderId="53" xfId="150" applyNumberFormat="1" applyFont="1" applyFill="1" applyBorder="1" applyAlignment="1">
      <alignment vertical="center" shrinkToFit="1"/>
      <protection/>
    </xf>
    <xf numFmtId="215" fontId="41" fillId="59" borderId="83" xfId="150" applyNumberFormat="1" applyFont="1" applyFill="1" applyBorder="1" applyAlignment="1">
      <alignment vertical="center" shrinkToFit="1"/>
      <protection/>
    </xf>
    <xf numFmtId="215" fontId="41" fillId="59" borderId="61" xfId="150" applyNumberFormat="1" applyFont="1" applyFill="1" applyBorder="1" applyAlignment="1">
      <alignment vertical="center" shrinkToFit="1"/>
      <protection/>
    </xf>
    <xf numFmtId="215" fontId="41" fillId="59" borderId="115" xfId="150" applyNumberFormat="1" applyFont="1" applyFill="1" applyBorder="1" applyAlignment="1">
      <alignment vertical="center" shrinkToFit="1"/>
      <protection/>
    </xf>
    <xf numFmtId="215" fontId="41" fillId="59" borderId="79" xfId="150" applyNumberFormat="1" applyFont="1" applyFill="1" applyBorder="1" applyAlignment="1">
      <alignment vertical="center" shrinkToFit="1"/>
      <protection/>
    </xf>
    <xf numFmtId="215" fontId="41" fillId="59" borderId="145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/>
      <protection/>
    </xf>
    <xf numFmtId="216" fontId="41" fillId="59" borderId="34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 shrinkToFit="1"/>
      <protection/>
    </xf>
    <xf numFmtId="216" fontId="41" fillId="59" borderId="56" xfId="150" applyNumberFormat="1" applyFont="1" applyFill="1" applyBorder="1" applyAlignment="1">
      <alignment vertical="center" shrinkToFit="1"/>
      <protection/>
    </xf>
    <xf numFmtId="216" fontId="41" fillId="59" borderId="78" xfId="150" applyNumberFormat="1" applyFont="1" applyFill="1" applyBorder="1" applyAlignment="1">
      <alignment vertical="center" shrinkToFit="1"/>
      <protection/>
    </xf>
    <xf numFmtId="216" fontId="41" fillId="0" borderId="78" xfId="150" applyNumberFormat="1" applyFont="1" applyFill="1" applyBorder="1" applyAlignment="1">
      <alignment vertical="center"/>
      <protection/>
    </xf>
    <xf numFmtId="216" fontId="41" fillId="0" borderId="71" xfId="150" applyNumberFormat="1" applyFont="1" applyFill="1" applyBorder="1" applyAlignment="1">
      <alignment vertical="center"/>
      <protection/>
    </xf>
    <xf numFmtId="215" fontId="41" fillId="59" borderId="53" xfId="150" applyNumberFormat="1" applyFont="1" applyFill="1" applyBorder="1" applyAlignment="1">
      <alignment vertical="center"/>
      <protection/>
    </xf>
    <xf numFmtId="215" fontId="41" fillId="59" borderId="83" xfId="150" applyNumberFormat="1" applyFont="1" applyFill="1" applyBorder="1" applyAlignment="1">
      <alignment vertical="center"/>
      <protection/>
    </xf>
    <xf numFmtId="215" fontId="41" fillId="0" borderId="79" xfId="150" applyNumberFormat="1" applyFont="1" applyFill="1" applyBorder="1" applyAlignment="1">
      <alignment vertical="center"/>
      <protection/>
    </xf>
    <xf numFmtId="215" fontId="41" fillId="0" borderId="145" xfId="150" applyNumberFormat="1" applyFont="1" applyFill="1" applyBorder="1" applyAlignment="1">
      <alignment vertical="center"/>
      <protection/>
    </xf>
    <xf numFmtId="215" fontId="41" fillId="0" borderId="73" xfId="150" applyNumberFormat="1" applyFont="1" applyFill="1" applyBorder="1" applyAlignment="1">
      <alignment vertical="center"/>
      <protection/>
    </xf>
    <xf numFmtId="215" fontId="41" fillId="0" borderId="146" xfId="150" applyNumberFormat="1" applyFont="1" applyFill="1" applyBorder="1" applyAlignment="1">
      <alignment vertical="center"/>
      <protection/>
    </xf>
    <xf numFmtId="0" fontId="41" fillId="0" borderId="147" xfId="0" applyFont="1" applyFill="1" applyBorder="1" applyAlignment="1">
      <alignment vertical="center"/>
    </xf>
    <xf numFmtId="213" fontId="41" fillId="0" borderId="148" xfId="0" applyNumberFormat="1" applyFont="1" applyFill="1" applyBorder="1" applyAlignment="1">
      <alignment vertical="center"/>
    </xf>
    <xf numFmtId="213" fontId="41" fillId="0" borderId="149" xfId="118" applyNumberFormat="1" applyFont="1" applyFill="1" applyBorder="1" applyAlignment="1">
      <alignment vertical="center"/>
    </xf>
    <xf numFmtId="213" fontId="41" fillId="0" borderId="119" xfId="118" applyNumberFormat="1" applyFont="1" applyFill="1" applyBorder="1" applyAlignment="1">
      <alignment vertical="center"/>
    </xf>
    <xf numFmtId="213" fontId="41" fillId="0" borderId="150" xfId="118" applyNumberFormat="1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213" fontId="41" fillId="0" borderId="151" xfId="0" applyNumberFormat="1" applyFont="1" applyFill="1" applyBorder="1" applyAlignment="1">
      <alignment vertical="center"/>
    </xf>
    <xf numFmtId="213" fontId="41" fillId="0" borderId="101" xfId="118" applyNumberFormat="1" applyFont="1" applyFill="1" applyBorder="1" applyAlignment="1">
      <alignment vertical="center"/>
    </xf>
    <xf numFmtId="213" fontId="41" fillId="0" borderId="98" xfId="118" applyNumberFormat="1" applyFont="1" applyFill="1" applyBorder="1" applyAlignment="1">
      <alignment vertical="center"/>
    </xf>
    <xf numFmtId="213" fontId="41" fillId="0" borderId="99" xfId="118" applyNumberFormat="1" applyFont="1" applyFill="1" applyBorder="1" applyAlignment="1">
      <alignment vertical="center"/>
    </xf>
    <xf numFmtId="213" fontId="41" fillId="0" borderId="100" xfId="0" applyNumberFormat="1" applyFont="1" applyFill="1" applyBorder="1" applyAlignment="1">
      <alignment vertical="center"/>
    </xf>
    <xf numFmtId="213" fontId="41" fillId="0" borderId="99" xfId="118" applyNumberFormat="1" applyFont="1" applyFill="1" applyBorder="1" applyAlignment="1">
      <alignment horizontal="right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97" xfId="0" applyFont="1" applyFill="1" applyBorder="1" applyAlignment="1">
      <alignment vertical="center"/>
    </xf>
    <xf numFmtId="213" fontId="41" fillId="0" borderId="152" xfId="0" applyNumberFormat="1" applyFont="1" applyFill="1" applyBorder="1" applyAlignment="1">
      <alignment vertical="center"/>
    </xf>
    <xf numFmtId="0" fontId="41" fillId="0" borderId="153" xfId="0" applyFont="1" applyFill="1" applyBorder="1" applyAlignment="1">
      <alignment vertical="center"/>
    </xf>
    <xf numFmtId="213" fontId="41" fillId="0" borderId="108" xfId="118" applyNumberFormat="1" applyFont="1" applyFill="1" applyBorder="1" applyAlignment="1">
      <alignment vertical="center"/>
    </xf>
    <xf numFmtId="181" fontId="21" fillId="0" borderId="61" xfId="150" applyNumberFormat="1" applyFont="1" applyBorder="1" applyAlignment="1">
      <alignment horizontal="center" vertical="center"/>
      <protection/>
    </xf>
    <xf numFmtId="181" fontId="21" fillId="0" borderId="154" xfId="150" applyNumberFormat="1" applyFont="1" applyFill="1" applyBorder="1" applyAlignment="1">
      <alignment horizontal="center" vertical="center" shrinkToFit="1"/>
      <protection/>
    </xf>
    <xf numFmtId="181" fontId="21" fillId="0" borderId="53" xfId="150" applyNumberFormat="1" applyFont="1" applyBorder="1" applyAlignment="1">
      <alignment horizontal="right" vertical="center"/>
      <protection/>
    </xf>
    <xf numFmtId="181" fontId="21" fillId="0" borderId="155" xfId="150" applyNumberFormat="1" applyFont="1" applyFill="1" applyBorder="1" applyAlignment="1">
      <alignment horizontal="right" vertical="center"/>
      <protection/>
    </xf>
    <xf numFmtId="181" fontId="21" fillId="0" borderId="35" xfId="150" applyNumberFormat="1" applyFont="1" applyFill="1" applyBorder="1">
      <alignment vertical="center"/>
      <protection/>
    </xf>
    <xf numFmtId="181" fontId="21" fillId="0" borderId="92" xfId="150" applyNumberFormat="1" applyFont="1" applyFill="1" applyBorder="1">
      <alignment vertical="center"/>
      <protection/>
    </xf>
    <xf numFmtId="181" fontId="21" fillId="0" borderId="61" xfId="150" applyNumberFormat="1" applyFont="1" applyFill="1" applyBorder="1">
      <alignment vertical="center"/>
      <protection/>
    </xf>
    <xf numFmtId="181" fontId="21" fillId="0" borderId="73" xfId="150" applyNumberFormat="1" applyFont="1" applyFill="1" applyBorder="1">
      <alignment vertical="center"/>
      <protection/>
    </xf>
    <xf numFmtId="181" fontId="21" fillId="0" borderId="156" xfId="150" applyNumberFormat="1" applyFont="1" applyFill="1" applyBorder="1">
      <alignment vertical="center"/>
      <protection/>
    </xf>
    <xf numFmtId="181" fontId="21" fillId="0" borderId="79" xfId="150" applyNumberFormat="1" applyFont="1" applyFill="1" applyBorder="1">
      <alignment vertical="center"/>
      <protection/>
    </xf>
    <xf numFmtId="181" fontId="21" fillId="0" borderId="157" xfId="150" applyNumberFormat="1" applyFont="1" applyFill="1" applyBorder="1">
      <alignment vertical="center"/>
      <protection/>
    </xf>
    <xf numFmtId="181" fontId="21" fillId="0" borderId="53" xfId="150" applyNumberFormat="1" applyFont="1" applyFill="1" applyBorder="1">
      <alignment vertical="center"/>
      <protection/>
    </xf>
    <xf numFmtId="181" fontId="21" fillId="0" borderId="155" xfId="150" applyNumberFormat="1" applyFont="1" applyFill="1" applyBorder="1">
      <alignment vertical="center"/>
      <protection/>
    </xf>
    <xf numFmtId="181" fontId="21" fillId="0" borderId="57" xfId="150" applyNumberFormat="1" applyFont="1" applyBorder="1" applyAlignment="1">
      <alignment horizontal="center" vertical="center"/>
      <protection/>
    </xf>
    <xf numFmtId="181" fontId="21" fillId="0" borderId="58" xfId="150" applyNumberFormat="1" applyFont="1" applyBorder="1" applyAlignment="1">
      <alignment horizontal="right" vertical="center"/>
      <protection/>
    </xf>
    <xf numFmtId="181" fontId="21" fillId="0" borderId="55" xfId="150" applyNumberFormat="1" applyFont="1" applyFill="1" applyBorder="1">
      <alignment vertical="center"/>
      <protection/>
    </xf>
    <xf numFmtId="181" fontId="21" fillId="0" borderId="57" xfId="150" applyNumberFormat="1" applyFont="1" applyFill="1" applyBorder="1">
      <alignment vertical="center"/>
      <protection/>
    </xf>
    <xf numFmtId="181" fontId="21" fillId="0" borderId="72" xfId="150" applyNumberFormat="1" applyFont="1" applyFill="1" applyBorder="1">
      <alignment vertical="center"/>
      <protection/>
    </xf>
    <xf numFmtId="181" fontId="21" fillId="0" borderId="158" xfId="150" applyNumberFormat="1" applyFont="1" applyFill="1" applyBorder="1">
      <alignment vertical="center"/>
      <protection/>
    </xf>
    <xf numFmtId="181" fontId="21" fillId="0" borderId="58" xfId="150" applyNumberFormat="1" applyFont="1" applyFill="1" applyBorder="1">
      <alignment vertical="center"/>
      <protection/>
    </xf>
    <xf numFmtId="181" fontId="21" fillId="0" borderId="154" xfId="150" applyNumberFormat="1" applyFont="1" applyFill="1" applyBorder="1" applyAlignment="1">
      <alignment horizontal="center" vertical="center" wrapText="1"/>
      <protection/>
    </xf>
    <xf numFmtId="182" fontId="21" fillId="0" borderId="154" xfId="150" applyNumberFormat="1" applyFont="1" applyFill="1" applyBorder="1" applyAlignment="1">
      <alignment vertical="center" shrinkToFit="1"/>
      <protection/>
    </xf>
    <xf numFmtId="181" fontId="15" fillId="0" borderId="97" xfId="150" applyNumberFormat="1" applyBorder="1">
      <alignment vertical="center"/>
      <protection/>
    </xf>
    <xf numFmtId="181" fontId="15" fillId="0" borderId="59" xfId="150" applyNumberFormat="1" applyBorder="1">
      <alignment vertical="center"/>
      <protection/>
    </xf>
    <xf numFmtId="210" fontId="15" fillId="0" borderId="31" xfId="150" applyNumberFormat="1" applyFill="1" applyBorder="1" applyAlignment="1">
      <alignment horizontal="right" vertical="center"/>
      <protection/>
    </xf>
    <xf numFmtId="210" fontId="15" fillId="0" borderId="32" xfId="150" applyNumberFormat="1" applyFill="1" applyBorder="1" applyAlignment="1">
      <alignment horizontal="right" vertical="center"/>
      <protection/>
    </xf>
    <xf numFmtId="210" fontId="15" fillId="0" borderId="142" xfId="150" applyNumberFormat="1" applyFill="1" applyBorder="1" applyAlignment="1">
      <alignment horizontal="right" vertical="center"/>
      <protection/>
    </xf>
    <xf numFmtId="210" fontId="15" fillId="0" borderId="121" xfId="150" applyNumberFormat="1" applyFill="1" applyBorder="1" applyAlignment="1">
      <alignment horizontal="right" vertical="center"/>
      <protection/>
    </xf>
    <xf numFmtId="210" fontId="15" fillId="0" borderId="0" xfId="150" applyNumberFormat="1" applyFill="1" applyBorder="1" applyAlignment="1">
      <alignment horizontal="right" vertical="center"/>
      <protection/>
    </xf>
    <xf numFmtId="210" fontId="15" fillId="0" borderId="33" xfId="150" applyNumberFormat="1" applyFill="1" applyBorder="1" applyAlignment="1">
      <alignment horizontal="right" vertical="center"/>
      <protection/>
    </xf>
    <xf numFmtId="196" fontId="15" fillId="0" borderId="154" xfId="150" applyNumberFormat="1" applyBorder="1" applyAlignment="1">
      <alignment horizontal="center" vertical="center" shrinkToFit="1"/>
      <protection/>
    </xf>
    <xf numFmtId="196" fontId="15" fillId="0" borderId="155" xfId="150" applyNumberFormat="1" applyBorder="1" applyAlignment="1">
      <alignment horizontal="right" vertical="center"/>
      <protection/>
    </xf>
    <xf numFmtId="210" fontId="15" fillId="0" borderId="92" xfId="150" applyNumberFormat="1" applyBorder="1">
      <alignment vertical="center"/>
      <protection/>
    </xf>
    <xf numFmtId="210" fontId="15" fillId="0" borderId="154" xfId="150" applyNumberFormat="1" applyBorder="1">
      <alignment vertical="center"/>
      <protection/>
    </xf>
    <xf numFmtId="210" fontId="15" fillId="0" borderId="159" xfId="150" applyNumberFormat="1" applyBorder="1">
      <alignment vertical="center"/>
      <protection/>
    </xf>
    <xf numFmtId="210" fontId="15" fillId="0" borderId="141" xfId="150" applyNumberFormat="1" applyBorder="1">
      <alignment vertical="center"/>
      <protection/>
    </xf>
    <xf numFmtId="210" fontId="15" fillId="0" borderId="160" xfId="150" applyNumberFormat="1" applyBorder="1">
      <alignment vertical="center"/>
      <protection/>
    </xf>
    <xf numFmtId="210" fontId="15" fillId="0" borderId="155" xfId="150" applyNumberFormat="1" applyBorder="1">
      <alignment vertical="center"/>
      <protection/>
    </xf>
    <xf numFmtId="189" fontId="41" fillId="0" borderId="0" xfId="150" applyNumberFormat="1" applyFont="1" applyFill="1" applyAlignment="1">
      <alignment horizontal="right"/>
      <protection/>
    </xf>
    <xf numFmtId="189" fontId="16" fillId="0" borderId="35" xfId="150" applyNumberFormat="1" applyFont="1" applyFill="1" applyBorder="1" applyAlignment="1">
      <alignment horizontal="center" vertical="center"/>
      <protection/>
    </xf>
    <xf numFmtId="189" fontId="16" fillId="0" borderId="34" xfId="150" applyNumberFormat="1" applyFont="1" applyFill="1" applyBorder="1" applyAlignment="1">
      <alignment horizontal="center" vertical="center"/>
      <protection/>
    </xf>
    <xf numFmtId="189" fontId="16" fillId="0" borderId="85" xfId="150" applyNumberFormat="1" applyFont="1" applyFill="1" applyBorder="1" applyAlignment="1">
      <alignment horizontal="center" vertical="center"/>
      <protection/>
    </xf>
    <xf numFmtId="189" fontId="16" fillId="0" borderId="36" xfId="150" applyNumberFormat="1" applyFont="1" applyFill="1" applyBorder="1" applyAlignment="1">
      <alignment horizontal="center"/>
      <protection/>
    </xf>
    <xf numFmtId="189" fontId="16" fillId="0" borderId="161" xfId="150" applyNumberFormat="1" applyFont="1" applyFill="1" applyBorder="1" applyAlignment="1">
      <alignment horizontal="center"/>
      <protection/>
    </xf>
    <xf numFmtId="189" fontId="16" fillId="0" borderId="37" xfId="150" applyNumberFormat="1" applyFont="1" applyFill="1" applyBorder="1" applyAlignment="1">
      <alignment horizontal="center"/>
      <protection/>
    </xf>
    <xf numFmtId="186" fontId="16" fillId="0" borderId="97" xfId="150" applyNumberFormat="1" applyFont="1" applyBorder="1" applyAlignment="1">
      <alignment horizontal="centerContinuous" vertical="center" shrinkToFit="1"/>
      <protection/>
    </xf>
    <xf numFmtId="0" fontId="41" fillId="0" borderId="162" xfId="152" applyFont="1" applyFill="1" applyBorder="1" applyAlignment="1">
      <alignment horizontal="center" vertical="center"/>
      <protection/>
    </xf>
    <xf numFmtId="0" fontId="21" fillId="0" borderId="163" xfId="152" applyFont="1" applyFill="1" applyBorder="1" applyAlignment="1">
      <alignment horizontal="center" vertical="center"/>
      <protection/>
    </xf>
    <xf numFmtId="0" fontId="14" fillId="55" borderId="31" xfId="0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" vertical="center" shrinkToFit="1"/>
    </xf>
    <xf numFmtId="213" fontId="16" fillId="56" borderId="64" xfId="0" applyNumberFormat="1" applyFont="1" applyFill="1" applyBorder="1" applyAlignment="1">
      <alignment vertical="center"/>
    </xf>
    <xf numFmtId="213" fontId="16" fillId="56" borderId="164" xfId="0" applyNumberFormat="1" applyFont="1" applyFill="1" applyBorder="1" applyAlignment="1">
      <alignment vertical="center"/>
    </xf>
    <xf numFmtId="213" fontId="16" fillId="56" borderId="165" xfId="0" applyNumberFormat="1" applyFont="1" applyFill="1" applyBorder="1" applyAlignment="1">
      <alignment vertical="center"/>
    </xf>
    <xf numFmtId="213" fontId="16" fillId="56" borderId="74" xfId="0" applyNumberFormat="1" applyFont="1" applyFill="1" applyBorder="1" applyAlignment="1">
      <alignment vertical="center"/>
    </xf>
    <xf numFmtId="213" fontId="16" fillId="56" borderId="0" xfId="0" applyNumberFormat="1" applyFont="1" applyFill="1" applyBorder="1" applyAlignment="1">
      <alignment vertical="center"/>
    </xf>
    <xf numFmtId="0" fontId="41" fillId="0" borderId="61" xfId="152" applyFont="1" applyFill="1" applyBorder="1" applyAlignment="1">
      <alignment horizontal="center" vertical="center"/>
      <protection/>
    </xf>
    <xf numFmtId="0" fontId="21" fillId="0" borderId="56" xfId="152" applyFont="1" applyFill="1" applyBorder="1" applyAlignment="1">
      <alignment horizontal="center" vertical="center"/>
      <protection/>
    </xf>
    <xf numFmtId="3" fontId="9" fillId="0" borderId="62" xfId="0" applyNumberFormat="1" applyFont="1" applyFill="1" applyBorder="1" applyAlignment="1">
      <alignment horizontal="center" vertical="center"/>
    </xf>
    <xf numFmtId="213" fontId="16" fillId="0" borderId="64" xfId="0" applyNumberFormat="1" applyFont="1" applyFill="1" applyBorder="1" applyAlignment="1">
      <alignment vertical="center" shrinkToFit="1"/>
    </xf>
    <xf numFmtId="213" fontId="16" fillId="60" borderId="64" xfId="0" applyNumberFormat="1" applyFont="1" applyFill="1" applyBorder="1" applyAlignment="1">
      <alignment vertical="center"/>
    </xf>
    <xf numFmtId="213" fontId="16" fillId="0" borderId="166" xfId="0" applyNumberFormat="1" applyFont="1" applyFill="1" applyBorder="1" applyAlignment="1">
      <alignment vertical="center"/>
    </xf>
    <xf numFmtId="213" fontId="16" fillId="0" borderId="47" xfId="0" applyNumberFormat="1" applyFont="1" applyFill="1" applyBorder="1" applyAlignment="1">
      <alignment vertical="center"/>
    </xf>
    <xf numFmtId="213" fontId="16" fillId="0" borderId="65" xfId="118" applyNumberFormat="1" applyFont="1" applyFill="1" applyBorder="1" applyAlignment="1">
      <alignment vertical="center"/>
    </xf>
    <xf numFmtId="213" fontId="16" fillId="56" borderId="64" xfId="118" applyNumberFormat="1" applyFont="1" applyFill="1" applyBorder="1" applyAlignment="1">
      <alignment vertical="center"/>
    </xf>
    <xf numFmtId="213" fontId="16" fillId="0" borderId="28" xfId="0" applyNumberFormat="1" applyFont="1" applyFill="1" applyBorder="1" applyAlignment="1">
      <alignment vertical="center"/>
    </xf>
    <xf numFmtId="214" fontId="16" fillId="0" borderId="167" xfId="0" applyNumberFormat="1" applyFont="1" applyFill="1" applyBorder="1" applyAlignment="1">
      <alignment vertical="center"/>
    </xf>
    <xf numFmtId="213" fontId="16" fillId="56" borderId="20" xfId="0" applyNumberFormat="1" applyFont="1" applyFill="1" applyBorder="1" applyAlignment="1">
      <alignment vertical="center"/>
    </xf>
    <xf numFmtId="213" fontId="16" fillId="0" borderId="164" xfId="0" applyNumberFormat="1" applyFont="1" applyFill="1" applyBorder="1" applyAlignment="1">
      <alignment vertical="center"/>
    </xf>
    <xf numFmtId="213" fontId="16" fillId="0" borderId="25" xfId="0" applyNumberFormat="1" applyFont="1" applyFill="1" applyBorder="1" applyAlignment="1">
      <alignment vertical="center"/>
    </xf>
    <xf numFmtId="214" fontId="16" fillId="0" borderId="168" xfId="0" applyNumberFormat="1" applyFont="1" applyFill="1" applyBorder="1" applyAlignment="1">
      <alignment vertical="center"/>
    </xf>
    <xf numFmtId="214" fontId="16" fillId="0" borderId="169" xfId="0" applyNumberFormat="1" applyFont="1" applyFill="1" applyBorder="1" applyAlignment="1">
      <alignment vertical="center"/>
    </xf>
    <xf numFmtId="214" fontId="16" fillId="0" borderId="170" xfId="0" applyNumberFormat="1" applyFont="1" applyFill="1" applyBorder="1" applyAlignment="1">
      <alignment vertical="center"/>
    </xf>
    <xf numFmtId="213" fontId="16" fillId="60" borderId="74" xfId="0" applyNumberFormat="1" applyFont="1" applyFill="1" applyBorder="1" applyAlignment="1">
      <alignment vertical="center"/>
    </xf>
    <xf numFmtId="213" fontId="16" fillId="0" borderId="171" xfId="0" applyNumberFormat="1" applyFont="1" applyFill="1" applyBorder="1" applyAlignment="1">
      <alignment vertical="center"/>
    </xf>
    <xf numFmtId="213" fontId="16" fillId="0" borderId="172" xfId="0" applyNumberFormat="1" applyFont="1" applyFill="1" applyBorder="1" applyAlignment="1">
      <alignment vertical="center"/>
    </xf>
    <xf numFmtId="214" fontId="16" fillId="0" borderId="25" xfId="0" applyNumberFormat="1" applyFont="1" applyFill="1" applyBorder="1" applyAlignment="1">
      <alignment vertical="center"/>
    </xf>
    <xf numFmtId="213" fontId="16" fillId="60" borderId="164" xfId="0" applyNumberFormat="1" applyFont="1" applyFill="1" applyBorder="1" applyAlignment="1">
      <alignment vertical="center"/>
    </xf>
    <xf numFmtId="213" fontId="16" fillId="0" borderId="66" xfId="118" applyNumberFormat="1" applyFont="1" applyFill="1" applyBorder="1" applyAlignment="1">
      <alignment vertical="center"/>
    </xf>
    <xf numFmtId="213" fontId="16" fillId="56" borderId="164" xfId="118" applyNumberFormat="1" applyFont="1" applyFill="1" applyBorder="1" applyAlignment="1">
      <alignment vertical="center"/>
    </xf>
    <xf numFmtId="213" fontId="16" fillId="56" borderId="173" xfId="0" applyNumberFormat="1" applyFont="1" applyFill="1" applyBorder="1" applyAlignment="1">
      <alignment vertical="center"/>
    </xf>
    <xf numFmtId="3" fontId="14" fillId="55" borderId="31" xfId="0" applyNumberFormat="1" applyFont="1" applyFill="1" applyBorder="1" applyAlignment="1">
      <alignment horizontal="center" vertical="center" shrinkToFit="1"/>
    </xf>
    <xf numFmtId="3" fontId="14" fillId="56" borderId="31" xfId="0" applyNumberFormat="1" applyFont="1" applyFill="1" applyBorder="1" applyAlignment="1">
      <alignment horizontal="center" vertical="center" shrinkToFit="1"/>
    </xf>
    <xf numFmtId="3" fontId="14" fillId="55" borderId="34" xfId="0" applyNumberFormat="1" applyFont="1" applyFill="1" applyBorder="1" applyAlignment="1">
      <alignment horizontal="center" vertical="center" shrinkToFit="1"/>
    </xf>
    <xf numFmtId="181" fontId="69" fillId="0" borderId="0" xfId="150" applyNumberFormat="1" applyFont="1">
      <alignment vertical="center"/>
      <protection/>
    </xf>
    <xf numFmtId="213" fontId="16" fillId="56" borderId="64" xfId="0" applyNumberFormat="1" applyFont="1" applyFill="1" applyBorder="1" applyAlignment="1">
      <alignment vertical="center" shrinkToFit="1"/>
    </xf>
    <xf numFmtId="213" fontId="16" fillId="0" borderId="173" xfId="0" applyNumberFormat="1" applyFont="1" applyFill="1" applyBorder="1" applyAlignment="1">
      <alignment vertical="center"/>
    </xf>
    <xf numFmtId="213" fontId="16" fillId="0" borderId="0" xfId="0" applyNumberFormat="1" applyFont="1" applyFill="1" applyBorder="1" applyAlignment="1">
      <alignment vertical="center"/>
    </xf>
    <xf numFmtId="214" fontId="16" fillId="0" borderId="174" xfId="0" applyNumberFormat="1" applyFont="1" applyFill="1" applyBorder="1" applyAlignment="1">
      <alignment vertical="center"/>
    </xf>
    <xf numFmtId="214" fontId="16" fillId="0" borderId="52" xfId="0" applyNumberFormat="1" applyFont="1" applyFill="1" applyBorder="1" applyAlignment="1">
      <alignment vertical="center"/>
    </xf>
    <xf numFmtId="213" fontId="16" fillId="56" borderId="77" xfId="0" applyNumberFormat="1" applyFont="1" applyFill="1" applyBorder="1" applyAlignment="1">
      <alignment vertical="center"/>
    </xf>
    <xf numFmtId="214" fontId="16" fillId="0" borderId="68" xfId="0" applyNumberFormat="1" applyFont="1" applyFill="1" applyBorder="1" applyAlignment="1">
      <alignment vertical="center"/>
    </xf>
    <xf numFmtId="213" fontId="16" fillId="60" borderId="77" xfId="0" applyNumberFormat="1" applyFont="1" applyFill="1" applyBorder="1" applyAlignment="1">
      <alignment vertical="center"/>
    </xf>
    <xf numFmtId="213" fontId="16" fillId="0" borderId="161" xfId="0" applyNumberFormat="1" applyFont="1" applyFill="1" applyBorder="1" applyAlignment="1">
      <alignment vertical="center"/>
    </xf>
    <xf numFmtId="213" fontId="16" fillId="0" borderId="175" xfId="0" applyNumberFormat="1" applyFont="1" applyFill="1" applyBorder="1" applyAlignment="1">
      <alignment vertical="center"/>
    </xf>
    <xf numFmtId="214" fontId="16" fillId="0" borderId="26" xfId="0" applyNumberFormat="1" applyFont="1" applyFill="1" applyBorder="1" applyAlignment="1">
      <alignment vertical="center"/>
    </xf>
    <xf numFmtId="213" fontId="16" fillId="60" borderId="0" xfId="0" applyNumberFormat="1" applyFont="1" applyFill="1" applyBorder="1" applyAlignment="1">
      <alignment vertical="center"/>
    </xf>
    <xf numFmtId="213" fontId="16" fillId="0" borderId="51" xfId="118" applyNumberFormat="1" applyFont="1" applyFill="1" applyBorder="1" applyAlignment="1">
      <alignment vertical="center"/>
    </xf>
    <xf numFmtId="213" fontId="16" fillId="56" borderId="0" xfId="118" applyNumberFormat="1" applyFont="1" applyFill="1" applyBorder="1" applyAlignment="1">
      <alignment vertical="center"/>
    </xf>
    <xf numFmtId="213" fontId="16" fillId="0" borderId="26" xfId="0" applyNumberFormat="1" applyFont="1" applyFill="1" applyBorder="1" applyAlignment="1">
      <alignment vertical="center"/>
    </xf>
    <xf numFmtId="213" fontId="16" fillId="0" borderId="69" xfId="0" applyNumberFormat="1" applyFont="1" applyFill="1" applyBorder="1" applyAlignment="1">
      <alignment vertical="center"/>
    </xf>
    <xf numFmtId="214" fontId="16" fillId="0" borderId="70" xfId="0" applyNumberFormat="1" applyFont="1" applyFill="1" applyBorder="1" applyAlignment="1">
      <alignment vertical="center"/>
    </xf>
    <xf numFmtId="214" fontId="16" fillId="0" borderId="71" xfId="0" applyNumberFormat="1" applyFont="1" applyFill="1" applyBorder="1" applyAlignment="1">
      <alignment vertical="center"/>
    </xf>
    <xf numFmtId="213" fontId="16" fillId="0" borderId="39" xfId="0" applyNumberFormat="1" applyFont="1" applyFill="1" applyBorder="1" applyAlignment="1">
      <alignment vertical="center"/>
    </xf>
    <xf numFmtId="213" fontId="16" fillId="0" borderId="82" xfId="0" applyNumberFormat="1" applyFont="1" applyFill="1" applyBorder="1" applyAlignment="1">
      <alignment vertical="center"/>
    </xf>
    <xf numFmtId="214" fontId="16" fillId="0" borderId="72" xfId="0" applyNumberFormat="1" applyFont="1" applyFill="1" applyBorder="1" applyAlignment="1">
      <alignment vertical="center"/>
    </xf>
    <xf numFmtId="213" fontId="16" fillId="0" borderId="73" xfId="0" applyNumberFormat="1" applyFont="1" applyFill="1" applyBorder="1" applyAlignment="1">
      <alignment vertical="center"/>
    </xf>
    <xf numFmtId="213" fontId="16" fillId="0" borderId="72" xfId="0" applyNumberFormat="1" applyFont="1" applyFill="1" applyBorder="1" applyAlignment="1">
      <alignment vertical="center"/>
    </xf>
    <xf numFmtId="213" fontId="16" fillId="0" borderId="176" xfId="0" applyNumberFormat="1" applyFont="1" applyFill="1" applyBorder="1" applyAlignment="1">
      <alignment vertical="center"/>
    </xf>
    <xf numFmtId="214" fontId="16" fillId="0" borderId="177" xfId="0" applyNumberFormat="1" applyFont="1" applyFill="1" applyBorder="1" applyAlignment="1">
      <alignment vertical="center"/>
    </xf>
    <xf numFmtId="214" fontId="16" fillId="0" borderId="78" xfId="0" applyNumberFormat="1" applyFont="1" applyFill="1" applyBorder="1" applyAlignment="1">
      <alignment vertical="center"/>
    </xf>
    <xf numFmtId="213" fontId="16" fillId="0" borderId="50" xfId="0" applyNumberFormat="1" applyFont="1" applyFill="1" applyBorder="1" applyAlignment="1">
      <alignment vertical="center"/>
    </xf>
    <xf numFmtId="213" fontId="16" fillId="0" borderId="178" xfId="0" applyNumberFormat="1" applyFont="1" applyFill="1" applyBorder="1" applyAlignment="1">
      <alignment vertical="center"/>
    </xf>
    <xf numFmtId="214" fontId="16" fillId="0" borderId="158" xfId="0" applyNumberFormat="1" applyFont="1" applyFill="1" applyBorder="1" applyAlignment="1">
      <alignment vertical="center"/>
    </xf>
    <xf numFmtId="213" fontId="16" fillId="0" borderId="79" xfId="118" applyNumberFormat="1" applyFont="1" applyFill="1" applyBorder="1" applyAlignment="1">
      <alignment vertical="center"/>
    </xf>
    <xf numFmtId="213" fontId="16" fillId="0" borderId="176" xfId="118" applyNumberFormat="1" applyFont="1" applyFill="1" applyBorder="1" applyAlignment="1">
      <alignment vertical="center"/>
    </xf>
    <xf numFmtId="213" fontId="16" fillId="0" borderId="158" xfId="0" applyNumberFormat="1" applyFont="1" applyFill="1" applyBorder="1" applyAlignment="1">
      <alignment vertical="center"/>
    </xf>
    <xf numFmtId="0" fontId="41" fillId="0" borderId="179" xfId="152" applyFont="1" applyFill="1" applyBorder="1" applyAlignment="1">
      <alignment horizontal="center" vertical="center"/>
      <protection/>
    </xf>
    <xf numFmtId="0" fontId="21" fillId="0" borderId="180" xfId="152" applyFont="1" applyFill="1" applyBorder="1" applyAlignment="1">
      <alignment horizontal="center" vertical="center"/>
      <protection/>
    </xf>
    <xf numFmtId="181" fontId="21" fillId="0" borderId="154" xfId="150" applyNumberFormat="1" applyFont="1" applyFill="1" applyBorder="1" applyAlignment="1">
      <alignment horizontal="center" vertical="center"/>
      <protection/>
    </xf>
    <xf numFmtId="213" fontId="21" fillId="0" borderId="92" xfId="120" applyNumberFormat="1" applyFont="1" applyFill="1" applyBorder="1" applyAlignment="1">
      <alignment vertical="center"/>
    </xf>
    <xf numFmtId="213" fontId="21" fillId="0" borderId="92" xfId="150" applyNumberFormat="1" applyFont="1" applyFill="1" applyBorder="1">
      <alignment vertical="center"/>
      <protection/>
    </xf>
    <xf numFmtId="213" fontId="21" fillId="0" borderId="154" xfId="120" applyNumberFormat="1" applyFont="1" applyFill="1" applyBorder="1" applyAlignment="1">
      <alignment vertical="center"/>
    </xf>
    <xf numFmtId="213" fontId="21" fillId="0" borderId="156" xfId="150" applyNumberFormat="1" applyFont="1" applyFill="1" applyBorder="1">
      <alignment vertical="center"/>
      <protection/>
    </xf>
    <xf numFmtId="213" fontId="21" fillId="0" borderId="157" xfId="150" applyNumberFormat="1" applyFont="1" applyFill="1" applyBorder="1">
      <alignment vertical="center"/>
      <protection/>
    </xf>
    <xf numFmtId="213" fontId="21" fillId="0" borderId="155" xfId="150" applyNumberFormat="1" applyFont="1" applyFill="1" applyBorder="1">
      <alignment vertical="center"/>
      <protection/>
    </xf>
    <xf numFmtId="196" fontId="15" fillId="0" borderId="154" xfId="150" applyNumberFormat="1" applyFill="1" applyBorder="1" applyAlignment="1">
      <alignment horizontal="center" vertical="center" shrinkToFit="1"/>
      <protection/>
    </xf>
    <xf numFmtId="196" fontId="15" fillId="0" borderId="155" xfId="150" applyNumberFormat="1" applyFill="1" applyBorder="1" applyAlignment="1">
      <alignment horizontal="right" vertical="center"/>
      <protection/>
    </xf>
    <xf numFmtId="210" fontId="15" fillId="0" borderId="92" xfId="150" applyNumberFormat="1" applyFill="1" applyBorder="1">
      <alignment vertical="center"/>
      <protection/>
    </xf>
    <xf numFmtId="210" fontId="15" fillId="0" borderId="154" xfId="150" applyNumberFormat="1" applyFill="1" applyBorder="1">
      <alignment vertical="center"/>
      <protection/>
    </xf>
    <xf numFmtId="210" fontId="15" fillId="0" borderId="159" xfId="150" applyNumberFormat="1" applyFill="1" applyBorder="1">
      <alignment vertical="center"/>
      <protection/>
    </xf>
    <xf numFmtId="210" fontId="15" fillId="0" borderId="141" xfId="150" applyNumberFormat="1" applyFill="1" applyBorder="1">
      <alignment vertical="center"/>
      <protection/>
    </xf>
    <xf numFmtId="210" fontId="15" fillId="0" borderId="160" xfId="150" applyNumberFormat="1" applyFill="1" applyBorder="1">
      <alignment vertical="center"/>
      <protection/>
    </xf>
    <xf numFmtId="210" fontId="15" fillId="0" borderId="155" xfId="150" applyNumberFormat="1" applyFill="1" applyBorder="1">
      <alignment vertical="center"/>
      <protection/>
    </xf>
    <xf numFmtId="189" fontId="16" fillId="0" borderId="22" xfId="150" applyNumberFormat="1" applyFont="1" applyFill="1" applyBorder="1" applyAlignment="1">
      <alignment horizontal="center" vertical="center"/>
      <protection/>
    </xf>
    <xf numFmtId="189" fontId="16" fillId="0" borderId="0" xfId="150" applyNumberFormat="1" applyFont="1" applyFill="1" applyBorder="1" applyAlignment="1">
      <alignment horizontal="center" vertical="center"/>
      <protection/>
    </xf>
    <xf numFmtId="189" fontId="16" fillId="0" borderId="31" xfId="150" applyNumberFormat="1" applyFont="1" applyFill="1" applyBorder="1" applyAlignment="1">
      <alignment horizontal="centerContinuous" vertical="center"/>
      <protection/>
    </xf>
    <xf numFmtId="189" fontId="16" fillId="0" borderId="55" xfId="150" applyNumberFormat="1" applyFont="1" applyFill="1" applyBorder="1" applyAlignment="1">
      <alignment horizontal="centerContinuous" vertical="center"/>
      <protection/>
    </xf>
    <xf numFmtId="3" fontId="9" fillId="0" borderId="181" xfId="0" applyNumberFormat="1" applyFont="1" applyFill="1" applyBorder="1" applyAlignment="1">
      <alignment horizontal="center" vertical="center"/>
    </xf>
    <xf numFmtId="3" fontId="9" fillId="0" borderId="182" xfId="0" applyNumberFormat="1" applyFont="1" applyFill="1" applyBorder="1" applyAlignment="1">
      <alignment horizontal="center" vertical="center"/>
    </xf>
    <xf numFmtId="3" fontId="9" fillId="0" borderId="183" xfId="0" applyNumberFormat="1" applyFont="1" applyFill="1" applyBorder="1" applyAlignment="1">
      <alignment horizontal="center" vertical="center"/>
    </xf>
    <xf numFmtId="3" fontId="9" fillId="0" borderId="184" xfId="0" applyNumberFormat="1" applyFont="1" applyFill="1" applyBorder="1" applyAlignment="1">
      <alignment horizontal="center" vertical="center"/>
    </xf>
    <xf numFmtId="3" fontId="9" fillId="0" borderId="185" xfId="0" applyNumberFormat="1" applyFont="1" applyFill="1" applyBorder="1" applyAlignment="1">
      <alignment horizontal="center" vertical="center"/>
    </xf>
    <xf numFmtId="3" fontId="9" fillId="0" borderId="186" xfId="0" applyNumberFormat="1" applyFont="1" applyFill="1" applyBorder="1" applyAlignment="1">
      <alignment horizontal="center" vertical="center"/>
    </xf>
    <xf numFmtId="3" fontId="9" fillId="55" borderId="97" xfId="0" applyNumberFormat="1" applyFont="1" applyFill="1" applyBorder="1" applyAlignment="1">
      <alignment horizontal="center" vertical="center"/>
    </xf>
    <xf numFmtId="3" fontId="9" fillId="55" borderId="55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181" fontId="15" fillId="0" borderId="187" xfId="150" applyNumberFormat="1" applyBorder="1" applyAlignment="1">
      <alignment horizontal="center" vertical="center"/>
      <protection/>
    </xf>
    <xf numFmtId="0" fontId="15" fillId="0" borderId="123" xfId="150" applyBorder="1" applyAlignment="1">
      <alignment horizontal="center" vertical="center"/>
      <protection/>
    </xf>
    <xf numFmtId="181" fontId="15" fillId="0" borderId="22" xfId="150" applyNumberFormat="1" applyBorder="1" applyAlignment="1">
      <alignment horizontal="center" vertical="center"/>
      <protection/>
    </xf>
    <xf numFmtId="0" fontId="15" fillId="0" borderId="60" xfId="150" applyBorder="1" applyAlignment="1">
      <alignment horizontal="center" vertical="center"/>
      <protection/>
    </xf>
    <xf numFmtId="0" fontId="15" fillId="0" borderId="61" xfId="150" applyBorder="1" applyAlignment="1">
      <alignment horizontal="center" vertical="center"/>
      <protection/>
    </xf>
    <xf numFmtId="0" fontId="15" fillId="0" borderId="53" xfId="150" applyBorder="1" applyAlignment="1">
      <alignment horizontal="center" vertical="center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K24" sqref="K24"/>
    </sheetView>
  </sheetViews>
  <sheetFormatPr defaultColWidth="10" defaultRowHeight="18"/>
  <cols>
    <col min="1" max="1" width="12.33203125" style="4" customWidth="1"/>
    <col min="2" max="2" width="1.66015625" style="75" customWidth="1"/>
    <col min="3" max="3" width="1.66015625" style="72" customWidth="1"/>
    <col min="4" max="4" width="3.16015625" style="4" customWidth="1"/>
    <col min="5" max="5" width="10.33203125" style="4" customWidth="1"/>
    <col min="6" max="6" width="8" style="4" hidden="1" customWidth="1"/>
    <col min="7" max="7" width="4.66015625" style="4" customWidth="1"/>
    <col min="8" max="8" width="10.33203125" style="4" customWidth="1"/>
    <col min="9" max="9" width="8" style="4" hidden="1" customWidth="1"/>
    <col min="10" max="10" width="5.33203125" style="4" bestFit="1" customWidth="1"/>
    <col min="11" max="11" width="10.33203125" style="4" customWidth="1"/>
    <col min="12" max="12" width="8" style="4" hidden="1" customWidth="1"/>
    <col min="13" max="13" width="4.66015625" style="4" customWidth="1"/>
    <col min="14" max="14" width="10.33203125" style="4" customWidth="1"/>
    <col min="15" max="15" width="8" style="4" hidden="1" customWidth="1"/>
    <col min="16" max="16" width="4.66015625" style="4" customWidth="1"/>
    <col min="17" max="17" width="10.33203125" style="4" customWidth="1"/>
    <col min="18" max="18" width="8" style="4" hidden="1" customWidth="1"/>
    <col min="19" max="19" width="4.66015625" style="4" customWidth="1"/>
    <col min="20" max="20" width="10.33203125" style="4" customWidth="1"/>
    <col min="21" max="21" width="8" style="4" hidden="1" customWidth="1"/>
    <col min="22" max="22" width="5.33203125" style="4" bestFit="1" customWidth="1"/>
    <col min="23" max="23" width="10.33203125" style="4" customWidth="1"/>
    <col min="24" max="24" width="8" style="4" hidden="1" customWidth="1"/>
    <col min="25" max="25" width="5.5" style="4" customWidth="1"/>
    <col min="26" max="26" width="10.33203125" style="4" customWidth="1"/>
    <col min="27" max="27" width="8" style="4" hidden="1" customWidth="1"/>
    <col min="28" max="28" width="5.33203125" style="4" bestFit="1" customWidth="1"/>
    <col min="29" max="29" width="10.33203125" style="4" customWidth="1"/>
    <col min="30" max="30" width="8" style="4" hidden="1" customWidth="1"/>
    <col min="31" max="31" width="4.66015625" style="4" customWidth="1"/>
    <col min="32" max="32" width="9.66015625" style="4" customWidth="1"/>
    <col min="33" max="33" width="7.66015625" style="4" hidden="1" customWidth="1"/>
    <col min="34" max="34" width="10.33203125" style="4" customWidth="1"/>
    <col min="35" max="35" width="8" style="4" hidden="1" customWidth="1"/>
    <col min="36" max="36" width="4.66015625" style="4" customWidth="1"/>
    <col min="37" max="37" width="10.33203125" style="4" customWidth="1"/>
    <col min="38" max="38" width="8" style="4" hidden="1" customWidth="1"/>
    <col min="39" max="39" width="4.66015625" style="4" customWidth="1"/>
    <col min="40" max="40" width="9.66015625" style="4" customWidth="1"/>
    <col min="41" max="41" width="6.5" style="4" hidden="1" customWidth="1"/>
    <col min="42" max="42" width="10.33203125" style="4" customWidth="1"/>
    <col min="43" max="43" width="8" style="4" hidden="1" customWidth="1"/>
    <col min="44" max="44" width="4.66015625" style="4" customWidth="1"/>
    <col min="45" max="45" width="10.33203125" style="70" customWidth="1"/>
    <col min="46" max="46" width="8" style="70" hidden="1" customWidth="1"/>
    <col min="47" max="47" width="6.58203125" style="4" bestFit="1" customWidth="1"/>
    <col min="48" max="48" width="6.66015625" style="4" customWidth="1"/>
    <col min="49" max="49" width="6.5" style="4" hidden="1" customWidth="1"/>
    <col min="50" max="50" width="10.33203125" style="4" customWidth="1"/>
    <col min="51" max="51" width="8" style="4" hidden="1" customWidth="1"/>
    <col min="52" max="52" width="5.41015625" style="4" customWidth="1"/>
    <col min="53" max="53" width="0.58203125" style="107" customWidth="1"/>
    <col min="54" max="54" width="8.66015625" style="4" hidden="1" customWidth="1"/>
    <col min="55" max="55" width="5.16015625" style="4" hidden="1" customWidth="1"/>
    <col min="56" max="56" width="9" style="4" hidden="1" customWidth="1"/>
    <col min="57" max="57" width="3.66015625" style="4" hidden="1" customWidth="1"/>
    <col min="58" max="58" width="4.66015625" style="20" hidden="1" customWidth="1"/>
    <col min="59" max="16384" width="10" style="4" customWidth="1"/>
  </cols>
  <sheetData>
    <row r="1" spans="6:56" s="133" customFormat="1" ht="12">
      <c r="F1" s="134" t="s">
        <v>184</v>
      </c>
      <c r="I1" s="134" t="s">
        <v>184</v>
      </c>
      <c r="L1" s="134" t="s">
        <v>184</v>
      </c>
      <c r="O1" s="134" t="s">
        <v>184</v>
      </c>
      <c r="R1" s="134" t="s">
        <v>184</v>
      </c>
      <c r="U1" s="134" t="s">
        <v>184</v>
      </c>
      <c r="X1" s="134" t="s">
        <v>184</v>
      </c>
      <c r="AA1" s="134" t="s">
        <v>184</v>
      </c>
      <c r="AC1" s="135"/>
      <c r="AD1" s="134" t="s">
        <v>184</v>
      </c>
      <c r="AG1" s="134" t="s">
        <v>184</v>
      </c>
      <c r="AI1" s="134" t="s">
        <v>184</v>
      </c>
      <c r="AL1" s="134" t="s">
        <v>184</v>
      </c>
      <c r="AO1" s="134" t="s">
        <v>184</v>
      </c>
      <c r="AQ1" s="134" t="s">
        <v>184</v>
      </c>
      <c r="AS1" s="136"/>
      <c r="AT1" s="134" t="s">
        <v>184</v>
      </c>
      <c r="AW1" s="134" t="s">
        <v>184</v>
      </c>
      <c r="AY1" s="134" t="s">
        <v>184</v>
      </c>
      <c r="BA1" s="500" t="s">
        <v>357</v>
      </c>
      <c r="BB1" s="500"/>
      <c r="BC1" s="500"/>
      <c r="BD1" s="500"/>
    </row>
    <row r="2" spans="1:55" ht="21" customHeight="1">
      <c r="A2" s="197" t="s">
        <v>413</v>
      </c>
      <c r="B2" s="69" t="s">
        <v>358</v>
      </c>
      <c r="D2" s="73"/>
      <c r="E2" s="73"/>
      <c r="F2" s="90"/>
      <c r="G2" s="73"/>
      <c r="H2" s="73"/>
      <c r="I2" s="90"/>
      <c r="J2" s="73"/>
      <c r="K2" s="73"/>
      <c r="L2" s="90"/>
      <c r="M2" s="73"/>
      <c r="N2" s="73"/>
      <c r="O2" s="90"/>
      <c r="P2" s="73"/>
      <c r="Q2" s="73"/>
      <c r="R2" s="90"/>
      <c r="S2" s="73"/>
      <c r="T2" s="73"/>
      <c r="U2" s="90"/>
      <c r="V2" s="73"/>
      <c r="W2" s="73"/>
      <c r="X2" s="90"/>
      <c r="Y2" s="73"/>
      <c r="Z2" s="73"/>
      <c r="AA2" s="90"/>
      <c r="AB2" s="73"/>
      <c r="AC2" s="73"/>
      <c r="AD2" s="90"/>
      <c r="AE2" s="103" t="s">
        <v>359</v>
      </c>
      <c r="AF2" s="73"/>
      <c r="AG2" s="90"/>
      <c r="AH2" s="73"/>
      <c r="AI2" s="90"/>
      <c r="AJ2" s="73"/>
      <c r="AK2" s="73"/>
      <c r="AL2" s="90"/>
      <c r="AM2" s="73"/>
      <c r="AN2" s="73"/>
      <c r="AO2" s="90"/>
      <c r="AP2" s="73"/>
      <c r="AQ2" s="90"/>
      <c r="AR2" s="73"/>
      <c r="AS2" s="74"/>
      <c r="AT2" s="95"/>
      <c r="AU2" s="73"/>
      <c r="AV2" s="73"/>
      <c r="AW2" s="90"/>
      <c r="AX2" s="73"/>
      <c r="AY2" s="90"/>
      <c r="AZ2" s="103" t="s">
        <v>359</v>
      </c>
      <c r="BA2" s="103"/>
      <c r="BB2" s="73"/>
      <c r="BC2" s="73"/>
    </row>
    <row r="3" spans="1:58" ht="14.25" customHeight="1">
      <c r="A3" s="118"/>
      <c r="B3" s="118" t="s">
        <v>319</v>
      </c>
      <c r="C3" s="119"/>
      <c r="D3" s="120"/>
      <c r="E3" s="89" t="s">
        <v>341</v>
      </c>
      <c r="F3" s="100"/>
      <c r="G3" s="89"/>
      <c r="H3" s="89"/>
      <c r="I3" s="100"/>
      <c r="J3" s="89"/>
      <c r="K3" s="89"/>
      <c r="L3" s="100"/>
      <c r="M3" s="89"/>
      <c r="N3" s="89"/>
      <c r="O3" s="100"/>
      <c r="P3" s="89"/>
      <c r="Q3" s="89"/>
      <c r="R3" s="100"/>
      <c r="S3" s="89"/>
      <c r="T3" s="89"/>
      <c r="U3" s="100"/>
      <c r="V3" s="89"/>
      <c r="W3" s="89"/>
      <c r="X3" s="100"/>
      <c r="Y3" s="89"/>
      <c r="Z3" s="89"/>
      <c r="AA3" s="100"/>
      <c r="AB3" s="89"/>
      <c r="AC3" s="89"/>
      <c r="AD3" s="100"/>
      <c r="AE3" s="121"/>
      <c r="AF3" s="88" t="s">
        <v>338</v>
      </c>
      <c r="AG3" s="99"/>
      <c r="AH3" s="88"/>
      <c r="AI3" s="99"/>
      <c r="AJ3" s="112"/>
      <c r="AK3" s="89" t="s">
        <v>0</v>
      </c>
      <c r="AL3" s="100"/>
      <c r="AM3" s="89"/>
      <c r="AN3" s="88"/>
      <c r="AO3" s="99"/>
      <c r="AP3" s="88"/>
      <c r="AQ3" s="99"/>
      <c r="AR3" s="112"/>
      <c r="AS3" s="139" t="s">
        <v>45</v>
      </c>
      <c r="AT3" s="96" t="s">
        <v>45</v>
      </c>
      <c r="AU3" s="115"/>
      <c r="AV3" s="115" t="s">
        <v>1</v>
      </c>
      <c r="AW3" s="91" t="s">
        <v>1</v>
      </c>
      <c r="AX3" s="85" t="s">
        <v>2</v>
      </c>
      <c r="AY3" s="91" t="s">
        <v>2</v>
      </c>
      <c r="AZ3" s="113"/>
      <c r="BA3" s="17"/>
      <c r="BB3" s="498" t="s">
        <v>40</v>
      </c>
      <c r="BC3" s="499"/>
      <c r="BD3" s="62" t="s">
        <v>41</v>
      </c>
      <c r="BF3" s="63" t="s">
        <v>296</v>
      </c>
    </row>
    <row r="4" spans="1:56" ht="14.25" customHeight="1">
      <c r="A4" s="122" t="s">
        <v>354</v>
      </c>
      <c r="B4" s="123" t="s">
        <v>320</v>
      </c>
      <c r="C4" s="124"/>
      <c r="D4" s="109" t="s">
        <v>3</v>
      </c>
      <c r="E4" s="125" t="s">
        <v>340</v>
      </c>
      <c r="F4" s="101"/>
      <c r="G4" s="125"/>
      <c r="H4" s="125"/>
      <c r="I4" s="101"/>
      <c r="J4" s="125"/>
      <c r="K4" s="125"/>
      <c r="L4" s="101"/>
      <c r="M4" s="125"/>
      <c r="N4" s="125"/>
      <c r="O4" s="101"/>
      <c r="P4" s="125"/>
      <c r="Q4" s="125"/>
      <c r="R4" s="101"/>
      <c r="S4" s="125"/>
      <c r="T4" s="125"/>
      <c r="U4" s="101"/>
      <c r="V4" s="125"/>
      <c r="W4" s="125"/>
      <c r="X4" s="101"/>
      <c r="Y4" s="125"/>
      <c r="Z4" s="125"/>
      <c r="AA4" s="101"/>
      <c r="AB4" s="125"/>
      <c r="AC4" s="125"/>
      <c r="AD4" s="101"/>
      <c r="AE4" s="126"/>
      <c r="AF4" s="137" t="s">
        <v>355</v>
      </c>
      <c r="AG4" s="91" t="s">
        <v>355</v>
      </c>
      <c r="AH4" s="194" t="s">
        <v>410</v>
      </c>
      <c r="AI4" s="91" t="s">
        <v>410</v>
      </c>
      <c r="AJ4" s="114" t="s">
        <v>39</v>
      </c>
      <c r="AK4" s="194" t="s">
        <v>339</v>
      </c>
      <c r="AL4" s="91" t="s">
        <v>339</v>
      </c>
      <c r="AM4" s="115" t="s">
        <v>39</v>
      </c>
      <c r="AN4" s="137" t="s">
        <v>355</v>
      </c>
      <c r="AO4" s="91" t="s">
        <v>355</v>
      </c>
      <c r="AP4" s="85" t="s">
        <v>4</v>
      </c>
      <c r="AQ4" s="91" t="s">
        <v>4</v>
      </c>
      <c r="AR4" s="113" t="s">
        <v>39</v>
      </c>
      <c r="AS4" s="140" t="s">
        <v>5</v>
      </c>
      <c r="AT4" s="97" t="s">
        <v>5</v>
      </c>
      <c r="AU4" s="114" t="s">
        <v>349</v>
      </c>
      <c r="AV4" s="143"/>
      <c r="AW4" s="94"/>
      <c r="AX4" s="86" t="s">
        <v>6</v>
      </c>
      <c r="AY4" s="92" t="s">
        <v>6</v>
      </c>
      <c r="AZ4" s="109" t="s">
        <v>349</v>
      </c>
      <c r="BA4" s="17"/>
      <c r="BB4" s="108" t="s">
        <v>360</v>
      </c>
      <c r="BC4" s="109" t="s">
        <v>39</v>
      </c>
      <c r="BD4" s="62" t="s">
        <v>42</v>
      </c>
    </row>
    <row r="5" spans="1:57" s="62" customFormat="1" ht="14.25" customHeight="1">
      <c r="A5" s="127"/>
      <c r="B5" s="128"/>
      <c r="C5" s="129"/>
      <c r="D5" s="130"/>
      <c r="E5" s="131" t="s">
        <v>43</v>
      </c>
      <c r="F5" s="102" t="s">
        <v>323</v>
      </c>
      <c r="G5" s="132" t="s">
        <v>39</v>
      </c>
      <c r="H5" s="131" t="s">
        <v>326</v>
      </c>
      <c r="I5" s="102" t="s">
        <v>325</v>
      </c>
      <c r="J5" s="132" t="s">
        <v>39</v>
      </c>
      <c r="K5" s="131" t="s">
        <v>327</v>
      </c>
      <c r="L5" s="102" t="s">
        <v>324</v>
      </c>
      <c r="M5" s="132" t="s">
        <v>39</v>
      </c>
      <c r="N5" s="131" t="s">
        <v>377</v>
      </c>
      <c r="O5" s="102" t="s">
        <v>378</v>
      </c>
      <c r="P5" s="132" t="s">
        <v>39</v>
      </c>
      <c r="Q5" s="435" t="s">
        <v>396</v>
      </c>
      <c r="R5" s="436" t="s">
        <v>397</v>
      </c>
      <c r="S5" s="437" t="s">
        <v>39</v>
      </c>
      <c r="T5" s="131" t="s">
        <v>44</v>
      </c>
      <c r="U5" s="102" t="s">
        <v>321</v>
      </c>
      <c r="V5" s="132" t="s">
        <v>39</v>
      </c>
      <c r="W5" s="131" t="s">
        <v>351</v>
      </c>
      <c r="X5" s="102" t="s">
        <v>322</v>
      </c>
      <c r="Y5" s="132" t="s">
        <v>39</v>
      </c>
      <c r="Z5" s="403" t="s">
        <v>328</v>
      </c>
      <c r="AA5" s="404" t="s">
        <v>329</v>
      </c>
      <c r="AB5" s="132" t="s">
        <v>39</v>
      </c>
      <c r="AC5" s="131" t="s">
        <v>7</v>
      </c>
      <c r="AD5" s="102" t="s">
        <v>330</v>
      </c>
      <c r="AE5" s="132" t="s">
        <v>39</v>
      </c>
      <c r="AF5" s="138" t="s">
        <v>8</v>
      </c>
      <c r="AG5" s="93" t="s">
        <v>353</v>
      </c>
      <c r="AH5" s="195" t="s">
        <v>9</v>
      </c>
      <c r="AI5" s="93" t="s">
        <v>331</v>
      </c>
      <c r="AJ5" s="116"/>
      <c r="AK5" s="195" t="s">
        <v>350</v>
      </c>
      <c r="AL5" s="93" t="s">
        <v>332</v>
      </c>
      <c r="AM5" s="116"/>
      <c r="AN5" s="138" t="s">
        <v>10</v>
      </c>
      <c r="AO5" s="93" t="s">
        <v>333</v>
      </c>
      <c r="AP5" s="87" t="s">
        <v>11</v>
      </c>
      <c r="AQ5" s="93" t="s">
        <v>334</v>
      </c>
      <c r="AR5" s="117"/>
      <c r="AS5" s="141" t="s">
        <v>12</v>
      </c>
      <c r="AT5" s="98" t="s">
        <v>335</v>
      </c>
      <c r="AU5" s="142"/>
      <c r="AV5" s="142" t="s">
        <v>13</v>
      </c>
      <c r="AW5" s="93" t="s">
        <v>336</v>
      </c>
      <c r="AX5" s="87" t="s">
        <v>48</v>
      </c>
      <c r="AY5" s="93" t="s">
        <v>337</v>
      </c>
      <c r="AZ5" s="111"/>
      <c r="BA5" s="104"/>
      <c r="BB5" s="110" t="s">
        <v>49</v>
      </c>
      <c r="BC5" s="111" t="s">
        <v>356</v>
      </c>
      <c r="BD5" s="63" t="s">
        <v>348</v>
      </c>
      <c r="BE5" s="63"/>
    </row>
    <row r="6" spans="1:59" ht="12.75" customHeight="1">
      <c r="A6" s="16" t="s">
        <v>398</v>
      </c>
      <c r="B6" s="2" t="s">
        <v>46</v>
      </c>
      <c r="C6" s="60">
        <v>6</v>
      </c>
      <c r="D6" s="10">
        <v>704</v>
      </c>
      <c r="E6" s="186">
        <v>56588702</v>
      </c>
      <c r="F6" s="405">
        <v>56126193</v>
      </c>
      <c r="G6" s="171">
        <f>ROUND(E6/F6*100-100,1)</f>
        <v>0.8</v>
      </c>
      <c r="H6" s="186">
        <v>702743</v>
      </c>
      <c r="I6" s="405">
        <v>532659</v>
      </c>
      <c r="J6" s="171">
        <f>ROUND(H6/I6*100-100,1)</f>
        <v>31.9</v>
      </c>
      <c r="K6" s="186">
        <v>625495</v>
      </c>
      <c r="L6" s="405">
        <v>684349</v>
      </c>
      <c r="M6" s="171">
        <f>ROUND(K6/L6*100-100,1)</f>
        <v>-8.6</v>
      </c>
      <c r="N6" s="186">
        <v>366588</v>
      </c>
      <c r="O6" s="405">
        <v>377579</v>
      </c>
      <c r="P6" s="171">
        <f>ROUND(N6/O6*100-100,1)</f>
        <v>-2.9</v>
      </c>
      <c r="Q6" s="186">
        <v>387630</v>
      </c>
      <c r="R6" s="405">
        <v>231905</v>
      </c>
      <c r="S6" s="171">
        <f>ROUND(Q6/R6*100-100,1)</f>
        <v>67.2</v>
      </c>
      <c r="T6" s="186">
        <v>5929226</v>
      </c>
      <c r="U6" s="405">
        <v>5683563</v>
      </c>
      <c r="V6" s="171">
        <f>ROUND(T6/U6*100-100,1)</f>
        <v>4.3</v>
      </c>
      <c r="W6" s="186">
        <v>8403899</v>
      </c>
      <c r="X6" s="405">
        <v>8425351</v>
      </c>
      <c r="Y6" s="171">
        <f>ROUND(W6/X6*100-100,1)</f>
        <v>-0.3</v>
      </c>
      <c r="Z6" s="413">
        <v>2124165</v>
      </c>
      <c r="AA6" s="439">
        <v>3484948</v>
      </c>
      <c r="AB6" s="171">
        <f>ROUND(Z6/AA6*100-100,1)</f>
        <v>-39</v>
      </c>
      <c r="AC6" s="186">
        <f>SUM(E6,H6,K6,N6,Q6,T6,W6)-Z6</f>
        <v>70880118</v>
      </c>
      <c r="AD6" s="414">
        <v>68576651</v>
      </c>
      <c r="AE6" s="171">
        <f>ROUND(AC6/AD6*100-100,1)</f>
        <v>3.4</v>
      </c>
      <c r="AF6" s="415">
        <v>0</v>
      </c>
      <c r="AG6" s="405">
        <v>15750</v>
      </c>
      <c r="AH6" s="416">
        <f>AC6+AF6</f>
        <v>70880118</v>
      </c>
      <c r="AI6" s="405">
        <v>68592401</v>
      </c>
      <c r="AJ6" s="170">
        <f>ROUND(AH6/AI6*100-100,1)</f>
        <v>3.3</v>
      </c>
      <c r="AK6" s="416">
        <v>58438315</v>
      </c>
      <c r="AL6" s="405">
        <v>57395551</v>
      </c>
      <c r="AM6" s="170">
        <f>ROUND(AK6/AL6*100-100,1)</f>
        <v>1.8</v>
      </c>
      <c r="AN6" s="415">
        <v>0</v>
      </c>
      <c r="AO6" s="405">
        <v>-4542</v>
      </c>
      <c r="AP6" s="186">
        <f>AK6+AN6</f>
        <v>58438315</v>
      </c>
      <c r="AQ6" s="414">
        <v>57391009</v>
      </c>
      <c r="AR6" s="171">
        <f>ROUND(AP6/AQ6*100-100,1)</f>
        <v>1.8</v>
      </c>
      <c r="AS6" s="417">
        <f>AH6-AP6</f>
        <v>12441803</v>
      </c>
      <c r="AT6" s="418">
        <f>AI6-AQ6</f>
        <v>11201392</v>
      </c>
      <c r="AU6" s="170">
        <f>ROUND(AS6/AT6*100-100,1)</f>
        <v>11.1</v>
      </c>
      <c r="AV6" s="419">
        <v>31958</v>
      </c>
      <c r="AW6" s="405">
        <v>56733</v>
      </c>
      <c r="AX6" s="186">
        <f aca="true" t="shared" si="0" ref="AX6:AY8">AS6-AV6</f>
        <v>12409845</v>
      </c>
      <c r="AY6" s="405">
        <f t="shared" si="0"/>
        <v>11144659</v>
      </c>
      <c r="AZ6" s="165">
        <f>ROUND(AX6/AY6*100-100,1)</f>
        <v>11.4</v>
      </c>
      <c r="BA6" s="166"/>
      <c r="BB6" s="172"/>
      <c r="BC6" s="165"/>
      <c r="BD6" s="168">
        <f>AX6-BB6</f>
        <v>12409845</v>
      </c>
      <c r="BE6" s="61"/>
      <c r="BF6" s="71">
        <v>31958</v>
      </c>
      <c r="BG6" s="61"/>
    </row>
    <row r="7" spans="1:59" ht="12.75" customHeight="1">
      <c r="A7" s="16" t="s">
        <v>399</v>
      </c>
      <c r="B7" s="2" t="s">
        <v>46</v>
      </c>
      <c r="C7" s="60">
        <v>5</v>
      </c>
      <c r="D7" s="10">
        <v>582</v>
      </c>
      <c r="E7" s="186">
        <v>22249931</v>
      </c>
      <c r="F7" s="405">
        <v>21967713</v>
      </c>
      <c r="G7" s="420">
        <f>ROUND(E7/F7*100-100,1)</f>
        <v>1.3</v>
      </c>
      <c r="H7" s="186">
        <v>435704</v>
      </c>
      <c r="I7" s="405">
        <v>442912</v>
      </c>
      <c r="J7" s="420">
        <f>ROUND(H7/I7*100-100,1)</f>
        <v>-1.6</v>
      </c>
      <c r="K7" s="186">
        <v>368648</v>
      </c>
      <c r="L7" s="405">
        <v>373490</v>
      </c>
      <c r="M7" s="420">
        <f>ROUND(K7/L7*100-100,1)</f>
        <v>-1.3</v>
      </c>
      <c r="N7" s="186">
        <v>183035</v>
      </c>
      <c r="O7" s="405">
        <v>184885</v>
      </c>
      <c r="P7" s="420">
        <f aca="true" t="shared" si="1" ref="P7:P50">ROUND(N7/O7*100-100,1)</f>
        <v>-1</v>
      </c>
      <c r="Q7" s="186">
        <v>172266</v>
      </c>
      <c r="R7" s="405">
        <v>97441</v>
      </c>
      <c r="S7" s="420">
        <f aca="true" t="shared" si="2" ref="S7:S50">ROUND(Q7/R7*100-100,1)</f>
        <v>76.8</v>
      </c>
      <c r="T7" s="186">
        <v>2834638</v>
      </c>
      <c r="U7" s="405">
        <v>2707800</v>
      </c>
      <c r="V7" s="420">
        <f>ROUND(T7/U7*100-100,1)</f>
        <v>4.7</v>
      </c>
      <c r="W7" s="186">
        <v>4050165</v>
      </c>
      <c r="X7" s="405">
        <v>4160870</v>
      </c>
      <c r="Y7" s="171">
        <f>ROUND(W7/X7*100-100,1)</f>
        <v>-2.7</v>
      </c>
      <c r="Z7" s="186">
        <v>328467</v>
      </c>
      <c r="AA7" s="405">
        <v>829355</v>
      </c>
      <c r="AB7" s="171">
        <f>ROUND(Z7/AA7*100-100,1)</f>
        <v>-60.4</v>
      </c>
      <c r="AC7" s="186">
        <f>SUM(E7,H7,K7,N7,Q7,T7,W7)-Z7</f>
        <v>29965920</v>
      </c>
      <c r="AD7" s="414">
        <v>29105756</v>
      </c>
      <c r="AE7" s="171">
        <f>ROUND(AC7/AD7*100-100,1)</f>
        <v>3</v>
      </c>
      <c r="AF7" s="415">
        <v>-4421</v>
      </c>
      <c r="AG7" s="405">
        <v>371</v>
      </c>
      <c r="AH7" s="416">
        <f aca="true" t="shared" si="3" ref="AH7:AH47">AC7+AF7</f>
        <v>29961499</v>
      </c>
      <c r="AI7" s="405">
        <v>29106127</v>
      </c>
      <c r="AJ7" s="170">
        <f>ROUND(AH7/AI7*100-100,1)</f>
        <v>2.9</v>
      </c>
      <c r="AK7" s="416">
        <v>25410288</v>
      </c>
      <c r="AL7" s="405">
        <v>24361928</v>
      </c>
      <c r="AM7" s="170">
        <f>ROUND(AK7/AL7*100-100,1)</f>
        <v>4.3</v>
      </c>
      <c r="AN7" s="415">
        <v>-12144</v>
      </c>
      <c r="AO7" s="405">
        <v>0</v>
      </c>
      <c r="AP7" s="186">
        <f>AK7+AN7</f>
        <v>25398144</v>
      </c>
      <c r="AQ7" s="414">
        <v>24361928</v>
      </c>
      <c r="AR7" s="171">
        <f>ROUND(AP7/AQ7*100-100,1)</f>
        <v>4.3</v>
      </c>
      <c r="AS7" s="417">
        <f aca="true" t="shared" si="4" ref="AS7:AS20">AH7-AP7</f>
        <v>4563355</v>
      </c>
      <c r="AT7" s="418">
        <f aca="true" t="shared" si="5" ref="AT7:AT47">AI7-AQ7</f>
        <v>4744199</v>
      </c>
      <c r="AU7" s="170">
        <f>ROUND(AS7/AT7*100-100,1)</f>
        <v>-3.8</v>
      </c>
      <c r="AV7" s="419">
        <v>13509</v>
      </c>
      <c r="AW7" s="405">
        <v>24074</v>
      </c>
      <c r="AX7" s="186">
        <f t="shared" si="0"/>
        <v>4549846</v>
      </c>
      <c r="AY7" s="405">
        <f t="shared" si="0"/>
        <v>4720125</v>
      </c>
      <c r="AZ7" s="165">
        <f>ROUND(AX7/AY7*100-100,1)</f>
        <v>-3.6</v>
      </c>
      <c r="BA7" s="166"/>
      <c r="BB7" s="172"/>
      <c r="BC7" s="165"/>
      <c r="BD7" s="168">
        <f>AX7-BB7</f>
        <v>4549846</v>
      </c>
      <c r="BE7" s="61"/>
      <c r="BF7" s="71">
        <v>13509</v>
      </c>
      <c r="BG7" s="61"/>
    </row>
    <row r="8" spans="1:59" ht="12.75" customHeight="1">
      <c r="A8" s="5" t="s">
        <v>372</v>
      </c>
      <c r="B8" s="2" t="s">
        <v>46</v>
      </c>
      <c r="C8" s="60">
        <v>3</v>
      </c>
      <c r="D8" s="10">
        <v>372</v>
      </c>
      <c r="E8" s="186">
        <v>18040753</v>
      </c>
      <c r="F8" s="405">
        <v>17977238</v>
      </c>
      <c r="G8" s="420">
        <f>ROUND(E8/F8*100-100,1)</f>
        <v>0.4</v>
      </c>
      <c r="H8" s="186">
        <v>289614</v>
      </c>
      <c r="I8" s="405">
        <v>301148</v>
      </c>
      <c r="J8" s="420">
        <f>ROUND(H8/I8*100-100,1)</f>
        <v>-3.8</v>
      </c>
      <c r="K8" s="186">
        <v>289894</v>
      </c>
      <c r="L8" s="405">
        <v>290183</v>
      </c>
      <c r="M8" s="420">
        <f>ROUND(K8/L8*100-100,1)</f>
        <v>-0.1</v>
      </c>
      <c r="N8" s="186">
        <v>244949</v>
      </c>
      <c r="O8" s="405">
        <v>245774</v>
      </c>
      <c r="P8" s="420">
        <f t="shared" si="1"/>
        <v>-0.3</v>
      </c>
      <c r="Q8" s="186">
        <v>162513</v>
      </c>
      <c r="R8" s="405">
        <v>130434</v>
      </c>
      <c r="S8" s="420">
        <f t="shared" si="2"/>
        <v>24.6</v>
      </c>
      <c r="T8" s="186">
        <v>2793018</v>
      </c>
      <c r="U8" s="405">
        <v>2718976</v>
      </c>
      <c r="V8" s="420">
        <f>ROUND(T8/U8*100-100,1)</f>
        <v>2.7</v>
      </c>
      <c r="W8" s="186">
        <v>2436862</v>
      </c>
      <c r="X8" s="405">
        <v>2392301</v>
      </c>
      <c r="Y8" s="171">
        <f>ROUND(W8/X8*100-100,1)</f>
        <v>1.9</v>
      </c>
      <c r="Z8" s="186">
        <v>195560</v>
      </c>
      <c r="AA8" s="405">
        <v>410762</v>
      </c>
      <c r="AB8" s="171">
        <f>ROUND(Z8/AA8*100-100,1)</f>
        <v>-52.4</v>
      </c>
      <c r="AC8" s="186">
        <f aca="true" t="shared" si="6" ref="AC8:AC46">SUM(E8,H8,K8,N8,Q8,T8,W8)-Z8</f>
        <v>24062043</v>
      </c>
      <c r="AD8" s="414">
        <v>23645292</v>
      </c>
      <c r="AE8" s="171">
        <f>ROUND(AC8/AD8*100-100,1)</f>
        <v>1.8</v>
      </c>
      <c r="AF8" s="415">
        <v>0</v>
      </c>
      <c r="AG8" s="405">
        <v>-26066</v>
      </c>
      <c r="AH8" s="416">
        <f t="shared" si="3"/>
        <v>24062043</v>
      </c>
      <c r="AI8" s="405">
        <v>23619226</v>
      </c>
      <c r="AJ8" s="170">
        <f>ROUND(AH8/AI8*100-100,1)</f>
        <v>1.9</v>
      </c>
      <c r="AK8" s="416">
        <v>13077537</v>
      </c>
      <c r="AL8" s="405">
        <v>13058073</v>
      </c>
      <c r="AM8" s="170">
        <f>ROUND(AK8/AL8*100-100,1)</f>
        <v>0.1</v>
      </c>
      <c r="AN8" s="415">
        <v>0</v>
      </c>
      <c r="AO8" s="405">
        <v>-2377</v>
      </c>
      <c r="AP8" s="186">
        <f>AK8+AN8</f>
        <v>13077537</v>
      </c>
      <c r="AQ8" s="414">
        <v>13055696</v>
      </c>
      <c r="AR8" s="171">
        <f>ROUND(AP8/AQ8*100-100,1)</f>
        <v>0.2</v>
      </c>
      <c r="AS8" s="417">
        <f t="shared" si="4"/>
        <v>10984506</v>
      </c>
      <c r="AT8" s="418">
        <f t="shared" si="5"/>
        <v>10563530</v>
      </c>
      <c r="AU8" s="170">
        <f>ROUND(AS8/AT8*100-100,1)</f>
        <v>4</v>
      </c>
      <c r="AV8" s="419">
        <v>10849</v>
      </c>
      <c r="AW8" s="421">
        <v>19536</v>
      </c>
      <c r="AX8" s="422">
        <f t="shared" si="0"/>
        <v>10973657</v>
      </c>
      <c r="AY8" s="405">
        <f t="shared" si="0"/>
        <v>10543994</v>
      </c>
      <c r="AZ8" s="165">
        <f>ROUND(AX8/AY8*100-100,1)</f>
        <v>4.1</v>
      </c>
      <c r="BA8" s="166"/>
      <c r="BB8" s="167"/>
      <c r="BC8" s="174"/>
      <c r="BD8" s="168">
        <f>AX8-BB8</f>
        <v>10973657</v>
      </c>
      <c r="BE8" s="61"/>
      <c r="BF8" s="71">
        <v>10849</v>
      </c>
      <c r="BG8" s="61"/>
    </row>
    <row r="9" spans="1:59" ht="12.75" customHeight="1">
      <c r="A9" s="15" t="s">
        <v>400</v>
      </c>
      <c r="B9" s="2" t="s">
        <v>46</v>
      </c>
      <c r="C9" s="60">
        <v>4</v>
      </c>
      <c r="D9" s="10">
        <v>487</v>
      </c>
      <c r="E9" s="186">
        <v>14535182</v>
      </c>
      <c r="F9" s="405">
        <v>14350939</v>
      </c>
      <c r="G9" s="420">
        <f>ROUND(E9/F9*100-100,1)</f>
        <v>1.3</v>
      </c>
      <c r="H9" s="186">
        <v>278133</v>
      </c>
      <c r="I9" s="405">
        <v>285424</v>
      </c>
      <c r="J9" s="420">
        <f>ROUND(H9/I9*100-100,1)</f>
        <v>-2.6</v>
      </c>
      <c r="K9" s="186">
        <v>306279</v>
      </c>
      <c r="L9" s="405">
        <v>313174</v>
      </c>
      <c r="M9" s="420">
        <f>ROUND(K9/L9*100-100,1)</f>
        <v>-2.2</v>
      </c>
      <c r="N9" s="186">
        <v>177325</v>
      </c>
      <c r="O9" s="405">
        <v>172121</v>
      </c>
      <c r="P9" s="420">
        <f t="shared" si="1"/>
        <v>3</v>
      </c>
      <c r="Q9" s="186">
        <v>113563</v>
      </c>
      <c r="R9" s="405">
        <v>73005</v>
      </c>
      <c r="S9" s="420">
        <f t="shared" si="2"/>
        <v>55.6</v>
      </c>
      <c r="T9" s="186">
        <v>2030886</v>
      </c>
      <c r="U9" s="405">
        <v>1936770</v>
      </c>
      <c r="V9" s="420">
        <f>ROUND(T9/U9*100-100,1)</f>
        <v>4.9</v>
      </c>
      <c r="W9" s="186">
        <v>2846198</v>
      </c>
      <c r="X9" s="405">
        <v>2906925</v>
      </c>
      <c r="Y9" s="171">
        <f>ROUND(W9/X9*100-100,1)</f>
        <v>-2.1</v>
      </c>
      <c r="Z9" s="186">
        <v>235247</v>
      </c>
      <c r="AA9" s="405">
        <v>534624</v>
      </c>
      <c r="AB9" s="171">
        <f>ROUND(Z9/AA9*100-100,1)</f>
        <v>-56</v>
      </c>
      <c r="AC9" s="186">
        <f t="shared" si="6"/>
        <v>20052319</v>
      </c>
      <c r="AD9" s="414">
        <v>19503734</v>
      </c>
      <c r="AE9" s="171">
        <f>ROUND(AC9/AD9*100-100,1)</f>
        <v>2.8</v>
      </c>
      <c r="AF9" s="415">
        <v>-1181</v>
      </c>
      <c r="AG9" s="405">
        <v>0</v>
      </c>
      <c r="AH9" s="416">
        <f t="shared" si="3"/>
        <v>20051138</v>
      </c>
      <c r="AI9" s="405">
        <v>19503734</v>
      </c>
      <c r="AJ9" s="170">
        <f>ROUND(AH9/AI9*100-100,1)</f>
        <v>2.8</v>
      </c>
      <c r="AK9" s="416">
        <v>13912978</v>
      </c>
      <c r="AL9" s="405">
        <v>13491331</v>
      </c>
      <c r="AM9" s="170">
        <f>ROUND(AK9/AL9*100-100,1)</f>
        <v>3.1</v>
      </c>
      <c r="AN9" s="415">
        <v>-5913</v>
      </c>
      <c r="AO9" s="405">
        <v>0</v>
      </c>
      <c r="AP9" s="186">
        <f>AK9+AN9</f>
        <v>13907065</v>
      </c>
      <c r="AQ9" s="414">
        <v>13491331</v>
      </c>
      <c r="AR9" s="171">
        <f>ROUND(AP9/AQ9*100-100,1)</f>
        <v>3.1</v>
      </c>
      <c r="AS9" s="417">
        <f t="shared" si="4"/>
        <v>6144073</v>
      </c>
      <c r="AT9" s="418">
        <f t="shared" si="5"/>
        <v>6012403</v>
      </c>
      <c r="AU9" s="170">
        <f>ROUND(AS9/AT9*100-100,1)</f>
        <v>2.2</v>
      </c>
      <c r="AV9" s="419">
        <v>9040</v>
      </c>
      <c r="AW9" s="405">
        <v>16132</v>
      </c>
      <c r="AX9" s="186">
        <f aca="true" t="shared" si="7" ref="AX9:AY11">AS9-AV9</f>
        <v>6135033</v>
      </c>
      <c r="AY9" s="405">
        <f t="shared" si="7"/>
        <v>5996271</v>
      </c>
      <c r="AZ9" s="165">
        <f aca="true" t="shared" si="8" ref="AZ9:AZ18">ROUND(AX9/AY9*100-100,1)</f>
        <v>2.3</v>
      </c>
      <c r="BA9" s="166"/>
      <c r="BB9" s="172"/>
      <c r="BC9" s="165"/>
      <c r="BD9" s="168">
        <f>AX9-BB9</f>
        <v>6135033</v>
      </c>
      <c r="BE9" s="61"/>
      <c r="BF9" s="71">
        <v>9040</v>
      </c>
      <c r="BG9" s="61"/>
    </row>
    <row r="10" spans="1:59" ht="12.75" customHeight="1">
      <c r="A10" s="5" t="s">
        <v>373</v>
      </c>
      <c r="B10" s="2" t="s">
        <v>46</v>
      </c>
      <c r="C10" s="60">
        <v>3</v>
      </c>
      <c r="D10" s="10">
        <v>433</v>
      </c>
      <c r="E10" s="186">
        <v>14468113</v>
      </c>
      <c r="F10" s="405">
        <v>14379734</v>
      </c>
      <c r="G10" s="420">
        <f>ROUND(E10/F10*100-100,1)</f>
        <v>0.6</v>
      </c>
      <c r="H10" s="186">
        <v>272511</v>
      </c>
      <c r="I10" s="405">
        <v>267335</v>
      </c>
      <c r="J10" s="420">
        <f>ROUND(H10/I10*100-100,1)</f>
        <v>1.9</v>
      </c>
      <c r="K10" s="186">
        <v>252266</v>
      </c>
      <c r="L10" s="405">
        <v>256907</v>
      </c>
      <c r="M10" s="420">
        <f>ROUND(K10/L10*100-100,1)</f>
        <v>-1.8</v>
      </c>
      <c r="N10" s="186">
        <v>219519</v>
      </c>
      <c r="O10" s="405">
        <v>221181</v>
      </c>
      <c r="P10" s="420">
        <f t="shared" si="1"/>
        <v>-0.8</v>
      </c>
      <c r="Q10" s="186">
        <v>131834</v>
      </c>
      <c r="R10" s="405">
        <v>95019</v>
      </c>
      <c r="S10" s="420">
        <f t="shared" si="2"/>
        <v>38.7</v>
      </c>
      <c r="T10" s="186">
        <v>1951175</v>
      </c>
      <c r="U10" s="405">
        <v>1873572</v>
      </c>
      <c r="V10" s="420">
        <f>ROUND(T10/U10*100-100,1)</f>
        <v>4.1</v>
      </c>
      <c r="W10" s="186">
        <v>3338793</v>
      </c>
      <c r="X10" s="405">
        <v>3414127</v>
      </c>
      <c r="Y10" s="171">
        <f>ROUND(W10/X10*100-100,1)</f>
        <v>-2.2</v>
      </c>
      <c r="Z10" s="186">
        <v>201713</v>
      </c>
      <c r="AA10" s="405">
        <v>456320</v>
      </c>
      <c r="AB10" s="171">
        <f>ROUND(Z10/AA10*100-100,1)</f>
        <v>-55.8</v>
      </c>
      <c r="AC10" s="186">
        <f t="shared" si="6"/>
        <v>20432498</v>
      </c>
      <c r="AD10" s="414">
        <v>20051555</v>
      </c>
      <c r="AE10" s="171">
        <f>ROUND(AC10/AD10*100-100,1)</f>
        <v>1.9</v>
      </c>
      <c r="AF10" s="415">
        <v>0</v>
      </c>
      <c r="AG10" s="405">
        <v>-4325</v>
      </c>
      <c r="AH10" s="416">
        <f t="shared" si="3"/>
        <v>20432498</v>
      </c>
      <c r="AI10" s="405">
        <v>20047230</v>
      </c>
      <c r="AJ10" s="170">
        <f>ROUND(AH10/AI10*100-100,1)</f>
        <v>1.9</v>
      </c>
      <c r="AK10" s="416">
        <v>12298569</v>
      </c>
      <c r="AL10" s="405">
        <v>11979112</v>
      </c>
      <c r="AM10" s="170">
        <f>ROUND(AK10/AL10*100-100,1)</f>
        <v>2.7</v>
      </c>
      <c r="AN10" s="415">
        <v>0</v>
      </c>
      <c r="AO10" s="405">
        <v>-360623</v>
      </c>
      <c r="AP10" s="186">
        <f>AK10+AN10</f>
        <v>12298569</v>
      </c>
      <c r="AQ10" s="414">
        <v>11618489</v>
      </c>
      <c r="AR10" s="171">
        <f>ROUND(AP10/AQ10*100-100,1)</f>
        <v>5.9</v>
      </c>
      <c r="AS10" s="417">
        <f t="shared" si="4"/>
        <v>8133929</v>
      </c>
      <c r="AT10" s="418">
        <f t="shared" si="5"/>
        <v>8428741</v>
      </c>
      <c r="AU10" s="170">
        <f>ROUND(AS10/AT10*100-100,1)</f>
        <v>-3.5</v>
      </c>
      <c r="AV10" s="423">
        <v>9212</v>
      </c>
      <c r="AW10" s="407">
        <v>16581</v>
      </c>
      <c r="AX10" s="422">
        <f t="shared" si="7"/>
        <v>8124717</v>
      </c>
      <c r="AY10" s="405">
        <f t="shared" si="7"/>
        <v>8412160</v>
      </c>
      <c r="AZ10" s="176">
        <f t="shared" si="8"/>
        <v>-3.4</v>
      </c>
      <c r="BA10" s="166"/>
      <c r="BB10" s="167"/>
      <c r="BC10" s="174"/>
      <c r="BD10" s="168">
        <f>AX10-BB10</f>
        <v>8124717</v>
      </c>
      <c r="BE10" s="61"/>
      <c r="BF10" s="71">
        <v>9212</v>
      </c>
      <c r="BG10" s="61"/>
    </row>
    <row r="11" spans="1:59" ht="12.75" customHeight="1">
      <c r="A11" s="7" t="s">
        <v>374</v>
      </c>
      <c r="B11" s="2" t="s">
        <v>46</v>
      </c>
      <c r="C11" s="60">
        <v>2</v>
      </c>
      <c r="D11" s="10">
        <v>283</v>
      </c>
      <c r="E11" s="186">
        <v>15383516</v>
      </c>
      <c r="F11" s="405">
        <v>15380093</v>
      </c>
      <c r="G11" s="420">
        <f aca="true" t="shared" si="9" ref="G11:G19">ROUND(E11/F11*100-100,1)</f>
        <v>0</v>
      </c>
      <c r="H11" s="186">
        <v>266174</v>
      </c>
      <c r="I11" s="405">
        <v>271016</v>
      </c>
      <c r="J11" s="420">
        <f aca="true" t="shared" si="10" ref="J11:J19">ROUND(H11/I11*100-100,1)</f>
        <v>-1.8</v>
      </c>
      <c r="K11" s="186">
        <v>256693</v>
      </c>
      <c r="L11" s="405">
        <v>265543</v>
      </c>
      <c r="M11" s="420">
        <f aca="true" t="shared" si="11" ref="M11:M19">ROUND(K11/L11*100-100,1)</f>
        <v>-3.3</v>
      </c>
      <c r="N11" s="186">
        <v>253083</v>
      </c>
      <c r="O11" s="405">
        <v>254875</v>
      </c>
      <c r="P11" s="420">
        <f t="shared" si="1"/>
        <v>-0.7</v>
      </c>
      <c r="Q11" s="186">
        <v>108064</v>
      </c>
      <c r="R11" s="405">
        <v>86941</v>
      </c>
      <c r="S11" s="420">
        <f t="shared" si="2"/>
        <v>24.3</v>
      </c>
      <c r="T11" s="186">
        <v>1926382</v>
      </c>
      <c r="U11" s="405">
        <v>1855951</v>
      </c>
      <c r="V11" s="420">
        <f aca="true" t="shared" si="12" ref="V11:V19">ROUND(T11/U11*100-100,1)</f>
        <v>3.8</v>
      </c>
      <c r="W11" s="186">
        <v>3082614</v>
      </c>
      <c r="X11" s="405">
        <v>3041483</v>
      </c>
      <c r="Y11" s="171">
        <f aca="true" t="shared" si="13" ref="Y11:Y19">ROUND(W11/X11*100-100,1)</f>
        <v>1.4</v>
      </c>
      <c r="Z11" s="186">
        <v>166321</v>
      </c>
      <c r="AA11" s="405">
        <v>377103</v>
      </c>
      <c r="AB11" s="171">
        <f aca="true" t="shared" si="14" ref="AB11:AB19">ROUND(Z11/AA11*100-100,1)</f>
        <v>-55.9</v>
      </c>
      <c r="AC11" s="186">
        <f>SUM(E11,H11,K11,N11,Q11,T11,W11)-Z11</f>
        <v>21110205</v>
      </c>
      <c r="AD11" s="414">
        <v>20778799</v>
      </c>
      <c r="AE11" s="171">
        <f aca="true" t="shared" si="15" ref="AE11:AE19">ROUND(AC11/AD11*100-100,1)</f>
        <v>1.6</v>
      </c>
      <c r="AF11" s="415">
        <v>7841</v>
      </c>
      <c r="AG11" s="405">
        <v>349</v>
      </c>
      <c r="AH11" s="416">
        <f t="shared" si="3"/>
        <v>21118046</v>
      </c>
      <c r="AI11" s="405">
        <v>20779148</v>
      </c>
      <c r="AJ11" s="170">
        <f aca="true" t="shared" si="16" ref="AJ11:AJ19">ROUND(AH11/AI11*100-100,1)</f>
        <v>1.6</v>
      </c>
      <c r="AK11" s="416">
        <v>10621496</v>
      </c>
      <c r="AL11" s="405">
        <v>10250522</v>
      </c>
      <c r="AM11" s="170">
        <f aca="true" t="shared" si="17" ref="AM11:AM19">ROUND(AK11/AL11*100-100,1)</f>
        <v>3.6</v>
      </c>
      <c r="AN11" s="415">
        <v>-2904</v>
      </c>
      <c r="AO11" s="405">
        <v>0</v>
      </c>
      <c r="AP11" s="186">
        <f aca="true" t="shared" si="18" ref="AP11:AP19">AK11+AN11</f>
        <v>10618592</v>
      </c>
      <c r="AQ11" s="414">
        <v>10250522</v>
      </c>
      <c r="AR11" s="171">
        <f aca="true" t="shared" si="19" ref="AR11:AR19">ROUND(AP11/AQ11*100-100,1)</f>
        <v>3.6</v>
      </c>
      <c r="AS11" s="417">
        <f t="shared" si="4"/>
        <v>10499454</v>
      </c>
      <c r="AT11" s="418">
        <f t="shared" si="5"/>
        <v>10528626</v>
      </c>
      <c r="AU11" s="170">
        <f aca="true" t="shared" si="20" ref="AU11:AU19">ROUND(AS11/AT11*100-100,1)</f>
        <v>-0.3</v>
      </c>
      <c r="AV11" s="423">
        <v>9521</v>
      </c>
      <c r="AW11" s="405">
        <v>17187</v>
      </c>
      <c r="AX11" s="422">
        <f t="shared" si="7"/>
        <v>10489933</v>
      </c>
      <c r="AY11" s="405">
        <f t="shared" si="7"/>
        <v>10511439</v>
      </c>
      <c r="AZ11" s="176">
        <f t="shared" si="8"/>
        <v>-0.2</v>
      </c>
      <c r="BA11" s="166"/>
      <c r="BB11" s="167"/>
      <c r="BC11" s="174"/>
      <c r="BD11" s="168">
        <f aca="true" t="shared" si="21" ref="BD11:BD18">AX11-BB11</f>
        <v>10489933</v>
      </c>
      <c r="BE11" s="61"/>
      <c r="BF11" s="71">
        <v>9521</v>
      </c>
      <c r="BG11" s="61"/>
    </row>
    <row r="12" spans="1:59" ht="12.75" customHeight="1">
      <c r="A12" s="5" t="s">
        <v>14</v>
      </c>
      <c r="B12" s="2" t="s">
        <v>47</v>
      </c>
      <c r="C12" s="60">
        <v>3</v>
      </c>
      <c r="D12" s="10">
        <v>511</v>
      </c>
      <c r="E12" s="186">
        <v>3824209</v>
      </c>
      <c r="F12" s="405">
        <v>3812707</v>
      </c>
      <c r="G12" s="420">
        <f t="shared" si="9"/>
        <v>0.3</v>
      </c>
      <c r="H12" s="186">
        <v>88431</v>
      </c>
      <c r="I12" s="405">
        <v>92960</v>
      </c>
      <c r="J12" s="420">
        <f t="shared" si="10"/>
        <v>-4.9</v>
      </c>
      <c r="K12" s="186">
        <v>150576</v>
      </c>
      <c r="L12" s="405">
        <v>148549</v>
      </c>
      <c r="M12" s="420">
        <f t="shared" si="11"/>
        <v>1.4</v>
      </c>
      <c r="N12" s="186">
        <v>117250</v>
      </c>
      <c r="O12" s="405">
        <v>115034</v>
      </c>
      <c r="P12" s="420">
        <f t="shared" si="1"/>
        <v>1.9</v>
      </c>
      <c r="Q12" s="186">
        <v>66644</v>
      </c>
      <c r="R12" s="405">
        <v>51680</v>
      </c>
      <c r="S12" s="420">
        <f t="shared" si="2"/>
        <v>29</v>
      </c>
      <c r="T12" s="186">
        <v>615317</v>
      </c>
      <c r="U12" s="405">
        <v>583202</v>
      </c>
      <c r="V12" s="420">
        <f t="shared" si="12"/>
        <v>5.5</v>
      </c>
      <c r="W12" s="186">
        <v>414689</v>
      </c>
      <c r="X12" s="405">
        <v>417178</v>
      </c>
      <c r="Y12" s="171">
        <f t="shared" si="13"/>
        <v>-0.6</v>
      </c>
      <c r="Z12" s="186">
        <v>45205</v>
      </c>
      <c r="AA12" s="405">
        <v>101026</v>
      </c>
      <c r="AB12" s="171">
        <f t="shared" si="14"/>
        <v>-55.3</v>
      </c>
      <c r="AC12" s="186">
        <f t="shared" si="6"/>
        <v>5231911</v>
      </c>
      <c r="AD12" s="414">
        <v>5120284</v>
      </c>
      <c r="AE12" s="171">
        <f t="shared" si="15"/>
        <v>2.2</v>
      </c>
      <c r="AF12" s="415">
        <v>1837</v>
      </c>
      <c r="AG12" s="405">
        <v>0</v>
      </c>
      <c r="AH12" s="416">
        <f t="shared" si="3"/>
        <v>5233748</v>
      </c>
      <c r="AI12" s="405">
        <v>5120284</v>
      </c>
      <c r="AJ12" s="170">
        <f t="shared" si="16"/>
        <v>2.2</v>
      </c>
      <c r="AK12" s="416">
        <v>2826870</v>
      </c>
      <c r="AL12" s="405">
        <v>2746122</v>
      </c>
      <c r="AM12" s="170">
        <f t="shared" si="17"/>
        <v>2.9</v>
      </c>
      <c r="AN12" s="415">
        <v>-704</v>
      </c>
      <c r="AO12" s="405">
        <v>0</v>
      </c>
      <c r="AP12" s="186">
        <f t="shared" si="18"/>
        <v>2826166</v>
      </c>
      <c r="AQ12" s="414">
        <v>2746122</v>
      </c>
      <c r="AR12" s="171">
        <f t="shared" si="19"/>
        <v>2.9</v>
      </c>
      <c r="AS12" s="417">
        <f t="shared" si="4"/>
        <v>2407582</v>
      </c>
      <c r="AT12" s="418">
        <f t="shared" si="5"/>
        <v>2374162</v>
      </c>
      <c r="AU12" s="170">
        <f t="shared" si="20"/>
        <v>1.4</v>
      </c>
      <c r="AV12" s="419">
        <v>2360</v>
      </c>
      <c r="AW12" s="405">
        <v>4235</v>
      </c>
      <c r="AX12" s="186">
        <f aca="true" t="shared" si="22" ref="AX12:AY15">AS12-AV12</f>
        <v>2405222</v>
      </c>
      <c r="AY12" s="405">
        <f t="shared" si="22"/>
        <v>2369927</v>
      </c>
      <c r="AZ12" s="165">
        <f t="shared" si="8"/>
        <v>1.5</v>
      </c>
      <c r="BA12" s="166"/>
      <c r="BB12" s="172"/>
      <c r="BC12" s="165"/>
      <c r="BD12" s="168">
        <f t="shared" si="21"/>
        <v>2405222</v>
      </c>
      <c r="BE12" s="61"/>
      <c r="BF12" s="71">
        <v>2360</v>
      </c>
      <c r="BG12" s="61"/>
    </row>
    <row r="13" spans="1:59" ht="12.75" customHeight="1">
      <c r="A13" s="57" t="s">
        <v>15</v>
      </c>
      <c r="B13" s="2" t="s">
        <v>47</v>
      </c>
      <c r="C13" s="60">
        <v>3</v>
      </c>
      <c r="D13" s="11">
        <v>597</v>
      </c>
      <c r="E13" s="186">
        <v>6195252</v>
      </c>
      <c r="F13" s="405">
        <v>6163849</v>
      </c>
      <c r="G13" s="420">
        <f t="shared" si="9"/>
        <v>0.5</v>
      </c>
      <c r="H13" s="186">
        <v>111472</v>
      </c>
      <c r="I13" s="405">
        <v>111472</v>
      </c>
      <c r="J13" s="420">
        <f t="shared" si="10"/>
        <v>0</v>
      </c>
      <c r="K13" s="186">
        <v>174559</v>
      </c>
      <c r="L13" s="405">
        <v>171656</v>
      </c>
      <c r="M13" s="420">
        <f t="shared" si="11"/>
        <v>1.7</v>
      </c>
      <c r="N13" s="186">
        <v>123443</v>
      </c>
      <c r="O13" s="405">
        <v>129673</v>
      </c>
      <c r="P13" s="420">
        <f t="shared" si="1"/>
        <v>-4.8</v>
      </c>
      <c r="Q13" s="186">
        <v>70613</v>
      </c>
      <c r="R13" s="405">
        <v>55113</v>
      </c>
      <c r="S13" s="420">
        <f t="shared" si="2"/>
        <v>28.1</v>
      </c>
      <c r="T13" s="186">
        <v>975245</v>
      </c>
      <c r="U13" s="405">
        <v>934357</v>
      </c>
      <c r="V13" s="420">
        <f t="shared" si="12"/>
        <v>4.4</v>
      </c>
      <c r="W13" s="186">
        <v>841884</v>
      </c>
      <c r="X13" s="405">
        <v>845294</v>
      </c>
      <c r="Y13" s="171">
        <f t="shared" si="13"/>
        <v>-0.4</v>
      </c>
      <c r="Z13" s="186">
        <v>90647</v>
      </c>
      <c r="AA13" s="405">
        <v>198023</v>
      </c>
      <c r="AB13" s="171">
        <f t="shared" si="14"/>
        <v>-54.2</v>
      </c>
      <c r="AC13" s="186">
        <f t="shared" si="6"/>
        <v>8401821</v>
      </c>
      <c r="AD13" s="414">
        <v>8213391</v>
      </c>
      <c r="AE13" s="171">
        <f t="shared" si="15"/>
        <v>2.3</v>
      </c>
      <c r="AF13" s="415">
        <v>-2177</v>
      </c>
      <c r="AG13" s="405">
        <v>0</v>
      </c>
      <c r="AH13" s="416">
        <f t="shared" si="3"/>
        <v>8399644</v>
      </c>
      <c r="AI13" s="405">
        <v>8213391</v>
      </c>
      <c r="AJ13" s="170">
        <f t="shared" si="16"/>
        <v>2.3</v>
      </c>
      <c r="AK13" s="416">
        <v>5021198</v>
      </c>
      <c r="AL13" s="405">
        <v>4981433</v>
      </c>
      <c r="AM13" s="170">
        <f t="shared" si="17"/>
        <v>0.8</v>
      </c>
      <c r="AN13" s="415">
        <v>-676</v>
      </c>
      <c r="AO13" s="405">
        <v>0</v>
      </c>
      <c r="AP13" s="186">
        <f t="shared" si="18"/>
        <v>5020522</v>
      </c>
      <c r="AQ13" s="414">
        <v>4981433</v>
      </c>
      <c r="AR13" s="171">
        <f t="shared" si="19"/>
        <v>0.8</v>
      </c>
      <c r="AS13" s="417">
        <f t="shared" si="4"/>
        <v>3379122</v>
      </c>
      <c r="AT13" s="418">
        <f t="shared" si="5"/>
        <v>3231958</v>
      </c>
      <c r="AU13" s="170">
        <f t="shared" si="20"/>
        <v>4.6</v>
      </c>
      <c r="AV13" s="419">
        <v>3787</v>
      </c>
      <c r="AW13" s="405">
        <v>6793</v>
      </c>
      <c r="AX13" s="186">
        <f t="shared" si="22"/>
        <v>3375335</v>
      </c>
      <c r="AY13" s="405">
        <f t="shared" si="22"/>
        <v>3225165</v>
      </c>
      <c r="AZ13" s="165">
        <f>ROUND(AX13/AY13*100-100,1)</f>
        <v>4.7</v>
      </c>
      <c r="BA13" s="166"/>
      <c r="BB13" s="172"/>
      <c r="BC13" s="165"/>
      <c r="BD13" s="168">
        <f t="shared" si="21"/>
        <v>3375335</v>
      </c>
      <c r="BE13" s="61"/>
      <c r="BF13" s="71">
        <v>3787</v>
      </c>
      <c r="BG13" s="61"/>
    </row>
    <row r="14" spans="1:59" ht="12.75" customHeight="1">
      <c r="A14" s="5" t="s">
        <v>16</v>
      </c>
      <c r="B14" s="2" t="s">
        <v>47</v>
      </c>
      <c r="C14" s="60">
        <v>4</v>
      </c>
      <c r="D14" s="13">
        <v>660</v>
      </c>
      <c r="E14" s="186">
        <v>8446433</v>
      </c>
      <c r="F14" s="405">
        <v>8292286</v>
      </c>
      <c r="G14" s="420">
        <f t="shared" si="9"/>
        <v>1.9</v>
      </c>
      <c r="H14" s="186">
        <v>189178</v>
      </c>
      <c r="I14" s="405">
        <v>194327</v>
      </c>
      <c r="J14" s="420">
        <f t="shared" si="10"/>
        <v>-2.6</v>
      </c>
      <c r="K14" s="186">
        <v>197985</v>
      </c>
      <c r="L14" s="405">
        <v>201555</v>
      </c>
      <c r="M14" s="420">
        <f t="shared" si="11"/>
        <v>-1.8</v>
      </c>
      <c r="N14" s="186">
        <v>111117</v>
      </c>
      <c r="O14" s="405">
        <v>110349</v>
      </c>
      <c r="P14" s="420">
        <f t="shared" si="1"/>
        <v>0.7</v>
      </c>
      <c r="Q14" s="186">
        <v>101732</v>
      </c>
      <c r="R14" s="405">
        <v>67157</v>
      </c>
      <c r="S14" s="420">
        <f t="shared" si="2"/>
        <v>51.5</v>
      </c>
      <c r="T14" s="186">
        <v>1388145</v>
      </c>
      <c r="U14" s="405">
        <v>1325173</v>
      </c>
      <c r="V14" s="420">
        <f t="shared" si="12"/>
        <v>4.8</v>
      </c>
      <c r="W14" s="186">
        <v>1329023</v>
      </c>
      <c r="X14" s="405">
        <v>1340046</v>
      </c>
      <c r="Y14" s="171">
        <f t="shared" si="13"/>
        <v>-0.8</v>
      </c>
      <c r="Z14" s="186">
        <v>142402</v>
      </c>
      <c r="AA14" s="405">
        <v>320671</v>
      </c>
      <c r="AB14" s="171">
        <f t="shared" si="14"/>
        <v>-55.6</v>
      </c>
      <c r="AC14" s="186">
        <f t="shared" si="6"/>
        <v>11621211</v>
      </c>
      <c r="AD14" s="414">
        <v>11210222</v>
      </c>
      <c r="AE14" s="171">
        <f t="shared" si="15"/>
        <v>3.7</v>
      </c>
      <c r="AF14" s="415">
        <v>-207</v>
      </c>
      <c r="AG14" s="405">
        <v>0</v>
      </c>
      <c r="AH14" s="416">
        <f t="shared" si="3"/>
        <v>11621004</v>
      </c>
      <c r="AI14" s="405">
        <v>11210222</v>
      </c>
      <c r="AJ14" s="170">
        <f t="shared" si="16"/>
        <v>3.7</v>
      </c>
      <c r="AK14" s="416">
        <v>8675266</v>
      </c>
      <c r="AL14" s="405">
        <v>8388100</v>
      </c>
      <c r="AM14" s="170">
        <f t="shared" si="17"/>
        <v>3.4</v>
      </c>
      <c r="AN14" s="415">
        <v>-55371</v>
      </c>
      <c r="AO14" s="405">
        <v>203</v>
      </c>
      <c r="AP14" s="186">
        <f t="shared" si="18"/>
        <v>8619895</v>
      </c>
      <c r="AQ14" s="414">
        <v>8388303</v>
      </c>
      <c r="AR14" s="171">
        <f t="shared" si="19"/>
        <v>2.8</v>
      </c>
      <c r="AS14" s="417">
        <f t="shared" si="4"/>
        <v>3001109</v>
      </c>
      <c r="AT14" s="418">
        <f t="shared" si="5"/>
        <v>2821919</v>
      </c>
      <c r="AU14" s="170">
        <f t="shared" si="20"/>
        <v>6.3</v>
      </c>
      <c r="AV14" s="419">
        <v>5240</v>
      </c>
      <c r="AW14" s="405">
        <v>9272</v>
      </c>
      <c r="AX14" s="186">
        <f t="shared" si="22"/>
        <v>2995869</v>
      </c>
      <c r="AY14" s="405">
        <f t="shared" si="22"/>
        <v>2812647</v>
      </c>
      <c r="AZ14" s="165">
        <f t="shared" si="8"/>
        <v>6.5</v>
      </c>
      <c r="BA14" s="166"/>
      <c r="BB14" s="172"/>
      <c r="BC14" s="165"/>
      <c r="BD14" s="168">
        <f t="shared" si="21"/>
        <v>2995869</v>
      </c>
      <c r="BE14" s="61"/>
      <c r="BF14" s="71">
        <v>5240</v>
      </c>
      <c r="BG14" s="61"/>
    </row>
    <row r="15" spans="1:59" ht="12.75" customHeight="1">
      <c r="A15" s="15" t="s">
        <v>375</v>
      </c>
      <c r="B15" s="2" t="s">
        <v>46</v>
      </c>
      <c r="C15" s="60">
        <v>2</v>
      </c>
      <c r="D15" s="10">
        <v>282</v>
      </c>
      <c r="E15" s="186">
        <v>11078399</v>
      </c>
      <c r="F15" s="405">
        <v>11043603</v>
      </c>
      <c r="G15" s="420">
        <f t="shared" si="9"/>
        <v>0.3</v>
      </c>
      <c r="H15" s="186">
        <v>176106</v>
      </c>
      <c r="I15" s="405">
        <v>174653</v>
      </c>
      <c r="J15" s="420">
        <f t="shared" si="10"/>
        <v>0.8</v>
      </c>
      <c r="K15" s="186">
        <v>206615</v>
      </c>
      <c r="L15" s="405">
        <v>209535</v>
      </c>
      <c r="M15" s="420">
        <f t="shared" si="11"/>
        <v>-1.4</v>
      </c>
      <c r="N15" s="186">
        <v>210074</v>
      </c>
      <c r="O15" s="405">
        <v>209609</v>
      </c>
      <c r="P15" s="420">
        <f t="shared" si="1"/>
        <v>0.2</v>
      </c>
      <c r="Q15" s="186">
        <v>98758</v>
      </c>
      <c r="R15" s="405">
        <v>75303</v>
      </c>
      <c r="S15" s="420">
        <f t="shared" si="2"/>
        <v>31.1</v>
      </c>
      <c r="T15" s="186">
        <v>1359554</v>
      </c>
      <c r="U15" s="405">
        <v>1310823</v>
      </c>
      <c r="V15" s="420">
        <f t="shared" si="12"/>
        <v>3.7</v>
      </c>
      <c r="W15" s="186">
        <v>2503220</v>
      </c>
      <c r="X15" s="405">
        <v>2577955</v>
      </c>
      <c r="Y15" s="171">
        <f t="shared" si="13"/>
        <v>-2.9</v>
      </c>
      <c r="Z15" s="186">
        <v>112268</v>
      </c>
      <c r="AA15" s="405">
        <v>251513</v>
      </c>
      <c r="AB15" s="171">
        <f t="shared" si="14"/>
        <v>-55.4</v>
      </c>
      <c r="AC15" s="186">
        <f t="shared" si="6"/>
        <v>15520458</v>
      </c>
      <c r="AD15" s="414">
        <v>15349968</v>
      </c>
      <c r="AE15" s="171">
        <f t="shared" si="15"/>
        <v>1.1</v>
      </c>
      <c r="AF15" s="415">
        <v>0</v>
      </c>
      <c r="AG15" s="405">
        <v>11406</v>
      </c>
      <c r="AH15" s="416">
        <f t="shared" si="3"/>
        <v>15520458</v>
      </c>
      <c r="AI15" s="405">
        <v>15361374</v>
      </c>
      <c r="AJ15" s="170">
        <f t="shared" si="16"/>
        <v>1</v>
      </c>
      <c r="AK15" s="416">
        <v>7080308</v>
      </c>
      <c r="AL15" s="405">
        <v>6940797</v>
      </c>
      <c r="AM15" s="170">
        <f t="shared" si="17"/>
        <v>2</v>
      </c>
      <c r="AN15" s="415">
        <v>0</v>
      </c>
      <c r="AO15" s="405">
        <v>-3451</v>
      </c>
      <c r="AP15" s="186">
        <f t="shared" si="18"/>
        <v>7080308</v>
      </c>
      <c r="AQ15" s="414">
        <v>6937346</v>
      </c>
      <c r="AR15" s="171">
        <f t="shared" si="19"/>
        <v>2.1</v>
      </c>
      <c r="AS15" s="417">
        <f t="shared" si="4"/>
        <v>8440150</v>
      </c>
      <c r="AT15" s="418">
        <f t="shared" si="5"/>
        <v>8424028</v>
      </c>
      <c r="AU15" s="170">
        <f t="shared" si="20"/>
        <v>0.2</v>
      </c>
      <c r="AV15" s="419">
        <v>6998</v>
      </c>
      <c r="AW15" s="405">
        <v>12705</v>
      </c>
      <c r="AX15" s="186">
        <f>AS15-AV15</f>
        <v>8433152</v>
      </c>
      <c r="AY15" s="405">
        <f t="shared" si="22"/>
        <v>8411323</v>
      </c>
      <c r="AZ15" s="165">
        <f t="shared" si="8"/>
        <v>0.3</v>
      </c>
      <c r="BA15" s="166"/>
      <c r="BB15" s="167"/>
      <c r="BC15" s="174"/>
      <c r="BD15" s="168">
        <f t="shared" si="21"/>
        <v>8433152</v>
      </c>
      <c r="BE15" s="61"/>
      <c r="BF15" s="71">
        <v>6998</v>
      </c>
      <c r="BG15" s="61"/>
    </row>
    <row r="16" spans="1:59" ht="14.25" customHeight="1">
      <c r="A16" s="5" t="s">
        <v>17</v>
      </c>
      <c r="B16" s="2" t="s">
        <v>47</v>
      </c>
      <c r="C16" s="60">
        <v>4</v>
      </c>
      <c r="D16" s="10">
        <v>627</v>
      </c>
      <c r="E16" s="186">
        <v>7830038</v>
      </c>
      <c r="F16" s="405">
        <v>7765773</v>
      </c>
      <c r="G16" s="420">
        <f t="shared" si="9"/>
        <v>0.8</v>
      </c>
      <c r="H16" s="186">
        <v>155041</v>
      </c>
      <c r="I16" s="405">
        <v>152316</v>
      </c>
      <c r="J16" s="420">
        <f t="shared" si="10"/>
        <v>1.8</v>
      </c>
      <c r="K16" s="186">
        <v>180214</v>
      </c>
      <c r="L16" s="405">
        <v>177517</v>
      </c>
      <c r="M16" s="420">
        <f t="shared" si="11"/>
        <v>1.5</v>
      </c>
      <c r="N16" s="186">
        <v>95952</v>
      </c>
      <c r="O16" s="405">
        <v>98495</v>
      </c>
      <c r="P16" s="420">
        <f t="shared" si="1"/>
        <v>-2.6</v>
      </c>
      <c r="Q16" s="186">
        <v>76775</v>
      </c>
      <c r="R16" s="405">
        <v>53252</v>
      </c>
      <c r="S16" s="420">
        <f t="shared" si="2"/>
        <v>44.2</v>
      </c>
      <c r="T16" s="186">
        <v>1248622</v>
      </c>
      <c r="U16" s="405">
        <v>1192335</v>
      </c>
      <c r="V16" s="420">
        <f t="shared" si="12"/>
        <v>4.7</v>
      </c>
      <c r="W16" s="186">
        <v>891881</v>
      </c>
      <c r="X16" s="405">
        <v>901240</v>
      </c>
      <c r="Y16" s="171">
        <f t="shared" si="13"/>
        <v>-1</v>
      </c>
      <c r="Z16" s="186">
        <v>134120</v>
      </c>
      <c r="AA16" s="405">
        <v>315927</v>
      </c>
      <c r="AB16" s="171">
        <f t="shared" si="14"/>
        <v>-57.5</v>
      </c>
      <c r="AC16" s="186">
        <f t="shared" si="6"/>
        <v>10344403</v>
      </c>
      <c r="AD16" s="414">
        <v>10025001</v>
      </c>
      <c r="AE16" s="171">
        <f t="shared" si="15"/>
        <v>3.2</v>
      </c>
      <c r="AF16" s="415">
        <v>2199</v>
      </c>
      <c r="AG16" s="405">
        <v>3972</v>
      </c>
      <c r="AH16" s="416">
        <f t="shared" si="3"/>
        <v>10346602</v>
      </c>
      <c r="AI16" s="405">
        <v>10028973</v>
      </c>
      <c r="AJ16" s="170">
        <f t="shared" si="16"/>
        <v>3.2</v>
      </c>
      <c r="AK16" s="416">
        <v>7996606</v>
      </c>
      <c r="AL16" s="405">
        <v>7698803</v>
      </c>
      <c r="AM16" s="170">
        <f t="shared" si="17"/>
        <v>3.9</v>
      </c>
      <c r="AN16" s="415">
        <v>0</v>
      </c>
      <c r="AO16" s="405">
        <v>4451</v>
      </c>
      <c r="AP16" s="186">
        <f t="shared" si="18"/>
        <v>7996606</v>
      </c>
      <c r="AQ16" s="414">
        <v>7703254</v>
      </c>
      <c r="AR16" s="171">
        <f t="shared" si="19"/>
        <v>3.8</v>
      </c>
      <c r="AS16" s="417">
        <f t="shared" si="4"/>
        <v>2349996</v>
      </c>
      <c r="AT16" s="418">
        <f t="shared" si="5"/>
        <v>2325719</v>
      </c>
      <c r="AU16" s="170">
        <f t="shared" si="20"/>
        <v>1</v>
      </c>
      <c r="AV16" s="419">
        <v>4665</v>
      </c>
      <c r="AW16" s="405">
        <v>8295</v>
      </c>
      <c r="AX16" s="186">
        <f aca="true" t="shared" si="23" ref="AX16:AY18">AS16-AV16</f>
        <v>2345331</v>
      </c>
      <c r="AY16" s="405">
        <f t="shared" si="23"/>
        <v>2317424</v>
      </c>
      <c r="AZ16" s="165">
        <f t="shared" si="8"/>
        <v>1.2</v>
      </c>
      <c r="BA16" s="166"/>
      <c r="BB16" s="172"/>
      <c r="BC16" s="165"/>
      <c r="BD16" s="168">
        <f t="shared" si="21"/>
        <v>2345331</v>
      </c>
      <c r="BE16" s="61"/>
      <c r="BF16" s="71">
        <v>4665</v>
      </c>
      <c r="BG16" s="61"/>
    </row>
    <row r="17" spans="1:59" ht="14.25" customHeight="1">
      <c r="A17" s="5" t="s">
        <v>18</v>
      </c>
      <c r="B17" s="2" t="s">
        <v>47</v>
      </c>
      <c r="C17" s="60">
        <v>4</v>
      </c>
      <c r="D17" s="21">
        <v>640</v>
      </c>
      <c r="E17" s="186">
        <v>8584004</v>
      </c>
      <c r="F17" s="405">
        <v>8594735</v>
      </c>
      <c r="G17" s="420">
        <f t="shared" si="9"/>
        <v>-0.1</v>
      </c>
      <c r="H17" s="186">
        <v>201084</v>
      </c>
      <c r="I17" s="405">
        <v>199124</v>
      </c>
      <c r="J17" s="420">
        <f t="shared" si="10"/>
        <v>1</v>
      </c>
      <c r="K17" s="186">
        <v>213775</v>
      </c>
      <c r="L17" s="405">
        <v>219045</v>
      </c>
      <c r="M17" s="420">
        <f t="shared" si="11"/>
        <v>-2.4</v>
      </c>
      <c r="N17" s="186">
        <v>142682</v>
      </c>
      <c r="O17" s="405">
        <v>141387</v>
      </c>
      <c r="P17" s="420">
        <f t="shared" si="1"/>
        <v>0.9</v>
      </c>
      <c r="Q17" s="186">
        <v>96791</v>
      </c>
      <c r="R17" s="405">
        <v>68986</v>
      </c>
      <c r="S17" s="420">
        <f t="shared" si="2"/>
        <v>40.3</v>
      </c>
      <c r="T17" s="186">
        <v>1235569</v>
      </c>
      <c r="U17" s="405">
        <v>1180413</v>
      </c>
      <c r="V17" s="420">
        <f t="shared" si="12"/>
        <v>4.7</v>
      </c>
      <c r="W17" s="186">
        <v>982987</v>
      </c>
      <c r="X17" s="405">
        <v>1014457</v>
      </c>
      <c r="Y17" s="171">
        <f t="shared" si="13"/>
        <v>-3.1</v>
      </c>
      <c r="Z17" s="186">
        <v>118985</v>
      </c>
      <c r="AA17" s="405">
        <v>289244</v>
      </c>
      <c r="AB17" s="171">
        <f t="shared" si="14"/>
        <v>-58.9</v>
      </c>
      <c r="AC17" s="186">
        <f t="shared" si="6"/>
        <v>11337907</v>
      </c>
      <c r="AD17" s="414">
        <v>11128903</v>
      </c>
      <c r="AE17" s="171">
        <f t="shared" si="15"/>
        <v>1.9</v>
      </c>
      <c r="AF17" s="415">
        <v>0</v>
      </c>
      <c r="AG17" s="405">
        <v>-4118</v>
      </c>
      <c r="AH17" s="416">
        <f t="shared" si="3"/>
        <v>11337907</v>
      </c>
      <c r="AI17" s="405">
        <v>11124785</v>
      </c>
      <c r="AJ17" s="170">
        <f t="shared" si="16"/>
        <v>1.9</v>
      </c>
      <c r="AK17" s="416">
        <v>7735883</v>
      </c>
      <c r="AL17" s="405">
        <v>7331039</v>
      </c>
      <c r="AM17" s="170">
        <f t="shared" si="17"/>
        <v>5.5</v>
      </c>
      <c r="AN17" s="415">
        <v>0</v>
      </c>
      <c r="AO17" s="405">
        <v>5844</v>
      </c>
      <c r="AP17" s="186">
        <f t="shared" si="18"/>
        <v>7735883</v>
      </c>
      <c r="AQ17" s="414">
        <v>7336883</v>
      </c>
      <c r="AR17" s="171">
        <f t="shared" si="19"/>
        <v>5.4</v>
      </c>
      <c r="AS17" s="417">
        <f t="shared" si="4"/>
        <v>3602024</v>
      </c>
      <c r="AT17" s="418">
        <f t="shared" si="5"/>
        <v>3787902</v>
      </c>
      <c r="AU17" s="170">
        <f t="shared" si="20"/>
        <v>-4.9</v>
      </c>
      <c r="AV17" s="419">
        <v>5112</v>
      </c>
      <c r="AW17" s="405">
        <v>9201</v>
      </c>
      <c r="AX17" s="186">
        <f t="shared" si="23"/>
        <v>3596912</v>
      </c>
      <c r="AY17" s="405">
        <f t="shared" si="23"/>
        <v>3778701</v>
      </c>
      <c r="AZ17" s="165">
        <f t="shared" si="8"/>
        <v>-4.8</v>
      </c>
      <c r="BA17" s="166"/>
      <c r="BB17" s="172"/>
      <c r="BC17" s="165"/>
      <c r="BD17" s="168">
        <f t="shared" si="21"/>
        <v>3596912</v>
      </c>
      <c r="BE17" s="61"/>
      <c r="BF17" s="71">
        <v>5112</v>
      </c>
      <c r="BG17" s="61"/>
    </row>
    <row r="18" spans="1:59" ht="14.25" customHeight="1">
      <c r="A18" s="5" t="s">
        <v>85</v>
      </c>
      <c r="B18" s="2" t="s">
        <v>46</v>
      </c>
      <c r="C18" s="60">
        <v>5</v>
      </c>
      <c r="D18" s="412">
        <v>554</v>
      </c>
      <c r="E18" s="186">
        <v>17234471</v>
      </c>
      <c r="F18" s="405">
        <v>16876009</v>
      </c>
      <c r="G18" s="420">
        <f t="shared" si="9"/>
        <v>2.1</v>
      </c>
      <c r="H18" s="186">
        <v>418290</v>
      </c>
      <c r="I18" s="405">
        <v>435841</v>
      </c>
      <c r="J18" s="420">
        <f t="shared" si="10"/>
        <v>-4</v>
      </c>
      <c r="K18" s="186">
        <v>306615</v>
      </c>
      <c r="L18" s="405">
        <v>324795</v>
      </c>
      <c r="M18" s="420">
        <f t="shared" si="11"/>
        <v>-5.6</v>
      </c>
      <c r="N18" s="186">
        <v>151616</v>
      </c>
      <c r="O18" s="405">
        <v>155280</v>
      </c>
      <c r="P18" s="420">
        <f t="shared" si="1"/>
        <v>-2.4</v>
      </c>
      <c r="Q18" s="186">
        <v>149817</v>
      </c>
      <c r="R18" s="405">
        <v>94789</v>
      </c>
      <c r="S18" s="420">
        <f t="shared" si="2"/>
        <v>58.1</v>
      </c>
      <c r="T18" s="186">
        <v>2559615</v>
      </c>
      <c r="U18" s="405">
        <v>2441080</v>
      </c>
      <c r="V18" s="420">
        <f t="shared" si="12"/>
        <v>4.9</v>
      </c>
      <c r="W18" s="186">
        <v>3225231</v>
      </c>
      <c r="X18" s="405">
        <v>3407919</v>
      </c>
      <c r="Y18" s="171">
        <f t="shared" si="13"/>
        <v>-5.4</v>
      </c>
      <c r="Z18" s="186">
        <v>266280</v>
      </c>
      <c r="AA18" s="405">
        <v>654122</v>
      </c>
      <c r="AB18" s="171">
        <f t="shared" si="14"/>
        <v>-59.3</v>
      </c>
      <c r="AC18" s="186">
        <f t="shared" si="6"/>
        <v>23779375</v>
      </c>
      <c r="AD18" s="414">
        <v>23081591</v>
      </c>
      <c r="AE18" s="171">
        <f t="shared" si="15"/>
        <v>3</v>
      </c>
      <c r="AF18" s="415">
        <v>0</v>
      </c>
      <c r="AG18" s="405">
        <v>33958</v>
      </c>
      <c r="AH18" s="416">
        <f t="shared" si="3"/>
        <v>23779375</v>
      </c>
      <c r="AI18" s="405">
        <v>23115549</v>
      </c>
      <c r="AJ18" s="170">
        <f t="shared" si="16"/>
        <v>2.9</v>
      </c>
      <c r="AK18" s="416">
        <v>20532635</v>
      </c>
      <c r="AL18" s="405">
        <v>19833145</v>
      </c>
      <c r="AM18" s="170">
        <f t="shared" si="17"/>
        <v>3.5</v>
      </c>
      <c r="AN18" s="415">
        <v>0</v>
      </c>
      <c r="AO18" s="405">
        <v>17730</v>
      </c>
      <c r="AP18" s="186">
        <f t="shared" si="18"/>
        <v>20532635</v>
      </c>
      <c r="AQ18" s="414">
        <v>19850875</v>
      </c>
      <c r="AR18" s="171">
        <f t="shared" si="19"/>
        <v>3.4</v>
      </c>
      <c r="AS18" s="417">
        <f t="shared" si="4"/>
        <v>3246740</v>
      </c>
      <c r="AT18" s="418">
        <f t="shared" si="5"/>
        <v>3264674</v>
      </c>
      <c r="AU18" s="170">
        <f t="shared" si="20"/>
        <v>-0.5</v>
      </c>
      <c r="AV18" s="419">
        <v>10721</v>
      </c>
      <c r="AW18" s="405">
        <v>19119</v>
      </c>
      <c r="AX18" s="186">
        <f>AS18-AV18</f>
        <v>3236019</v>
      </c>
      <c r="AY18" s="405">
        <f t="shared" si="23"/>
        <v>3245555</v>
      </c>
      <c r="AZ18" s="165">
        <f t="shared" si="8"/>
        <v>-0.3</v>
      </c>
      <c r="BA18" s="166"/>
      <c r="BB18" s="167"/>
      <c r="BC18" s="174"/>
      <c r="BD18" s="168">
        <f t="shared" si="21"/>
        <v>3236019</v>
      </c>
      <c r="BE18" s="61"/>
      <c r="BF18" s="71">
        <v>10721</v>
      </c>
      <c r="BG18" s="61"/>
    </row>
    <row r="19" spans="1:59" ht="14.25" customHeight="1">
      <c r="A19" s="7" t="s">
        <v>401</v>
      </c>
      <c r="B19" s="2" t="s">
        <v>46</v>
      </c>
      <c r="C19" s="60">
        <v>4</v>
      </c>
      <c r="D19" s="10">
        <v>453</v>
      </c>
      <c r="E19" s="186">
        <v>12308290</v>
      </c>
      <c r="F19" s="405">
        <v>12117906</v>
      </c>
      <c r="G19" s="420">
        <f t="shared" si="9"/>
        <v>1.6</v>
      </c>
      <c r="H19" s="186">
        <v>292880</v>
      </c>
      <c r="I19" s="405">
        <v>288579</v>
      </c>
      <c r="J19" s="420">
        <f t="shared" si="10"/>
        <v>1.5</v>
      </c>
      <c r="K19" s="186">
        <v>254238</v>
      </c>
      <c r="L19" s="405">
        <v>258998</v>
      </c>
      <c r="M19" s="420">
        <f t="shared" si="11"/>
        <v>-1.8</v>
      </c>
      <c r="N19" s="186">
        <v>132167</v>
      </c>
      <c r="O19" s="405">
        <v>132362</v>
      </c>
      <c r="P19" s="420">
        <f t="shared" si="1"/>
        <v>-0.1</v>
      </c>
      <c r="Q19" s="186">
        <v>103707</v>
      </c>
      <c r="R19" s="405">
        <v>62604</v>
      </c>
      <c r="S19" s="420">
        <f t="shared" si="2"/>
        <v>65.7</v>
      </c>
      <c r="T19" s="186">
        <v>1946401</v>
      </c>
      <c r="U19" s="405">
        <v>1856663</v>
      </c>
      <c r="V19" s="420">
        <f t="shared" si="12"/>
        <v>4.8</v>
      </c>
      <c r="W19" s="186">
        <v>2026158</v>
      </c>
      <c r="X19" s="405">
        <v>2081153</v>
      </c>
      <c r="Y19" s="171">
        <f t="shared" si="13"/>
        <v>-2.6</v>
      </c>
      <c r="Z19" s="186">
        <v>227332</v>
      </c>
      <c r="AA19" s="405">
        <v>551567</v>
      </c>
      <c r="AB19" s="171">
        <f t="shared" si="14"/>
        <v>-58.8</v>
      </c>
      <c r="AC19" s="186">
        <f t="shared" si="6"/>
        <v>16836509</v>
      </c>
      <c r="AD19" s="414">
        <v>16246698</v>
      </c>
      <c r="AE19" s="171">
        <f t="shared" si="15"/>
        <v>3.6</v>
      </c>
      <c r="AF19" s="415">
        <v>0</v>
      </c>
      <c r="AG19" s="405">
        <v>56160</v>
      </c>
      <c r="AH19" s="416">
        <f t="shared" si="3"/>
        <v>16836509</v>
      </c>
      <c r="AI19" s="405">
        <v>16302858</v>
      </c>
      <c r="AJ19" s="170">
        <f t="shared" si="16"/>
        <v>3.3</v>
      </c>
      <c r="AK19" s="416">
        <v>13683565</v>
      </c>
      <c r="AL19" s="405">
        <v>13231540</v>
      </c>
      <c r="AM19" s="170">
        <f t="shared" si="17"/>
        <v>3.4</v>
      </c>
      <c r="AN19" s="415">
        <v>0</v>
      </c>
      <c r="AO19" s="405">
        <v>-3208</v>
      </c>
      <c r="AP19" s="186">
        <f t="shared" si="18"/>
        <v>13683565</v>
      </c>
      <c r="AQ19" s="414">
        <v>13228332</v>
      </c>
      <c r="AR19" s="171">
        <f t="shared" si="19"/>
        <v>3.4</v>
      </c>
      <c r="AS19" s="417">
        <f t="shared" si="4"/>
        <v>3152944</v>
      </c>
      <c r="AT19" s="418">
        <f t="shared" si="5"/>
        <v>3074526</v>
      </c>
      <c r="AU19" s="170">
        <f t="shared" si="20"/>
        <v>2.6</v>
      </c>
      <c r="AV19" s="419">
        <v>7591</v>
      </c>
      <c r="AW19" s="405">
        <v>13484</v>
      </c>
      <c r="AX19" s="186">
        <f>AS19-AV19</f>
        <v>3145353</v>
      </c>
      <c r="AY19" s="405">
        <f>AT19-AW19</f>
        <v>3061042</v>
      </c>
      <c r="AZ19" s="165">
        <f aca="true" t="shared" si="24" ref="AZ19:AZ26">ROUND(AX19/AY19*100-100,1)</f>
        <v>2.8</v>
      </c>
      <c r="BA19" s="166"/>
      <c r="BB19" s="172"/>
      <c r="BC19" s="165"/>
      <c r="BD19" s="168">
        <f>AX19-BB19</f>
        <v>3145353</v>
      </c>
      <c r="BE19" s="61"/>
      <c r="BF19" s="71">
        <v>7591</v>
      </c>
      <c r="BG19" s="61"/>
    </row>
    <row r="20" spans="1:59" ht="14.25" customHeight="1">
      <c r="A20" s="8" t="s">
        <v>342</v>
      </c>
      <c r="B20" s="2" t="s">
        <v>47</v>
      </c>
      <c r="C20" s="60">
        <v>3</v>
      </c>
      <c r="D20" s="13">
        <v>594</v>
      </c>
      <c r="E20" s="186">
        <v>5324168</v>
      </c>
      <c r="F20" s="405">
        <v>5407602</v>
      </c>
      <c r="G20" s="420">
        <f aca="true" t="shared" si="25" ref="G20:G25">ROUND(E20/F20*100-100,1)</f>
        <v>-1.5</v>
      </c>
      <c r="H20" s="186">
        <v>102974</v>
      </c>
      <c r="I20" s="405">
        <v>104765</v>
      </c>
      <c r="J20" s="420">
        <f aca="true" t="shared" si="26" ref="J20:J25">ROUND(H20/I20*100-100,1)</f>
        <v>-1.7</v>
      </c>
      <c r="K20" s="186">
        <v>160558</v>
      </c>
      <c r="L20" s="405">
        <v>161160</v>
      </c>
      <c r="M20" s="420">
        <f aca="true" t="shared" si="27" ref="M20:M25">ROUND(K20/L20*100-100,1)</f>
        <v>-0.4</v>
      </c>
      <c r="N20" s="186">
        <v>133690</v>
      </c>
      <c r="O20" s="405">
        <v>133444</v>
      </c>
      <c r="P20" s="420">
        <f t="shared" si="1"/>
        <v>0.2</v>
      </c>
      <c r="Q20" s="186">
        <v>75717</v>
      </c>
      <c r="R20" s="405">
        <v>66073</v>
      </c>
      <c r="S20" s="420">
        <f t="shared" si="2"/>
        <v>14.6</v>
      </c>
      <c r="T20" s="186">
        <v>795749</v>
      </c>
      <c r="U20" s="405">
        <v>761711</v>
      </c>
      <c r="V20" s="420">
        <f aca="true" t="shared" si="28" ref="V20:V25">ROUND(T20/U20*100-100,1)</f>
        <v>4.5</v>
      </c>
      <c r="W20" s="186">
        <v>1061696</v>
      </c>
      <c r="X20" s="405">
        <v>1087314</v>
      </c>
      <c r="Y20" s="171">
        <f aca="true" t="shared" si="29" ref="Y20:Y25">ROUND(W20/X20*100-100,1)</f>
        <v>-2.4</v>
      </c>
      <c r="Z20" s="186">
        <v>47607</v>
      </c>
      <c r="AA20" s="405">
        <v>106888</v>
      </c>
      <c r="AB20" s="171">
        <f aca="true" t="shared" si="30" ref="AB20:AB25">ROUND(Z20/AA20*100-100,1)</f>
        <v>-55.5</v>
      </c>
      <c r="AC20" s="186">
        <f t="shared" si="6"/>
        <v>7606945</v>
      </c>
      <c r="AD20" s="414">
        <v>7615181</v>
      </c>
      <c r="AE20" s="171">
        <f aca="true" t="shared" si="31" ref="AE20:AE25">ROUND(AC20/AD20*100-100,1)</f>
        <v>-0.1</v>
      </c>
      <c r="AF20" s="415">
        <v>0</v>
      </c>
      <c r="AG20" s="405">
        <v>1537</v>
      </c>
      <c r="AH20" s="416">
        <f t="shared" si="3"/>
        <v>7606945</v>
      </c>
      <c r="AI20" s="405">
        <v>7616718</v>
      </c>
      <c r="AJ20" s="170">
        <f aca="true" t="shared" si="32" ref="AJ20:AJ25">ROUND(AH20/AI20*100-100,1)</f>
        <v>-0.1</v>
      </c>
      <c r="AK20" s="416">
        <v>3140765</v>
      </c>
      <c r="AL20" s="405">
        <v>3122413</v>
      </c>
      <c r="AM20" s="170">
        <f aca="true" t="shared" si="33" ref="AM20:AM25">ROUND(AK20/AL20*100-100,1)</f>
        <v>0.6</v>
      </c>
      <c r="AN20" s="415">
        <v>0</v>
      </c>
      <c r="AO20" s="405">
        <v>-1790</v>
      </c>
      <c r="AP20" s="186">
        <f aca="true" t="shared" si="34" ref="AP20:AP25">AK20+AN20</f>
        <v>3140765</v>
      </c>
      <c r="AQ20" s="414">
        <v>3120623</v>
      </c>
      <c r="AR20" s="171">
        <f aca="true" t="shared" si="35" ref="AR20:AR25">ROUND(AP20/AQ20*100-100,1)</f>
        <v>0.6</v>
      </c>
      <c r="AS20" s="417">
        <f t="shared" si="4"/>
        <v>4466180</v>
      </c>
      <c r="AT20" s="418">
        <f t="shared" si="5"/>
        <v>4496095</v>
      </c>
      <c r="AU20" s="170">
        <f aca="true" t="shared" si="36" ref="AU20:AU25">ROUND(AS20/AT20*100-100,1)</f>
        <v>-0.7</v>
      </c>
      <c r="AV20" s="419">
        <v>3430</v>
      </c>
      <c r="AW20" s="405">
        <v>6300</v>
      </c>
      <c r="AX20" s="186">
        <f aca="true" t="shared" si="37" ref="AX20:AY41">AS20-AV20</f>
        <v>4462750</v>
      </c>
      <c r="AY20" s="405">
        <f t="shared" si="37"/>
        <v>4489795</v>
      </c>
      <c r="AZ20" s="165">
        <f t="shared" si="24"/>
        <v>-0.6</v>
      </c>
      <c r="BA20" s="166"/>
      <c r="BB20" s="172"/>
      <c r="BC20" s="165"/>
      <c r="BD20" s="168">
        <f aca="true" t="shared" si="38" ref="BD20:BD25">AX20-BB20</f>
        <v>4462750</v>
      </c>
      <c r="BE20" s="61"/>
      <c r="BF20" s="71">
        <v>3430</v>
      </c>
      <c r="BG20" s="61"/>
    </row>
    <row r="21" spans="1:59" ht="14.25" customHeight="1">
      <c r="A21" s="8" t="s">
        <v>343</v>
      </c>
      <c r="B21" s="2" t="s">
        <v>47</v>
      </c>
      <c r="C21" s="60">
        <v>4</v>
      </c>
      <c r="D21" s="13">
        <v>699</v>
      </c>
      <c r="E21" s="186">
        <v>7487635</v>
      </c>
      <c r="F21" s="405">
        <v>7359354</v>
      </c>
      <c r="G21" s="420">
        <f t="shared" si="25"/>
        <v>1.7</v>
      </c>
      <c r="H21" s="186">
        <v>180753</v>
      </c>
      <c r="I21" s="405">
        <v>185032</v>
      </c>
      <c r="J21" s="420">
        <f t="shared" si="26"/>
        <v>-2.3</v>
      </c>
      <c r="K21" s="186">
        <v>216260</v>
      </c>
      <c r="L21" s="405">
        <v>199196</v>
      </c>
      <c r="M21" s="420">
        <f t="shared" si="27"/>
        <v>8.6</v>
      </c>
      <c r="N21" s="186">
        <v>59816</v>
      </c>
      <c r="O21" s="405">
        <v>60475</v>
      </c>
      <c r="P21" s="420">
        <f t="shared" si="1"/>
        <v>-1.1</v>
      </c>
      <c r="Q21" s="186">
        <v>67539</v>
      </c>
      <c r="R21" s="405">
        <v>42941</v>
      </c>
      <c r="S21" s="420">
        <f t="shared" si="2"/>
        <v>57.3</v>
      </c>
      <c r="T21" s="186">
        <v>1202230</v>
      </c>
      <c r="U21" s="405">
        <v>1146105</v>
      </c>
      <c r="V21" s="420">
        <f t="shared" si="28"/>
        <v>4.9</v>
      </c>
      <c r="W21" s="186">
        <v>992863</v>
      </c>
      <c r="X21" s="405">
        <v>1018481</v>
      </c>
      <c r="Y21" s="171">
        <f t="shared" si="29"/>
        <v>-2.5</v>
      </c>
      <c r="Z21" s="186">
        <v>133407</v>
      </c>
      <c r="AA21" s="405">
        <v>297487</v>
      </c>
      <c r="AB21" s="171">
        <f t="shared" si="30"/>
        <v>-55.2</v>
      </c>
      <c r="AC21" s="186">
        <f t="shared" si="6"/>
        <v>10073689</v>
      </c>
      <c r="AD21" s="414">
        <v>9714097</v>
      </c>
      <c r="AE21" s="171">
        <f t="shared" si="31"/>
        <v>3.7</v>
      </c>
      <c r="AF21" s="415">
        <v>0</v>
      </c>
      <c r="AG21" s="405">
        <v>5368</v>
      </c>
      <c r="AH21" s="416">
        <f t="shared" si="3"/>
        <v>10073689</v>
      </c>
      <c r="AI21" s="405">
        <v>9719465</v>
      </c>
      <c r="AJ21" s="170">
        <f t="shared" si="32"/>
        <v>3.6</v>
      </c>
      <c r="AK21" s="416">
        <v>7313828</v>
      </c>
      <c r="AL21" s="405">
        <v>7096008</v>
      </c>
      <c r="AM21" s="170">
        <f t="shared" si="33"/>
        <v>3.1</v>
      </c>
      <c r="AN21" s="415">
        <v>0</v>
      </c>
      <c r="AO21" s="405">
        <v>-803</v>
      </c>
      <c r="AP21" s="186">
        <f t="shared" si="34"/>
        <v>7313828</v>
      </c>
      <c r="AQ21" s="414">
        <v>7095205</v>
      </c>
      <c r="AR21" s="171">
        <f t="shared" si="35"/>
        <v>3.1</v>
      </c>
      <c r="AS21" s="417">
        <f aca="true" t="shared" si="39" ref="AS21:AS26">AH21-AP21</f>
        <v>2759861</v>
      </c>
      <c r="AT21" s="418">
        <f t="shared" si="5"/>
        <v>2624260</v>
      </c>
      <c r="AU21" s="170">
        <f t="shared" si="36"/>
        <v>5.2</v>
      </c>
      <c r="AV21" s="419">
        <v>4542</v>
      </c>
      <c r="AW21" s="405">
        <v>8039</v>
      </c>
      <c r="AX21" s="186">
        <f t="shared" si="37"/>
        <v>2755319</v>
      </c>
      <c r="AY21" s="405">
        <f t="shared" si="37"/>
        <v>2616221</v>
      </c>
      <c r="AZ21" s="165">
        <f t="shared" si="24"/>
        <v>5.3</v>
      </c>
      <c r="BA21" s="166"/>
      <c r="BB21" s="172"/>
      <c r="BC21" s="165"/>
      <c r="BD21" s="169">
        <f>AX21-BB21</f>
        <v>2755319</v>
      </c>
      <c r="BE21" s="61"/>
      <c r="BF21" s="71">
        <v>4542</v>
      </c>
      <c r="BG21" s="61"/>
    </row>
    <row r="22" spans="1:59" ht="14.25" customHeight="1">
      <c r="A22" s="9" t="s">
        <v>344</v>
      </c>
      <c r="B22" s="2" t="s">
        <v>47</v>
      </c>
      <c r="C22" s="60">
        <v>2</v>
      </c>
      <c r="D22" s="12">
        <v>374</v>
      </c>
      <c r="E22" s="186">
        <v>6541805</v>
      </c>
      <c r="F22" s="405">
        <v>6516373</v>
      </c>
      <c r="G22" s="420">
        <f t="shared" si="25"/>
        <v>0.4</v>
      </c>
      <c r="H22" s="186">
        <v>101668</v>
      </c>
      <c r="I22" s="405">
        <v>103151</v>
      </c>
      <c r="J22" s="420">
        <f t="shared" si="26"/>
        <v>-1.4</v>
      </c>
      <c r="K22" s="186">
        <v>176399</v>
      </c>
      <c r="L22" s="405">
        <v>169272</v>
      </c>
      <c r="M22" s="420">
        <f t="shared" si="27"/>
        <v>4.2</v>
      </c>
      <c r="N22" s="186">
        <v>119982</v>
      </c>
      <c r="O22" s="405">
        <v>120992</v>
      </c>
      <c r="P22" s="420">
        <f t="shared" si="1"/>
        <v>-0.8</v>
      </c>
      <c r="Q22" s="186">
        <v>80472</v>
      </c>
      <c r="R22" s="405">
        <v>65312</v>
      </c>
      <c r="S22" s="420">
        <f t="shared" si="2"/>
        <v>23.2</v>
      </c>
      <c r="T22" s="186">
        <v>1036447</v>
      </c>
      <c r="U22" s="405">
        <v>1003947</v>
      </c>
      <c r="V22" s="420">
        <f t="shared" si="28"/>
        <v>3.2</v>
      </c>
      <c r="W22" s="186">
        <v>1550251</v>
      </c>
      <c r="X22" s="405">
        <v>1804688</v>
      </c>
      <c r="Y22" s="171">
        <f t="shared" si="29"/>
        <v>-14.1</v>
      </c>
      <c r="Z22" s="186">
        <v>49664</v>
      </c>
      <c r="AA22" s="405">
        <v>108614</v>
      </c>
      <c r="AB22" s="171">
        <f t="shared" si="30"/>
        <v>-54.3</v>
      </c>
      <c r="AC22" s="186">
        <f t="shared" si="6"/>
        <v>9557360</v>
      </c>
      <c r="AD22" s="414">
        <v>9675121</v>
      </c>
      <c r="AE22" s="171">
        <f t="shared" si="31"/>
        <v>-1.2</v>
      </c>
      <c r="AF22" s="415">
        <v>5903</v>
      </c>
      <c r="AG22" s="405">
        <v>0</v>
      </c>
      <c r="AH22" s="416">
        <f t="shared" si="3"/>
        <v>9563263</v>
      </c>
      <c r="AI22" s="405">
        <v>9675121</v>
      </c>
      <c r="AJ22" s="170">
        <f t="shared" si="32"/>
        <v>-1.2</v>
      </c>
      <c r="AK22" s="416">
        <v>3373395</v>
      </c>
      <c r="AL22" s="405">
        <v>3298559</v>
      </c>
      <c r="AM22" s="170">
        <f t="shared" si="33"/>
        <v>2.3</v>
      </c>
      <c r="AN22" s="415">
        <v>-1196</v>
      </c>
      <c r="AO22" s="405">
        <v>0</v>
      </c>
      <c r="AP22" s="186">
        <f t="shared" si="34"/>
        <v>3372199</v>
      </c>
      <c r="AQ22" s="414">
        <v>3298559</v>
      </c>
      <c r="AR22" s="171">
        <f t="shared" si="35"/>
        <v>2.2</v>
      </c>
      <c r="AS22" s="417">
        <f t="shared" si="39"/>
        <v>6191064</v>
      </c>
      <c r="AT22" s="418">
        <f t="shared" si="5"/>
        <v>6376562</v>
      </c>
      <c r="AU22" s="170">
        <f t="shared" si="36"/>
        <v>-2.9</v>
      </c>
      <c r="AV22" s="419">
        <v>4312</v>
      </c>
      <c r="AW22" s="405">
        <v>8002</v>
      </c>
      <c r="AX22" s="186">
        <f t="shared" si="37"/>
        <v>6186752</v>
      </c>
      <c r="AY22" s="405">
        <f t="shared" si="37"/>
        <v>6368560</v>
      </c>
      <c r="AZ22" s="165">
        <f t="shared" si="24"/>
        <v>-2.9</v>
      </c>
      <c r="BA22" s="166"/>
      <c r="BB22" s="172"/>
      <c r="BC22" s="165"/>
      <c r="BD22" s="168">
        <f t="shared" si="38"/>
        <v>6186752</v>
      </c>
      <c r="BE22" s="61"/>
      <c r="BF22" s="71">
        <v>4312</v>
      </c>
      <c r="BG22" s="61"/>
    </row>
    <row r="23" spans="1:59" ht="14.25" customHeight="1">
      <c r="A23" s="9" t="s">
        <v>345</v>
      </c>
      <c r="B23" s="2" t="s">
        <v>47</v>
      </c>
      <c r="C23" s="60">
        <v>3</v>
      </c>
      <c r="D23" s="13">
        <v>591</v>
      </c>
      <c r="E23" s="186">
        <v>7057434</v>
      </c>
      <c r="F23" s="405">
        <v>7031711</v>
      </c>
      <c r="G23" s="420">
        <f t="shared" si="25"/>
        <v>0.4</v>
      </c>
      <c r="H23" s="186">
        <v>116463</v>
      </c>
      <c r="I23" s="405">
        <v>117964</v>
      </c>
      <c r="J23" s="420">
        <f t="shared" si="26"/>
        <v>-1.3</v>
      </c>
      <c r="K23" s="186">
        <v>138938</v>
      </c>
      <c r="L23" s="405">
        <v>142630</v>
      </c>
      <c r="M23" s="420">
        <f t="shared" si="27"/>
        <v>-2.6</v>
      </c>
      <c r="N23" s="186">
        <v>114678</v>
      </c>
      <c r="O23" s="405">
        <v>114871</v>
      </c>
      <c r="P23" s="420">
        <f t="shared" si="1"/>
        <v>-0.2</v>
      </c>
      <c r="Q23" s="186">
        <v>70746</v>
      </c>
      <c r="R23" s="405">
        <v>56482</v>
      </c>
      <c r="S23" s="420">
        <f t="shared" si="2"/>
        <v>25.3</v>
      </c>
      <c r="T23" s="186">
        <v>1022570</v>
      </c>
      <c r="U23" s="405">
        <v>985348</v>
      </c>
      <c r="V23" s="420">
        <f t="shared" si="28"/>
        <v>3.8</v>
      </c>
      <c r="W23" s="186">
        <v>1328901</v>
      </c>
      <c r="X23" s="405">
        <v>1319449</v>
      </c>
      <c r="Y23" s="171">
        <f t="shared" si="29"/>
        <v>0.7</v>
      </c>
      <c r="Z23" s="186">
        <v>89132</v>
      </c>
      <c r="AA23" s="405">
        <v>210122</v>
      </c>
      <c r="AB23" s="171">
        <f t="shared" si="30"/>
        <v>-57.6</v>
      </c>
      <c r="AC23" s="186">
        <f t="shared" si="6"/>
        <v>9760598</v>
      </c>
      <c r="AD23" s="414">
        <v>9558333</v>
      </c>
      <c r="AE23" s="171">
        <f t="shared" si="31"/>
        <v>2.1</v>
      </c>
      <c r="AF23" s="415">
        <v>2715</v>
      </c>
      <c r="AG23" s="405">
        <v>0</v>
      </c>
      <c r="AH23" s="416">
        <f t="shared" si="3"/>
        <v>9763313</v>
      </c>
      <c r="AI23" s="405">
        <v>9558333</v>
      </c>
      <c r="AJ23" s="170">
        <f t="shared" si="32"/>
        <v>2.1</v>
      </c>
      <c r="AK23" s="416">
        <v>5256855</v>
      </c>
      <c r="AL23" s="405">
        <v>5103728</v>
      </c>
      <c r="AM23" s="170">
        <f t="shared" si="33"/>
        <v>3</v>
      </c>
      <c r="AN23" s="415">
        <v>-41</v>
      </c>
      <c r="AO23" s="405">
        <v>0</v>
      </c>
      <c r="AP23" s="186">
        <f>AK23+AN23</f>
        <v>5256814</v>
      </c>
      <c r="AQ23" s="414">
        <v>5103728</v>
      </c>
      <c r="AR23" s="171">
        <f t="shared" si="35"/>
        <v>3</v>
      </c>
      <c r="AS23" s="417">
        <f t="shared" si="39"/>
        <v>4506499</v>
      </c>
      <c r="AT23" s="418">
        <f t="shared" si="5"/>
        <v>4454605</v>
      </c>
      <c r="AU23" s="170">
        <f t="shared" si="36"/>
        <v>1.2</v>
      </c>
      <c r="AV23" s="419">
        <v>4402</v>
      </c>
      <c r="AW23" s="405">
        <v>7906</v>
      </c>
      <c r="AX23" s="186">
        <f t="shared" si="37"/>
        <v>4502097</v>
      </c>
      <c r="AY23" s="405">
        <f t="shared" si="37"/>
        <v>4446699</v>
      </c>
      <c r="AZ23" s="165">
        <f t="shared" si="24"/>
        <v>1.2</v>
      </c>
      <c r="BA23" s="166"/>
      <c r="BB23" s="172"/>
      <c r="BC23" s="165"/>
      <c r="BD23" s="168">
        <f t="shared" si="38"/>
        <v>4502097</v>
      </c>
      <c r="BE23" s="61"/>
      <c r="BF23" s="71">
        <v>4402</v>
      </c>
      <c r="BG23" s="61"/>
    </row>
    <row r="24" spans="1:59" ht="14.25" customHeight="1">
      <c r="A24" s="5" t="s">
        <v>346</v>
      </c>
      <c r="B24" s="2" t="s">
        <v>46</v>
      </c>
      <c r="C24" s="60">
        <v>1</v>
      </c>
      <c r="D24" s="14">
        <v>114</v>
      </c>
      <c r="E24" s="186">
        <v>11285092</v>
      </c>
      <c r="F24" s="405">
        <v>11283275</v>
      </c>
      <c r="G24" s="420">
        <f t="shared" si="25"/>
        <v>0</v>
      </c>
      <c r="H24" s="186">
        <v>158649</v>
      </c>
      <c r="I24" s="405">
        <v>160622</v>
      </c>
      <c r="J24" s="420">
        <f t="shared" si="26"/>
        <v>-1.2</v>
      </c>
      <c r="K24" s="186">
        <v>226331</v>
      </c>
      <c r="L24" s="405">
        <v>227525</v>
      </c>
      <c r="M24" s="420">
        <f t="shared" si="27"/>
        <v>-0.5</v>
      </c>
      <c r="N24" s="186">
        <v>210947</v>
      </c>
      <c r="O24" s="405">
        <v>209882</v>
      </c>
      <c r="P24" s="420">
        <f t="shared" si="1"/>
        <v>0.5</v>
      </c>
      <c r="Q24" s="186">
        <v>97360</v>
      </c>
      <c r="R24" s="405">
        <v>81800</v>
      </c>
      <c r="S24" s="420">
        <f t="shared" si="2"/>
        <v>19</v>
      </c>
      <c r="T24" s="186">
        <v>1504090</v>
      </c>
      <c r="U24" s="405">
        <v>1463387</v>
      </c>
      <c r="V24" s="420">
        <f t="shared" si="28"/>
        <v>2.8</v>
      </c>
      <c r="W24" s="186">
        <v>2926579</v>
      </c>
      <c r="X24" s="405">
        <v>3036434</v>
      </c>
      <c r="Y24" s="171">
        <f t="shared" si="29"/>
        <v>-3.6</v>
      </c>
      <c r="Z24" s="186">
        <v>87327</v>
      </c>
      <c r="AA24" s="405">
        <v>186106</v>
      </c>
      <c r="AB24" s="171">
        <f t="shared" si="30"/>
        <v>-53.1</v>
      </c>
      <c r="AC24" s="186">
        <f t="shared" si="6"/>
        <v>16321721</v>
      </c>
      <c r="AD24" s="414">
        <v>16276819</v>
      </c>
      <c r="AE24" s="171">
        <f t="shared" si="31"/>
        <v>0.3</v>
      </c>
      <c r="AF24" s="415">
        <v>30178</v>
      </c>
      <c r="AG24" s="405">
        <v>25002</v>
      </c>
      <c r="AH24" s="416">
        <f t="shared" si="3"/>
        <v>16351899</v>
      </c>
      <c r="AI24" s="405">
        <v>16301821</v>
      </c>
      <c r="AJ24" s="170">
        <f t="shared" si="32"/>
        <v>0.3</v>
      </c>
      <c r="AK24" s="416">
        <v>5448040</v>
      </c>
      <c r="AL24" s="405">
        <v>5350908</v>
      </c>
      <c r="AM24" s="170">
        <f t="shared" si="33"/>
        <v>1.8</v>
      </c>
      <c r="AN24" s="415">
        <v>-1749</v>
      </c>
      <c r="AO24" s="405">
        <v>0</v>
      </c>
      <c r="AP24" s="186">
        <f t="shared" si="34"/>
        <v>5446291</v>
      </c>
      <c r="AQ24" s="414">
        <v>5350908</v>
      </c>
      <c r="AR24" s="171">
        <f t="shared" si="35"/>
        <v>1.8</v>
      </c>
      <c r="AS24" s="417">
        <f t="shared" si="39"/>
        <v>10905608</v>
      </c>
      <c r="AT24" s="418">
        <f t="shared" si="5"/>
        <v>10950913</v>
      </c>
      <c r="AU24" s="170">
        <f t="shared" si="36"/>
        <v>-0.4</v>
      </c>
      <c r="AV24" s="419">
        <v>7373</v>
      </c>
      <c r="AW24" s="405">
        <v>13483</v>
      </c>
      <c r="AX24" s="186">
        <f t="shared" si="37"/>
        <v>10898235</v>
      </c>
      <c r="AY24" s="405">
        <f t="shared" si="37"/>
        <v>10937430</v>
      </c>
      <c r="AZ24" s="165">
        <f t="shared" si="24"/>
        <v>-0.4</v>
      </c>
      <c r="BA24" s="166"/>
      <c r="BB24" s="172"/>
      <c r="BC24" s="165"/>
      <c r="BD24" s="168">
        <f t="shared" si="38"/>
        <v>10898235</v>
      </c>
      <c r="BE24" s="61"/>
      <c r="BF24" s="71">
        <v>7373</v>
      </c>
      <c r="BG24" s="61"/>
    </row>
    <row r="25" spans="1:59" ht="14.25" customHeight="1">
      <c r="A25" s="5" t="s">
        <v>347</v>
      </c>
      <c r="B25" s="2" t="s">
        <v>46</v>
      </c>
      <c r="C25" s="60">
        <v>1</v>
      </c>
      <c r="D25" s="14">
        <v>131</v>
      </c>
      <c r="E25" s="186">
        <v>8570482</v>
      </c>
      <c r="F25" s="405">
        <v>8762579</v>
      </c>
      <c r="G25" s="171">
        <f t="shared" si="25"/>
        <v>-2.2</v>
      </c>
      <c r="H25" s="186">
        <v>120016</v>
      </c>
      <c r="I25" s="405">
        <v>127560</v>
      </c>
      <c r="J25" s="170">
        <f t="shared" si="26"/>
        <v>-5.9</v>
      </c>
      <c r="K25" s="186">
        <v>204840</v>
      </c>
      <c r="L25" s="405">
        <v>206394</v>
      </c>
      <c r="M25" s="170">
        <f t="shared" si="27"/>
        <v>-0.8</v>
      </c>
      <c r="N25" s="186">
        <v>186845</v>
      </c>
      <c r="O25" s="405">
        <v>181980</v>
      </c>
      <c r="P25" s="170">
        <f t="shared" si="1"/>
        <v>2.7</v>
      </c>
      <c r="Q25" s="186">
        <v>91923</v>
      </c>
      <c r="R25" s="405">
        <v>79574</v>
      </c>
      <c r="S25" s="170">
        <f t="shared" si="2"/>
        <v>15.5</v>
      </c>
      <c r="T25" s="186">
        <v>1213268</v>
      </c>
      <c r="U25" s="405">
        <v>1178645</v>
      </c>
      <c r="V25" s="170">
        <f t="shared" si="28"/>
        <v>2.9</v>
      </c>
      <c r="W25" s="186">
        <v>2094346</v>
      </c>
      <c r="X25" s="405">
        <v>2089786</v>
      </c>
      <c r="Y25" s="171">
        <f t="shared" si="29"/>
        <v>0.2</v>
      </c>
      <c r="Z25" s="186">
        <v>68375</v>
      </c>
      <c r="AA25" s="405">
        <v>155629</v>
      </c>
      <c r="AB25" s="171">
        <f t="shared" si="30"/>
        <v>-56.1</v>
      </c>
      <c r="AC25" s="186">
        <f t="shared" si="6"/>
        <v>12413345</v>
      </c>
      <c r="AD25" s="414">
        <v>12470889</v>
      </c>
      <c r="AE25" s="171">
        <f t="shared" si="31"/>
        <v>-0.5</v>
      </c>
      <c r="AF25" s="415">
        <v>-1081</v>
      </c>
      <c r="AG25" s="405">
        <v>227</v>
      </c>
      <c r="AH25" s="416">
        <f t="shared" si="3"/>
        <v>12412264</v>
      </c>
      <c r="AI25" s="405">
        <v>12471116</v>
      </c>
      <c r="AJ25" s="170">
        <f t="shared" si="32"/>
        <v>-0.5</v>
      </c>
      <c r="AK25" s="416">
        <v>4278203</v>
      </c>
      <c r="AL25" s="405">
        <v>4153842</v>
      </c>
      <c r="AM25" s="170">
        <f t="shared" si="33"/>
        <v>3</v>
      </c>
      <c r="AN25" s="415">
        <v>-982</v>
      </c>
      <c r="AO25" s="405">
        <v>0</v>
      </c>
      <c r="AP25" s="186">
        <f t="shared" si="34"/>
        <v>4277221</v>
      </c>
      <c r="AQ25" s="414">
        <v>4153842</v>
      </c>
      <c r="AR25" s="171">
        <f t="shared" si="35"/>
        <v>3</v>
      </c>
      <c r="AS25" s="417">
        <f t="shared" si="39"/>
        <v>8135043</v>
      </c>
      <c r="AT25" s="418">
        <f t="shared" si="5"/>
        <v>8317274</v>
      </c>
      <c r="AU25" s="170">
        <f t="shared" si="36"/>
        <v>-2.2</v>
      </c>
      <c r="AV25" s="419">
        <v>5596</v>
      </c>
      <c r="AW25" s="405">
        <v>10315</v>
      </c>
      <c r="AX25" s="186">
        <f t="shared" si="37"/>
        <v>8129447</v>
      </c>
      <c r="AY25" s="405">
        <f t="shared" si="37"/>
        <v>8306959</v>
      </c>
      <c r="AZ25" s="165">
        <f t="shared" si="24"/>
        <v>-2.1</v>
      </c>
      <c r="BA25" s="166"/>
      <c r="BB25" s="172"/>
      <c r="BC25" s="165"/>
      <c r="BD25" s="168">
        <f t="shared" si="38"/>
        <v>8129447</v>
      </c>
      <c r="BE25" s="61"/>
      <c r="BF25" s="71">
        <v>5596</v>
      </c>
      <c r="BG25" s="61"/>
    </row>
    <row r="26" spans="1:59" ht="14.25" customHeight="1">
      <c r="A26" s="7" t="s">
        <v>66</v>
      </c>
      <c r="B26" s="2" t="s">
        <v>47</v>
      </c>
      <c r="C26" s="60">
        <v>4</v>
      </c>
      <c r="D26" s="13">
        <v>659</v>
      </c>
      <c r="E26" s="186">
        <v>6546115</v>
      </c>
      <c r="F26" s="405">
        <v>6556997</v>
      </c>
      <c r="G26" s="420">
        <f aca="true" t="shared" si="40" ref="G26:G39">ROUND(E26/F26*100-100,1)</f>
        <v>-0.2</v>
      </c>
      <c r="H26" s="186">
        <v>130938</v>
      </c>
      <c r="I26" s="405">
        <v>136238</v>
      </c>
      <c r="J26" s="420">
        <f aca="true" t="shared" si="41" ref="J26:J39">ROUND(H26/I26*100-100,1)</f>
        <v>-3.9</v>
      </c>
      <c r="K26" s="186">
        <v>181863</v>
      </c>
      <c r="L26" s="405">
        <v>183977</v>
      </c>
      <c r="M26" s="420">
        <f aca="true" t="shared" si="42" ref="M26:M39">ROUND(K26/L26*100-100,1)</f>
        <v>-1.1</v>
      </c>
      <c r="N26" s="186">
        <v>167817</v>
      </c>
      <c r="O26" s="405">
        <v>163350</v>
      </c>
      <c r="P26" s="420">
        <f t="shared" si="1"/>
        <v>2.7</v>
      </c>
      <c r="Q26" s="186">
        <v>75880</v>
      </c>
      <c r="R26" s="405">
        <v>58937</v>
      </c>
      <c r="S26" s="420">
        <f t="shared" si="2"/>
        <v>28.7</v>
      </c>
      <c r="T26" s="186">
        <v>915487</v>
      </c>
      <c r="U26" s="405">
        <v>878023</v>
      </c>
      <c r="V26" s="420">
        <f aca="true" t="shared" si="43" ref="V26:V39">ROUND(T26/U26*100-100,1)</f>
        <v>4.3</v>
      </c>
      <c r="W26" s="186">
        <v>1364041</v>
      </c>
      <c r="X26" s="405">
        <v>1317711</v>
      </c>
      <c r="Y26" s="171">
        <f aca="true" t="shared" si="44" ref="Y26:Y39">ROUND(W26/X26*100-100,1)</f>
        <v>3.5</v>
      </c>
      <c r="Z26" s="186">
        <v>73411</v>
      </c>
      <c r="AA26" s="405">
        <v>161736</v>
      </c>
      <c r="AB26" s="171">
        <f aca="true" t="shared" si="45" ref="AB26:AB39">ROUND(Z26/AA26*100-100,1)</f>
        <v>-54.6</v>
      </c>
      <c r="AC26" s="186">
        <f t="shared" si="6"/>
        <v>9308730</v>
      </c>
      <c r="AD26" s="414">
        <v>9133497</v>
      </c>
      <c r="AE26" s="171">
        <f aca="true" t="shared" si="46" ref="AE26:AE39">ROUND(AC26/AD26*100-100,1)</f>
        <v>1.9</v>
      </c>
      <c r="AF26" s="415">
        <v>0</v>
      </c>
      <c r="AG26" s="405">
        <v>97416</v>
      </c>
      <c r="AH26" s="416">
        <f t="shared" si="3"/>
        <v>9308730</v>
      </c>
      <c r="AI26" s="405">
        <v>9230913</v>
      </c>
      <c r="AJ26" s="170">
        <f aca="true" t="shared" si="47" ref="AJ26:AJ39">ROUND(AH26/AI26*100-100,1)</f>
        <v>0.8</v>
      </c>
      <c r="AK26" s="416">
        <v>4273885</v>
      </c>
      <c r="AL26" s="405">
        <v>4210833</v>
      </c>
      <c r="AM26" s="170">
        <f aca="true" t="shared" si="48" ref="AM26:AM39">ROUND(AK26/AL26*100-100,1)</f>
        <v>1.5</v>
      </c>
      <c r="AN26" s="415">
        <v>0</v>
      </c>
      <c r="AO26" s="405">
        <v>-1627</v>
      </c>
      <c r="AP26" s="186">
        <f>AK26+AN26</f>
        <v>4273885</v>
      </c>
      <c r="AQ26" s="414">
        <v>4209206</v>
      </c>
      <c r="AR26" s="171">
        <f aca="true" t="shared" si="49" ref="AR26:AR39">ROUND(AP26/AQ26*100-100,1)</f>
        <v>1.5</v>
      </c>
      <c r="AS26" s="417">
        <f t="shared" si="39"/>
        <v>5034845</v>
      </c>
      <c r="AT26" s="418">
        <f t="shared" si="5"/>
        <v>5021707</v>
      </c>
      <c r="AU26" s="170">
        <f aca="true" t="shared" si="50" ref="AU26:AU39">ROUND(AS26/AT26*100-100,1)</f>
        <v>0.3</v>
      </c>
      <c r="AV26" s="419">
        <v>4197</v>
      </c>
      <c r="AW26" s="405">
        <v>7635</v>
      </c>
      <c r="AX26" s="186">
        <f>AS26-AV26</f>
        <v>5030648</v>
      </c>
      <c r="AY26" s="405">
        <f>AT26-AW26</f>
        <v>5014072</v>
      </c>
      <c r="AZ26" s="165">
        <f t="shared" si="24"/>
        <v>0.3</v>
      </c>
      <c r="BA26" s="166"/>
      <c r="BB26" s="167"/>
      <c r="BC26" s="174"/>
      <c r="BD26" s="168">
        <f>AX26-BB26</f>
        <v>5030648</v>
      </c>
      <c r="BE26" s="61"/>
      <c r="BF26" s="71">
        <v>4197</v>
      </c>
      <c r="BG26" s="61"/>
    </row>
    <row r="27" spans="1:59" ht="14.25" customHeight="1">
      <c r="A27" s="6" t="s">
        <v>19</v>
      </c>
      <c r="B27" s="1" t="s">
        <v>47</v>
      </c>
      <c r="C27" s="59">
        <v>5</v>
      </c>
      <c r="D27" s="10">
        <v>741</v>
      </c>
      <c r="E27" s="422">
        <v>3192122</v>
      </c>
      <c r="F27" s="406">
        <v>3112882</v>
      </c>
      <c r="G27" s="424">
        <f t="shared" si="40"/>
        <v>2.5</v>
      </c>
      <c r="H27" s="186">
        <v>83748</v>
      </c>
      <c r="I27" s="406">
        <v>85385</v>
      </c>
      <c r="J27" s="424">
        <f t="shared" si="41"/>
        <v>-1.9</v>
      </c>
      <c r="K27" s="186">
        <v>156808</v>
      </c>
      <c r="L27" s="406">
        <v>145721</v>
      </c>
      <c r="M27" s="424">
        <f t="shared" si="42"/>
        <v>7.6</v>
      </c>
      <c r="N27" s="186">
        <v>22105</v>
      </c>
      <c r="O27" s="406">
        <v>24073</v>
      </c>
      <c r="P27" s="424">
        <f t="shared" si="1"/>
        <v>-8.2</v>
      </c>
      <c r="Q27" s="186">
        <v>43096</v>
      </c>
      <c r="R27" s="405">
        <v>32298</v>
      </c>
      <c r="S27" s="424">
        <f t="shared" si="2"/>
        <v>33.4</v>
      </c>
      <c r="T27" s="422">
        <v>672233</v>
      </c>
      <c r="U27" s="406">
        <v>637133</v>
      </c>
      <c r="V27" s="424">
        <f t="shared" si="43"/>
        <v>5.5</v>
      </c>
      <c r="W27" s="422">
        <v>375663</v>
      </c>
      <c r="X27" s="406">
        <v>404955</v>
      </c>
      <c r="Y27" s="425">
        <f t="shared" si="44"/>
        <v>-7.2</v>
      </c>
      <c r="Z27" s="185">
        <v>47926</v>
      </c>
      <c r="AA27" s="408">
        <v>109898</v>
      </c>
      <c r="AB27" s="426">
        <f t="shared" si="45"/>
        <v>-56.4</v>
      </c>
      <c r="AC27" s="185">
        <f t="shared" si="6"/>
        <v>4497849</v>
      </c>
      <c r="AD27" s="427">
        <v>4332549</v>
      </c>
      <c r="AE27" s="425">
        <f t="shared" si="46"/>
        <v>3.8</v>
      </c>
      <c r="AF27" s="428">
        <v>0</v>
      </c>
      <c r="AG27" s="406">
        <v>15017</v>
      </c>
      <c r="AH27" s="416">
        <f t="shared" si="3"/>
        <v>4497849</v>
      </c>
      <c r="AI27" s="406">
        <v>4347566</v>
      </c>
      <c r="AJ27" s="430">
        <f t="shared" si="47"/>
        <v>3.5</v>
      </c>
      <c r="AK27" s="429">
        <v>4032756</v>
      </c>
      <c r="AL27" s="406">
        <v>3910369</v>
      </c>
      <c r="AM27" s="430">
        <f t="shared" si="48"/>
        <v>3.1</v>
      </c>
      <c r="AN27" s="428">
        <v>0</v>
      </c>
      <c r="AO27" s="406">
        <v>146</v>
      </c>
      <c r="AP27" s="422">
        <f aca="true" t="shared" si="51" ref="AP27:AP47">AK27+AN27</f>
        <v>4032756</v>
      </c>
      <c r="AQ27" s="431">
        <v>3910515</v>
      </c>
      <c r="AR27" s="425">
        <f t="shared" si="49"/>
        <v>3.1</v>
      </c>
      <c r="AS27" s="432">
        <f aca="true" t="shared" si="52" ref="AS27:AS47">AH27-AP27</f>
        <v>465093</v>
      </c>
      <c r="AT27" s="433">
        <f t="shared" si="5"/>
        <v>437051</v>
      </c>
      <c r="AU27" s="430">
        <f t="shared" si="50"/>
        <v>6.4</v>
      </c>
      <c r="AV27" s="419">
        <v>2028</v>
      </c>
      <c r="AW27" s="405">
        <v>3596</v>
      </c>
      <c r="AX27" s="185">
        <f t="shared" si="37"/>
        <v>463065</v>
      </c>
      <c r="AY27" s="408">
        <f t="shared" si="37"/>
        <v>433455</v>
      </c>
      <c r="AZ27" s="165">
        <f aca="true" t="shared" si="53" ref="AZ27:AZ33">ROUND(AX27/AY27*100-100,1)</f>
        <v>6.8</v>
      </c>
      <c r="BA27" s="166"/>
      <c r="BB27" s="173"/>
      <c r="BC27" s="165"/>
      <c r="BD27" s="168">
        <f aca="true" t="shared" si="54" ref="BD27:BD50">AX27-BB27</f>
        <v>463065</v>
      </c>
      <c r="BE27" s="61"/>
      <c r="BF27" s="71">
        <v>2028</v>
      </c>
      <c r="BG27" s="61"/>
    </row>
    <row r="28" spans="1:59" ht="14.25" customHeight="1">
      <c r="A28" s="57" t="s">
        <v>20</v>
      </c>
      <c r="B28" s="2" t="s">
        <v>47</v>
      </c>
      <c r="C28" s="60">
        <v>5</v>
      </c>
      <c r="D28" s="10">
        <v>739</v>
      </c>
      <c r="E28" s="422">
        <v>2881543</v>
      </c>
      <c r="F28" s="406">
        <v>2783126</v>
      </c>
      <c r="G28" s="424">
        <f t="shared" si="40"/>
        <v>3.5</v>
      </c>
      <c r="H28" s="186">
        <v>80064</v>
      </c>
      <c r="I28" s="406">
        <v>82761</v>
      </c>
      <c r="J28" s="424">
        <f t="shared" si="41"/>
        <v>-3.3</v>
      </c>
      <c r="K28" s="186">
        <v>113788</v>
      </c>
      <c r="L28" s="406">
        <v>114998</v>
      </c>
      <c r="M28" s="424">
        <f t="shared" si="42"/>
        <v>-1.1</v>
      </c>
      <c r="N28" s="186">
        <v>38109</v>
      </c>
      <c r="O28" s="406">
        <v>39234</v>
      </c>
      <c r="P28" s="424">
        <f t="shared" si="1"/>
        <v>-2.9</v>
      </c>
      <c r="Q28" s="186">
        <v>42280</v>
      </c>
      <c r="R28" s="405">
        <v>31410</v>
      </c>
      <c r="S28" s="424">
        <f t="shared" si="2"/>
        <v>34.6</v>
      </c>
      <c r="T28" s="422">
        <v>600895</v>
      </c>
      <c r="U28" s="406">
        <v>567014</v>
      </c>
      <c r="V28" s="424">
        <f t="shared" si="43"/>
        <v>6</v>
      </c>
      <c r="W28" s="422">
        <v>457506</v>
      </c>
      <c r="X28" s="406">
        <v>528889</v>
      </c>
      <c r="Y28" s="425">
        <f t="shared" si="44"/>
        <v>-13.5</v>
      </c>
      <c r="Z28" s="186">
        <v>49699</v>
      </c>
      <c r="AA28" s="405">
        <v>115257</v>
      </c>
      <c r="AB28" s="171">
        <f t="shared" si="45"/>
        <v>-56.9</v>
      </c>
      <c r="AC28" s="186">
        <f t="shared" si="6"/>
        <v>4164486</v>
      </c>
      <c r="AD28" s="414">
        <v>4032175</v>
      </c>
      <c r="AE28" s="425">
        <f t="shared" si="46"/>
        <v>3.3</v>
      </c>
      <c r="AF28" s="428">
        <v>399</v>
      </c>
      <c r="AG28" s="406">
        <v>1999</v>
      </c>
      <c r="AH28" s="416">
        <f t="shared" si="3"/>
        <v>4164885</v>
      </c>
      <c r="AI28" s="406">
        <v>4034174</v>
      </c>
      <c r="AJ28" s="430">
        <f t="shared" si="47"/>
        <v>3.2</v>
      </c>
      <c r="AK28" s="429">
        <v>2804895</v>
      </c>
      <c r="AL28" s="406">
        <v>2735989</v>
      </c>
      <c r="AM28" s="430">
        <f t="shared" si="48"/>
        <v>2.5</v>
      </c>
      <c r="AN28" s="428">
        <v>0</v>
      </c>
      <c r="AO28" s="406">
        <v>0</v>
      </c>
      <c r="AP28" s="422">
        <f t="shared" si="51"/>
        <v>2804895</v>
      </c>
      <c r="AQ28" s="431">
        <v>2735989</v>
      </c>
      <c r="AR28" s="425">
        <f t="shared" si="49"/>
        <v>2.5</v>
      </c>
      <c r="AS28" s="432">
        <f t="shared" si="52"/>
        <v>1359990</v>
      </c>
      <c r="AT28" s="433">
        <f t="shared" si="5"/>
        <v>1298185</v>
      </c>
      <c r="AU28" s="430">
        <f t="shared" si="50"/>
        <v>4.8</v>
      </c>
      <c r="AV28" s="423">
        <v>1878</v>
      </c>
      <c r="AW28" s="406">
        <v>3337</v>
      </c>
      <c r="AX28" s="186">
        <f t="shared" si="37"/>
        <v>1358112</v>
      </c>
      <c r="AY28" s="405">
        <f t="shared" si="37"/>
        <v>1294848</v>
      </c>
      <c r="AZ28" s="165">
        <f t="shared" si="53"/>
        <v>4.9</v>
      </c>
      <c r="BA28" s="166"/>
      <c r="BB28" s="173"/>
      <c r="BC28" s="165"/>
      <c r="BD28" s="168">
        <f t="shared" si="54"/>
        <v>1358112</v>
      </c>
      <c r="BE28" s="61"/>
      <c r="BF28" s="71">
        <v>1878</v>
      </c>
      <c r="BG28" s="61"/>
    </row>
    <row r="29" spans="1:59" ht="14.25" customHeight="1">
      <c r="A29" s="57" t="s">
        <v>21</v>
      </c>
      <c r="B29" s="2" t="s">
        <v>47</v>
      </c>
      <c r="C29" s="60">
        <v>3</v>
      </c>
      <c r="D29" s="10">
        <v>526</v>
      </c>
      <c r="E29" s="440">
        <v>4292797</v>
      </c>
      <c r="F29" s="434">
        <v>4331717</v>
      </c>
      <c r="G29" s="424">
        <f t="shared" si="40"/>
        <v>-0.9</v>
      </c>
      <c r="H29" s="186">
        <v>90455</v>
      </c>
      <c r="I29" s="406">
        <v>87804</v>
      </c>
      <c r="J29" s="424">
        <f t="shared" si="41"/>
        <v>3</v>
      </c>
      <c r="K29" s="186">
        <v>160953</v>
      </c>
      <c r="L29" s="406">
        <v>163329</v>
      </c>
      <c r="M29" s="424">
        <f t="shared" si="42"/>
        <v>-1.5</v>
      </c>
      <c r="N29" s="186">
        <v>138337</v>
      </c>
      <c r="O29" s="406">
        <v>135819</v>
      </c>
      <c r="P29" s="424">
        <f t="shared" si="1"/>
        <v>1.9</v>
      </c>
      <c r="Q29" s="186">
        <v>60719</v>
      </c>
      <c r="R29" s="405">
        <v>49829</v>
      </c>
      <c r="S29" s="424">
        <f t="shared" si="2"/>
        <v>21.9</v>
      </c>
      <c r="T29" s="422">
        <v>768625</v>
      </c>
      <c r="U29" s="406">
        <v>733728</v>
      </c>
      <c r="V29" s="424">
        <f t="shared" si="43"/>
        <v>4.8</v>
      </c>
      <c r="W29" s="422">
        <v>533928</v>
      </c>
      <c r="X29" s="406">
        <v>545537</v>
      </c>
      <c r="Y29" s="425">
        <f t="shared" si="44"/>
        <v>-2.1</v>
      </c>
      <c r="Z29" s="186">
        <v>60163</v>
      </c>
      <c r="AA29" s="405">
        <v>133882</v>
      </c>
      <c r="AB29" s="171">
        <f t="shared" si="45"/>
        <v>-55.1</v>
      </c>
      <c r="AC29" s="186">
        <f t="shared" si="6"/>
        <v>5985651</v>
      </c>
      <c r="AD29" s="414">
        <v>5913881</v>
      </c>
      <c r="AE29" s="425">
        <f t="shared" si="46"/>
        <v>1.2</v>
      </c>
      <c r="AF29" s="428">
        <v>0</v>
      </c>
      <c r="AG29" s="406">
        <v>0</v>
      </c>
      <c r="AH29" s="416">
        <f t="shared" si="3"/>
        <v>5985651</v>
      </c>
      <c r="AI29" s="406">
        <v>5913881</v>
      </c>
      <c r="AJ29" s="430">
        <f t="shared" si="47"/>
        <v>1.2</v>
      </c>
      <c r="AK29" s="429">
        <v>3559591</v>
      </c>
      <c r="AL29" s="406">
        <v>3545460</v>
      </c>
      <c r="AM29" s="430">
        <f t="shared" si="48"/>
        <v>0.4</v>
      </c>
      <c r="AN29" s="428">
        <v>0</v>
      </c>
      <c r="AO29" s="406">
        <v>0</v>
      </c>
      <c r="AP29" s="422">
        <f t="shared" si="51"/>
        <v>3559591</v>
      </c>
      <c r="AQ29" s="431">
        <v>3545460</v>
      </c>
      <c r="AR29" s="425">
        <f t="shared" si="49"/>
        <v>0.4</v>
      </c>
      <c r="AS29" s="432">
        <f t="shared" si="52"/>
        <v>2426060</v>
      </c>
      <c r="AT29" s="433">
        <f t="shared" si="5"/>
        <v>2368421</v>
      </c>
      <c r="AU29" s="430">
        <f t="shared" si="50"/>
        <v>2.4</v>
      </c>
      <c r="AV29" s="423">
        <v>2699</v>
      </c>
      <c r="AW29" s="406">
        <v>4891</v>
      </c>
      <c r="AX29" s="186">
        <f t="shared" si="37"/>
        <v>2423361</v>
      </c>
      <c r="AY29" s="405">
        <f t="shared" si="37"/>
        <v>2363530</v>
      </c>
      <c r="AZ29" s="175">
        <f t="shared" si="53"/>
        <v>2.5</v>
      </c>
      <c r="BA29" s="166"/>
      <c r="BB29" s="173"/>
      <c r="BC29" s="175"/>
      <c r="BD29" s="168">
        <f t="shared" si="54"/>
        <v>2423361</v>
      </c>
      <c r="BE29" s="61"/>
      <c r="BF29" s="71">
        <v>2699</v>
      </c>
      <c r="BG29" s="61"/>
    </row>
    <row r="30" spans="1:59" ht="14.25" customHeight="1">
      <c r="A30" s="57" t="s">
        <v>22</v>
      </c>
      <c r="B30" s="2" t="s">
        <v>47</v>
      </c>
      <c r="C30" s="60">
        <v>3</v>
      </c>
      <c r="D30" s="10">
        <v>542</v>
      </c>
      <c r="E30" s="422">
        <v>3989822</v>
      </c>
      <c r="F30" s="406">
        <v>3967225</v>
      </c>
      <c r="G30" s="424">
        <f t="shared" si="40"/>
        <v>0.6</v>
      </c>
      <c r="H30" s="186">
        <v>66263</v>
      </c>
      <c r="I30" s="406">
        <v>70471</v>
      </c>
      <c r="J30" s="424">
        <f t="shared" si="41"/>
        <v>-6</v>
      </c>
      <c r="K30" s="186">
        <v>124416</v>
      </c>
      <c r="L30" s="406">
        <v>126031</v>
      </c>
      <c r="M30" s="424">
        <f t="shared" si="42"/>
        <v>-1.3</v>
      </c>
      <c r="N30" s="186">
        <v>72696</v>
      </c>
      <c r="O30" s="406">
        <v>73055</v>
      </c>
      <c r="P30" s="424">
        <f t="shared" si="1"/>
        <v>-0.5</v>
      </c>
      <c r="Q30" s="186">
        <v>51428</v>
      </c>
      <c r="R30" s="405">
        <v>39328</v>
      </c>
      <c r="S30" s="424">
        <f t="shared" si="2"/>
        <v>30.8</v>
      </c>
      <c r="T30" s="422">
        <v>726330</v>
      </c>
      <c r="U30" s="406">
        <v>691763</v>
      </c>
      <c r="V30" s="424">
        <f t="shared" si="43"/>
        <v>5</v>
      </c>
      <c r="W30" s="422">
        <v>552504</v>
      </c>
      <c r="X30" s="406">
        <v>547006</v>
      </c>
      <c r="Y30" s="425">
        <f t="shared" si="44"/>
        <v>1</v>
      </c>
      <c r="Z30" s="186">
        <v>68063</v>
      </c>
      <c r="AA30" s="405">
        <v>137735</v>
      </c>
      <c r="AB30" s="171">
        <f t="shared" si="45"/>
        <v>-50.6</v>
      </c>
      <c r="AC30" s="186">
        <f t="shared" si="6"/>
        <v>5515396</v>
      </c>
      <c r="AD30" s="414">
        <v>5377144</v>
      </c>
      <c r="AE30" s="425">
        <f t="shared" si="46"/>
        <v>2.6</v>
      </c>
      <c r="AF30" s="428">
        <v>0</v>
      </c>
      <c r="AG30" s="406">
        <v>1120</v>
      </c>
      <c r="AH30" s="416">
        <f t="shared" si="3"/>
        <v>5515396</v>
      </c>
      <c r="AI30" s="406">
        <v>5378264</v>
      </c>
      <c r="AJ30" s="430">
        <f t="shared" si="47"/>
        <v>2.5</v>
      </c>
      <c r="AK30" s="429">
        <v>3739122</v>
      </c>
      <c r="AL30" s="406">
        <v>3749779</v>
      </c>
      <c r="AM30" s="430">
        <f t="shared" si="48"/>
        <v>-0.3</v>
      </c>
      <c r="AN30" s="428">
        <v>0</v>
      </c>
      <c r="AO30" s="406">
        <v>2338</v>
      </c>
      <c r="AP30" s="422">
        <f t="shared" si="51"/>
        <v>3739122</v>
      </c>
      <c r="AQ30" s="431">
        <v>3752117</v>
      </c>
      <c r="AR30" s="425">
        <f t="shared" si="49"/>
        <v>-0.3</v>
      </c>
      <c r="AS30" s="432">
        <f t="shared" si="52"/>
        <v>1776274</v>
      </c>
      <c r="AT30" s="433">
        <f t="shared" si="5"/>
        <v>1626147</v>
      </c>
      <c r="AU30" s="430">
        <f t="shared" si="50"/>
        <v>9.2</v>
      </c>
      <c r="AV30" s="423">
        <v>2487</v>
      </c>
      <c r="AW30" s="406">
        <v>4448</v>
      </c>
      <c r="AX30" s="186">
        <f t="shared" si="37"/>
        <v>1773787</v>
      </c>
      <c r="AY30" s="405">
        <f t="shared" si="37"/>
        <v>1621699</v>
      </c>
      <c r="AZ30" s="165">
        <f t="shared" si="53"/>
        <v>9.4</v>
      </c>
      <c r="BA30" s="166"/>
      <c r="BB30" s="173"/>
      <c r="BC30" s="165"/>
      <c r="BD30" s="168">
        <f t="shared" si="54"/>
        <v>1773787</v>
      </c>
      <c r="BE30" s="61"/>
      <c r="BF30" s="71">
        <v>2487</v>
      </c>
      <c r="BG30" s="61"/>
    </row>
    <row r="31" spans="1:59" ht="14.25" customHeight="1">
      <c r="A31" s="57" t="s">
        <v>23</v>
      </c>
      <c r="B31" s="2" t="s">
        <v>47</v>
      </c>
      <c r="C31" s="60">
        <v>3</v>
      </c>
      <c r="D31" s="10">
        <v>506</v>
      </c>
      <c r="E31" s="422">
        <v>1697542</v>
      </c>
      <c r="F31" s="406">
        <v>1745487</v>
      </c>
      <c r="G31" s="424">
        <f t="shared" si="40"/>
        <v>-2.7</v>
      </c>
      <c r="H31" s="186">
        <v>49785</v>
      </c>
      <c r="I31" s="406">
        <v>45320</v>
      </c>
      <c r="J31" s="424">
        <f t="shared" si="41"/>
        <v>9.9</v>
      </c>
      <c r="K31" s="186">
        <v>108752</v>
      </c>
      <c r="L31" s="406">
        <v>103156</v>
      </c>
      <c r="M31" s="424">
        <f t="shared" si="42"/>
        <v>5.4</v>
      </c>
      <c r="N31" s="186">
        <v>75609</v>
      </c>
      <c r="O31" s="406">
        <v>72916</v>
      </c>
      <c r="P31" s="424">
        <f t="shared" si="1"/>
        <v>3.7</v>
      </c>
      <c r="Q31" s="186">
        <v>44866</v>
      </c>
      <c r="R31" s="405">
        <v>42294</v>
      </c>
      <c r="S31" s="424">
        <f t="shared" si="2"/>
        <v>6.1</v>
      </c>
      <c r="T31" s="422">
        <v>373268</v>
      </c>
      <c r="U31" s="406">
        <v>349377</v>
      </c>
      <c r="V31" s="424">
        <f t="shared" si="43"/>
        <v>6.8</v>
      </c>
      <c r="W31" s="422">
        <v>235471</v>
      </c>
      <c r="X31" s="406">
        <v>235779</v>
      </c>
      <c r="Y31" s="425">
        <f t="shared" si="44"/>
        <v>-0.1</v>
      </c>
      <c r="Z31" s="186">
        <v>21660</v>
      </c>
      <c r="AA31" s="405">
        <v>49764</v>
      </c>
      <c r="AB31" s="171">
        <f t="shared" si="45"/>
        <v>-56.5</v>
      </c>
      <c r="AC31" s="186">
        <f t="shared" si="6"/>
        <v>2563633</v>
      </c>
      <c r="AD31" s="414">
        <v>2544565</v>
      </c>
      <c r="AE31" s="425">
        <f t="shared" si="46"/>
        <v>0.7</v>
      </c>
      <c r="AF31" s="428">
        <v>0</v>
      </c>
      <c r="AG31" s="406">
        <v>0</v>
      </c>
      <c r="AH31" s="416">
        <f t="shared" si="3"/>
        <v>2563633</v>
      </c>
      <c r="AI31" s="406">
        <v>2544565</v>
      </c>
      <c r="AJ31" s="430">
        <f t="shared" si="47"/>
        <v>0.7</v>
      </c>
      <c r="AK31" s="429">
        <v>1197698</v>
      </c>
      <c r="AL31" s="406">
        <v>1155206</v>
      </c>
      <c r="AM31" s="430">
        <f t="shared" si="48"/>
        <v>3.7</v>
      </c>
      <c r="AN31" s="428">
        <v>0</v>
      </c>
      <c r="AO31" s="406">
        <v>0</v>
      </c>
      <c r="AP31" s="422">
        <f t="shared" si="51"/>
        <v>1197698</v>
      </c>
      <c r="AQ31" s="431">
        <v>1155206</v>
      </c>
      <c r="AR31" s="425">
        <f t="shared" si="49"/>
        <v>3.7</v>
      </c>
      <c r="AS31" s="432">
        <f t="shared" si="52"/>
        <v>1365935</v>
      </c>
      <c r="AT31" s="433">
        <f t="shared" si="5"/>
        <v>1389359</v>
      </c>
      <c r="AU31" s="430">
        <f t="shared" si="50"/>
        <v>-1.7</v>
      </c>
      <c r="AV31" s="423">
        <v>1156</v>
      </c>
      <c r="AW31" s="406">
        <v>2105</v>
      </c>
      <c r="AX31" s="186">
        <f t="shared" si="37"/>
        <v>1364779</v>
      </c>
      <c r="AY31" s="405">
        <f t="shared" si="37"/>
        <v>1387254</v>
      </c>
      <c r="AZ31" s="176">
        <f t="shared" si="53"/>
        <v>-1.6</v>
      </c>
      <c r="BA31" s="166"/>
      <c r="BB31" s="173"/>
      <c r="BC31" s="176"/>
      <c r="BD31" s="168">
        <f t="shared" si="54"/>
        <v>1364779</v>
      </c>
      <c r="BE31" s="61"/>
      <c r="BF31" s="71">
        <v>1156</v>
      </c>
      <c r="BG31" s="61"/>
    </row>
    <row r="32" spans="1:59" ht="14.25" customHeight="1">
      <c r="A32" s="57" t="s">
        <v>24</v>
      </c>
      <c r="B32" s="2" t="s">
        <v>47</v>
      </c>
      <c r="C32" s="60">
        <v>3</v>
      </c>
      <c r="D32" s="10">
        <v>554</v>
      </c>
      <c r="E32" s="422">
        <v>2995082</v>
      </c>
      <c r="F32" s="406">
        <v>2957061</v>
      </c>
      <c r="G32" s="424">
        <f t="shared" si="40"/>
        <v>1.3</v>
      </c>
      <c r="H32" s="186">
        <v>67614</v>
      </c>
      <c r="I32" s="406">
        <v>70860</v>
      </c>
      <c r="J32" s="424">
        <f t="shared" si="41"/>
        <v>-4.6</v>
      </c>
      <c r="K32" s="186">
        <v>118289</v>
      </c>
      <c r="L32" s="406">
        <v>117405</v>
      </c>
      <c r="M32" s="424">
        <f t="shared" si="42"/>
        <v>0.8</v>
      </c>
      <c r="N32" s="186">
        <v>61138</v>
      </c>
      <c r="O32" s="406">
        <v>60704</v>
      </c>
      <c r="P32" s="424">
        <f t="shared" si="1"/>
        <v>0.7</v>
      </c>
      <c r="Q32" s="186">
        <v>47925</v>
      </c>
      <c r="R32" s="405">
        <v>36357</v>
      </c>
      <c r="S32" s="424">
        <f t="shared" si="2"/>
        <v>31.8</v>
      </c>
      <c r="T32" s="422">
        <v>553338</v>
      </c>
      <c r="U32" s="406">
        <v>521476</v>
      </c>
      <c r="V32" s="424">
        <f t="shared" si="43"/>
        <v>6.1</v>
      </c>
      <c r="W32" s="422">
        <v>396370</v>
      </c>
      <c r="X32" s="406">
        <v>412071</v>
      </c>
      <c r="Y32" s="425">
        <f t="shared" si="44"/>
        <v>-3.8</v>
      </c>
      <c r="Z32" s="186">
        <v>50482</v>
      </c>
      <c r="AA32" s="405">
        <v>114501</v>
      </c>
      <c r="AB32" s="171">
        <f t="shared" si="45"/>
        <v>-55.9</v>
      </c>
      <c r="AC32" s="186">
        <f t="shared" si="6"/>
        <v>4189274</v>
      </c>
      <c r="AD32" s="414">
        <v>4061433</v>
      </c>
      <c r="AE32" s="425">
        <f t="shared" si="46"/>
        <v>3.1</v>
      </c>
      <c r="AF32" s="428">
        <v>25388</v>
      </c>
      <c r="AG32" s="406">
        <v>0</v>
      </c>
      <c r="AH32" s="416">
        <f t="shared" si="3"/>
        <v>4214662</v>
      </c>
      <c r="AI32" s="406">
        <v>4061433</v>
      </c>
      <c r="AJ32" s="430">
        <f t="shared" si="47"/>
        <v>3.8</v>
      </c>
      <c r="AK32" s="429">
        <v>2661035</v>
      </c>
      <c r="AL32" s="406">
        <v>2636868</v>
      </c>
      <c r="AM32" s="430">
        <f t="shared" si="48"/>
        <v>0.9</v>
      </c>
      <c r="AN32" s="428">
        <v>81</v>
      </c>
      <c r="AO32" s="406">
        <v>0</v>
      </c>
      <c r="AP32" s="422">
        <f t="shared" si="51"/>
        <v>2661116</v>
      </c>
      <c r="AQ32" s="431">
        <v>2636868</v>
      </c>
      <c r="AR32" s="425">
        <f t="shared" si="49"/>
        <v>0.9</v>
      </c>
      <c r="AS32" s="432">
        <f t="shared" si="52"/>
        <v>1553546</v>
      </c>
      <c r="AT32" s="433">
        <f t="shared" si="5"/>
        <v>1424565</v>
      </c>
      <c r="AU32" s="430">
        <f t="shared" si="50"/>
        <v>9.1</v>
      </c>
      <c r="AV32" s="423">
        <v>1900</v>
      </c>
      <c r="AW32" s="406">
        <v>3359</v>
      </c>
      <c r="AX32" s="186">
        <f t="shared" si="37"/>
        <v>1551646</v>
      </c>
      <c r="AY32" s="405">
        <f t="shared" si="37"/>
        <v>1421206</v>
      </c>
      <c r="AZ32" s="175">
        <f t="shared" si="53"/>
        <v>9.2</v>
      </c>
      <c r="BA32" s="166"/>
      <c r="BB32" s="173"/>
      <c r="BC32" s="175"/>
      <c r="BD32" s="168">
        <f t="shared" si="54"/>
        <v>1551646</v>
      </c>
      <c r="BE32" s="61"/>
      <c r="BF32" s="71">
        <v>1900</v>
      </c>
      <c r="BG32" s="61"/>
    </row>
    <row r="33" spans="1:59" ht="14.25" customHeight="1">
      <c r="A33" s="5" t="s">
        <v>25</v>
      </c>
      <c r="B33" s="2" t="s">
        <v>47</v>
      </c>
      <c r="C33" s="60">
        <v>4</v>
      </c>
      <c r="D33" s="10">
        <v>677</v>
      </c>
      <c r="E33" s="422">
        <v>1953824</v>
      </c>
      <c r="F33" s="406">
        <v>1934188</v>
      </c>
      <c r="G33" s="424">
        <f t="shared" si="40"/>
        <v>1</v>
      </c>
      <c r="H33" s="186">
        <v>52953</v>
      </c>
      <c r="I33" s="406">
        <v>56007</v>
      </c>
      <c r="J33" s="424">
        <f t="shared" si="41"/>
        <v>-5.5</v>
      </c>
      <c r="K33" s="186">
        <v>73658</v>
      </c>
      <c r="L33" s="406">
        <v>71522</v>
      </c>
      <c r="M33" s="424">
        <f t="shared" si="42"/>
        <v>3</v>
      </c>
      <c r="N33" s="186">
        <v>58923</v>
      </c>
      <c r="O33" s="406">
        <v>58847</v>
      </c>
      <c r="P33" s="424">
        <f t="shared" si="1"/>
        <v>0.1</v>
      </c>
      <c r="Q33" s="186">
        <v>26465</v>
      </c>
      <c r="R33" s="405">
        <v>22774</v>
      </c>
      <c r="S33" s="424">
        <f t="shared" si="2"/>
        <v>16.2</v>
      </c>
      <c r="T33" s="422">
        <v>429215</v>
      </c>
      <c r="U33" s="406">
        <v>402098</v>
      </c>
      <c r="V33" s="424">
        <f t="shared" si="43"/>
        <v>6.7</v>
      </c>
      <c r="W33" s="422">
        <v>230092</v>
      </c>
      <c r="X33" s="406">
        <v>226561</v>
      </c>
      <c r="Y33" s="425">
        <f t="shared" si="44"/>
        <v>1.6</v>
      </c>
      <c r="Z33" s="186">
        <v>26907</v>
      </c>
      <c r="AA33" s="405">
        <v>65326</v>
      </c>
      <c r="AB33" s="171">
        <f t="shared" si="45"/>
        <v>-58.8</v>
      </c>
      <c r="AC33" s="186">
        <f t="shared" si="6"/>
        <v>2798223</v>
      </c>
      <c r="AD33" s="414">
        <v>2706671</v>
      </c>
      <c r="AE33" s="425">
        <f t="shared" si="46"/>
        <v>3.4</v>
      </c>
      <c r="AF33" s="428">
        <v>3337</v>
      </c>
      <c r="AG33" s="406">
        <v>-3517</v>
      </c>
      <c r="AH33" s="416">
        <f t="shared" si="3"/>
        <v>2801560</v>
      </c>
      <c r="AI33" s="406">
        <v>2703154</v>
      </c>
      <c r="AJ33" s="430">
        <f t="shared" si="47"/>
        <v>3.6</v>
      </c>
      <c r="AK33" s="429">
        <v>1667145</v>
      </c>
      <c r="AL33" s="406">
        <v>1551018</v>
      </c>
      <c r="AM33" s="430">
        <f t="shared" si="48"/>
        <v>7.5</v>
      </c>
      <c r="AN33" s="428">
        <v>0</v>
      </c>
      <c r="AO33" s="406">
        <v>-314</v>
      </c>
      <c r="AP33" s="422">
        <f t="shared" si="51"/>
        <v>1667145</v>
      </c>
      <c r="AQ33" s="431">
        <v>1550704</v>
      </c>
      <c r="AR33" s="425">
        <f t="shared" si="49"/>
        <v>7.5</v>
      </c>
      <c r="AS33" s="432">
        <f t="shared" si="52"/>
        <v>1134415</v>
      </c>
      <c r="AT33" s="433">
        <f t="shared" si="5"/>
        <v>1152450</v>
      </c>
      <c r="AU33" s="430">
        <f t="shared" si="50"/>
        <v>-1.6</v>
      </c>
      <c r="AV33" s="423">
        <v>1263</v>
      </c>
      <c r="AW33" s="406">
        <v>2236</v>
      </c>
      <c r="AX33" s="186">
        <f t="shared" si="37"/>
        <v>1133152</v>
      </c>
      <c r="AY33" s="405">
        <f t="shared" si="37"/>
        <v>1150214</v>
      </c>
      <c r="AZ33" s="165">
        <f t="shared" si="53"/>
        <v>-1.5</v>
      </c>
      <c r="BA33" s="166"/>
      <c r="BB33" s="173"/>
      <c r="BC33" s="165"/>
      <c r="BD33" s="168">
        <f t="shared" si="54"/>
        <v>1133152</v>
      </c>
      <c r="BE33" s="61"/>
      <c r="BF33" s="71">
        <v>1263</v>
      </c>
      <c r="BG33" s="61"/>
    </row>
    <row r="34" spans="1:59" ht="14.25" customHeight="1">
      <c r="A34" s="5" t="s">
        <v>26</v>
      </c>
      <c r="B34" s="2" t="s">
        <v>47</v>
      </c>
      <c r="C34" s="60">
        <v>4</v>
      </c>
      <c r="D34" s="10">
        <v>697</v>
      </c>
      <c r="E34" s="422">
        <v>2477940</v>
      </c>
      <c r="F34" s="406">
        <v>2519776</v>
      </c>
      <c r="G34" s="424">
        <f t="shared" si="40"/>
        <v>-1.7</v>
      </c>
      <c r="H34" s="186">
        <v>55096</v>
      </c>
      <c r="I34" s="406">
        <v>57236</v>
      </c>
      <c r="J34" s="424">
        <f t="shared" si="41"/>
        <v>-3.7</v>
      </c>
      <c r="K34" s="186">
        <v>97566</v>
      </c>
      <c r="L34" s="406">
        <v>96784</v>
      </c>
      <c r="M34" s="424">
        <f t="shared" si="42"/>
        <v>0.8</v>
      </c>
      <c r="N34" s="186">
        <v>60826</v>
      </c>
      <c r="O34" s="406">
        <v>62702</v>
      </c>
      <c r="P34" s="424">
        <f t="shared" si="1"/>
        <v>-3</v>
      </c>
      <c r="Q34" s="186">
        <v>29806</v>
      </c>
      <c r="R34" s="405">
        <v>20860</v>
      </c>
      <c r="S34" s="424">
        <f>ROUND(Q34/R34*100-100,1)</f>
        <v>42.9</v>
      </c>
      <c r="T34" s="422">
        <v>489165</v>
      </c>
      <c r="U34" s="406">
        <v>461822</v>
      </c>
      <c r="V34" s="424">
        <f t="shared" si="43"/>
        <v>5.9</v>
      </c>
      <c r="W34" s="422">
        <v>413243</v>
      </c>
      <c r="X34" s="406">
        <v>423694</v>
      </c>
      <c r="Y34" s="425">
        <f t="shared" si="44"/>
        <v>-2.5</v>
      </c>
      <c r="Z34" s="186">
        <v>36504</v>
      </c>
      <c r="AA34" s="405">
        <v>86863</v>
      </c>
      <c r="AB34" s="171">
        <f t="shared" si="45"/>
        <v>-58</v>
      </c>
      <c r="AC34" s="186">
        <f t="shared" si="6"/>
        <v>3587138</v>
      </c>
      <c r="AD34" s="414">
        <v>3556011</v>
      </c>
      <c r="AE34" s="425">
        <f t="shared" si="46"/>
        <v>0.9</v>
      </c>
      <c r="AF34" s="428">
        <v>12254</v>
      </c>
      <c r="AG34" s="406">
        <v>0</v>
      </c>
      <c r="AH34" s="416">
        <f t="shared" si="3"/>
        <v>3599392</v>
      </c>
      <c r="AI34" s="406">
        <v>3556011</v>
      </c>
      <c r="AJ34" s="430">
        <f t="shared" si="47"/>
        <v>1.2</v>
      </c>
      <c r="AK34" s="429">
        <v>2115125</v>
      </c>
      <c r="AL34" s="406">
        <v>2081220</v>
      </c>
      <c r="AM34" s="430">
        <f t="shared" si="48"/>
        <v>1.6</v>
      </c>
      <c r="AN34" s="428">
        <v>-227</v>
      </c>
      <c r="AO34" s="406">
        <v>0</v>
      </c>
      <c r="AP34" s="422">
        <f t="shared" si="51"/>
        <v>2114898</v>
      </c>
      <c r="AQ34" s="431">
        <v>2081220</v>
      </c>
      <c r="AR34" s="425">
        <f t="shared" si="49"/>
        <v>1.6</v>
      </c>
      <c r="AS34" s="432">
        <f t="shared" si="52"/>
        <v>1484494</v>
      </c>
      <c r="AT34" s="433">
        <f t="shared" si="5"/>
        <v>1474791</v>
      </c>
      <c r="AU34" s="430">
        <f t="shared" si="50"/>
        <v>0.7</v>
      </c>
      <c r="AV34" s="423">
        <v>1623</v>
      </c>
      <c r="AW34" s="406">
        <v>2941</v>
      </c>
      <c r="AX34" s="186">
        <f t="shared" si="37"/>
        <v>1482871</v>
      </c>
      <c r="AY34" s="405">
        <f t="shared" si="37"/>
        <v>1471850</v>
      </c>
      <c r="AZ34" s="165">
        <f>ROUND(AX34/AY34*100-100,1)</f>
        <v>0.7</v>
      </c>
      <c r="BA34" s="166"/>
      <c r="BB34" s="173"/>
      <c r="BC34" s="165"/>
      <c r="BD34" s="168">
        <f t="shared" si="54"/>
        <v>1482871</v>
      </c>
      <c r="BE34" s="61"/>
      <c r="BF34" s="71">
        <v>1623</v>
      </c>
      <c r="BG34" s="61"/>
    </row>
    <row r="35" spans="1:59" ht="14.25" customHeight="1">
      <c r="A35" s="5" t="s">
        <v>376</v>
      </c>
      <c r="B35" s="2" t="s">
        <v>47</v>
      </c>
      <c r="C35" s="60">
        <v>3</v>
      </c>
      <c r="D35" s="10">
        <v>513</v>
      </c>
      <c r="E35" s="422">
        <v>5218844</v>
      </c>
      <c r="F35" s="406">
        <v>5240271</v>
      </c>
      <c r="G35" s="424">
        <f t="shared" si="40"/>
        <v>-0.4</v>
      </c>
      <c r="H35" s="186">
        <v>103758</v>
      </c>
      <c r="I35" s="406">
        <v>107019</v>
      </c>
      <c r="J35" s="424">
        <f t="shared" si="41"/>
        <v>-3</v>
      </c>
      <c r="K35" s="186">
        <v>168055</v>
      </c>
      <c r="L35" s="406">
        <v>168521</v>
      </c>
      <c r="M35" s="424">
        <f t="shared" si="42"/>
        <v>-0.3</v>
      </c>
      <c r="N35" s="186">
        <v>132105</v>
      </c>
      <c r="O35" s="406">
        <v>130163</v>
      </c>
      <c r="P35" s="424">
        <f t="shared" si="1"/>
        <v>1.5</v>
      </c>
      <c r="Q35" s="186">
        <v>70916</v>
      </c>
      <c r="R35" s="405">
        <v>62128</v>
      </c>
      <c r="S35" s="424">
        <f t="shared" si="2"/>
        <v>14.1</v>
      </c>
      <c r="T35" s="422">
        <v>1007097</v>
      </c>
      <c r="U35" s="406">
        <v>975685</v>
      </c>
      <c r="V35" s="424">
        <f t="shared" si="43"/>
        <v>3.2</v>
      </c>
      <c r="W35" s="422">
        <v>1467419</v>
      </c>
      <c r="X35" s="406">
        <v>1425561</v>
      </c>
      <c r="Y35" s="425">
        <f t="shared" si="44"/>
        <v>2.9</v>
      </c>
      <c r="Z35" s="186">
        <v>61037</v>
      </c>
      <c r="AA35" s="405">
        <v>136952</v>
      </c>
      <c r="AB35" s="171">
        <f t="shared" si="45"/>
        <v>-55.4</v>
      </c>
      <c r="AC35" s="186">
        <f t="shared" si="6"/>
        <v>8107157</v>
      </c>
      <c r="AD35" s="414">
        <v>7972396</v>
      </c>
      <c r="AE35" s="425">
        <f t="shared" si="46"/>
        <v>1.7</v>
      </c>
      <c r="AF35" s="428">
        <v>0</v>
      </c>
      <c r="AG35" s="406">
        <v>506</v>
      </c>
      <c r="AH35" s="416">
        <f t="shared" si="3"/>
        <v>8107157</v>
      </c>
      <c r="AI35" s="406">
        <v>7972902</v>
      </c>
      <c r="AJ35" s="430">
        <f t="shared" si="47"/>
        <v>1.7</v>
      </c>
      <c r="AK35" s="429">
        <v>3728800</v>
      </c>
      <c r="AL35" s="406">
        <v>3608142</v>
      </c>
      <c r="AM35" s="430">
        <f t="shared" si="48"/>
        <v>3.3</v>
      </c>
      <c r="AN35" s="428">
        <v>0</v>
      </c>
      <c r="AO35" s="406">
        <v>-13988</v>
      </c>
      <c r="AP35" s="422">
        <f t="shared" si="51"/>
        <v>3728800</v>
      </c>
      <c r="AQ35" s="431">
        <v>3594154</v>
      </c>
      <c r="AR35" s="425">
        <f t="shared" si="49"/>
        <v>3.7</v>
      </c>
      <c r="AS35" s="432">
        <f t="shared" si="52"/>
        <v>4378357</v>
      </c>
      <c r="AT35" s="433">
        <f t="shared" si="5"/>
        <v>4378748</v>
      </c>
      <c r="AU35" s="430">
        <f t="shared" si="50"/>
        <v>0</v>
      </c>
      <c r="AV35" s="423">
        <v>3655</v>
      </c>
      <c r="AW35" s="407">
        <v>6594</v>
      </c>
      <c r="AX35" s="186">
        <f>AS35-AV35</f>
        <v>4374702</v>
      </c>
      <c r="AY35" s="405">
        <f>AT35-AW35</f>
        <v>4372154</v>
      </c>
      <c r="AZ35" s="165">
        <f>ROUND(AX35/AY35*100-100,1)</f>
        <v>0.1</v>
      </c>
      <c r="BA35" s="166"/>
      <c r="BB35" s="187"/>
      <c r="BC35" s="188"/>
      <c r="BD35" s="168">
        <f t="shared" si="54"/>
        <v>4374702</v>
      </c>
      <c r="BE35" s="61"/>
      <c r="BF35" s="71">
        <v>3655</v>
      </c>
      <c r="BG35" s="61"/>
    </row>
    <row r="36" spans="1:59" ht="14.25" customHeight="1">
      <c r="A36" s="5" t="s">
        <v>27</v>
      </c>
      <c r="B36" s="2" t="s">
        <v>47</v>
      </c>
      <c r="C36" s="60">
        <v>3</v>
      </c>
      <c r="D36" s="10">
        <v>562</v>
      </c>
      <c r="E36" s="422">
        <v>3182629</v>
      </c>
      <c r="F36" s="406">
        <v>3148749</v>
      </c>
      <c r="G36" s="424">
        <f t="shared" si="40"/>
        <v>1.1</v>
      </c>
      <c r="H36" s="186">
        <v>87270</v>
      </c>
      <c r="I36" s="406">
        <v>88163</v>
      </c>
      <c r="J36" s="424">
        <f t="shared" si="41"/>
        <v>-1</v>
      </c>
      <c r="K36" s="186">
        <v>122301</v>
      </c>
      <c r="L36" s="406">
        <v>123349</v>
      </c>
      <c r="M36" s="424">
        <f t="shared" si="42"/>
        <v>-0.8</v>
      </c>
      <c r="N36" s="186">
        <v>86863</v>
      </c>
      <c r="O36" s="406">
        <v>84240</v>
      </c>
      <c r="P36" s="424">
        <f t="shared" si="1"/>
        <v>3.1</v>
      </c>
      <c r="Q36" s="186">
        <v>47657</v>
      </c>
      <c r="R36" s="405">
        <v>37489</v>
      </c>
      <c r="S36" s="424">
        <f t="shared" si="2"/>
        <v>27.1</v>
      </c>
      <c r="T36" s="422">
        <v>629108</v>
      </c>
      <c r="U36" s="406">
        <v>595170</v>
      </c>
      <c r="V36" s="424">
        <f t="shared" si="43"/>
        <v>5.7</v>
      </c>
      <c r="W36" s="422">
        <v>407066</v>
      </c>
      <c r="X36" s="406">
        <v>406529</v>
      </c>
      <c r="Y36" s="425">
        <f t="shared" si="44"/>
        <v>0.1</v>
      </c>
      <c r="Z36" s="186">
        <v>45966</v>
      </c>
      <c r="AA36" s="405">
        <v>104396</v>
      </c>
      <c r="AB36" s="171">
        <f t="shared" si="45"/>
        <v>-56</v>
      </c>
      <c r="AC36" s="186">
        <f t="shared" si="6"/>
        <v>4516928</v>
      </c>
      <c r="AD36" s="414">
        <v>4379293</v>
      </c>
      <c r="AE36" s="425">
        <f t="shared" si="46"/>
        <v>3.1</v>
      </c>
      <c r="AF36" s="428">
        <v>-56</v>
      </c>
      <c r="AG36" s="406">
        <v>0</v>
      </c>
      <c r="AH36" s="416">
        <f t="shared" si="3"/>
        <v>4516872</v>
      </c>
      <c r="AI36" s="406">
        <v>4379293</v>
      </c>
      <c r="AJ36" s="430">
        <f t="shared" si="47"/>
        <v>3.1</v>
      </c>
      <c r="AK36" s="429">
        <v>2663343</v>
      </c>
      <c r="AL36" s="406">
        <v>2606834</v>
      </c>
      <c r="AM36" s="430">
        <f t="shared" si="48"/>
        <v>2.2</v>
      </c>
      <c r="AN36" s="428">
        <v>-149</v>
      </c>
      <c r="AO36" s="406">
        <v>0</v>
      </c>
      <c r="AP36" s="422">
        <f t="shared" si="51"/>
        <v>2663194</v>
      </c>
      <c r="AQ36" s="431">
        <v>2606834</v>
      </c>
      <c r="AR36" s="425">
        <f t="shared" si="49"/>
        <v>2.2</v>
      </c>
      <c r="AS36" s="432">
        <f t="shared" si="52"/>
        <v>1853678</v>
      </c>
      <c r="AT36" s="433">
        <f t="shared" si="5"/>
        <v>1772459</v>
      </c>
      <c r="AU36" s="430">
        <f t="shared" si="50"/>
        <v>4.6</v>
      </c>
      <c r="AV36" s="423">
        <v>2037</v>
      </c>
      <c r="AW36" s="406">
        <v>3622</v>
      </c>
      <c r="AX36" s="186">
        <f t="shared" si="37"/>
        <v>1851641</v>
      </c>
      <c r="AY36" s="405">
        <f t="shared" si="37"/>
        <v>1768837</v>
      </c>
      <c r="AZ36" s="165">
        <f aca="true" t="shared" si="55" ref="AZ36:AZ50">ROUND(AX36/AY36*100-100,1)</f>
        <v>4.7</v>
      </c>
      <c r="BA36" s="166"/>
      <c r="BB36" s="173"/>
      <c r="BC36" s="165"/>
      <c r="BD36" s="168">
        <f t="shared" si="54"/>
        <v>1851641</v>
      </c>
      <c r="BE36" s="61"/>
      <c r="BF36" s="71">
        <v>2037</v>
      </c>
      <c r="BG36" s="61"/>
    </row>
    <row r="37" spans="1:59" ht="14.25" customHeight="1">
      <c r="A37" s="5" t="s">
        <v>28</v>
      </c>
      <c r="B37" s="2" t="s">
        <v>47</v>
      </c>
      <c r="C37" s="60">
        <v>3</v>
      </c>
      <c r="D37" s="10">
        <v>540</v>
      </c>
      <c r="E37" s="422">
        <v>3621789</v>
      </c>
      <c r="F37" s="406">
        <v>3636796</v>
      </c>
      <c r="G37" s="424">
        <f t="shared" si="40"/>
        <v>-0.4</v>
      </c>
      <c r="H37" s="186">
        <v>97220</v>
      </c>
      <c r="I37" s="406">
        <v>97220</v>
      </c>
      <c r="J37" s="424">
        <f t="shared" si="41"/>
        <v>0</v>
      </c>
      <c r="K37" s="186">
        <v>117548</v>
      </c>
      <c r="L37" s="406">
        <v>118578</v>
      </c>
      <c r="M37" s="424">
        <f t="shared" si="42"/>
        <v>-0.9</v>
      </c>
      <c r="N37" s="186">
        <v>80763</v>
      </c>
      <c r="O37" s="406">
        <v>76801</v>
      </c>
      <c r="P37" s="424">
        <f t="shared" si="1"/>
        <v>5.2</v>
      </c>
      <c r="Q37" s="186">
        <v>48538</v>
      </c>
      <c r="R37" s="405">
        <v>36750</v>
      </c>
      <c r="S37" s="424">
        <f t="shared" si="2"/>
        <v>32.1</v>
      </c>
      <c r="T37" s="422">
        <v>653804</v>
      </c>
      <c r="U37" s="406">
        <v>619898</v>
      </c>
      <c r="V37" s="424">
        <f t="shared" si="43"/>
        <v>5.5</v>
      </c>
      <c r="W37" s="422">
        <v>430291</v>
      </c>
      <c r="X37" s="406">
        <v>433597</v>
      </c>
      <c r="Y37" s="425">
        <f t="shared" si="44"/>
        <v>-0.8</v>
      </c>
      <c r="Z37" s="186">
        <v>49550</v>
      </c>
      <c r="AA37" s="405">
        <v>106858</v>
      </c>
      <c r="AB37" s="171">
        <f t="shared" si="45"/>
        <v>-53.6</v>
      </c>
      <c r="AC37" s="186">
        <f t="shared" si="6"/>
        <v>5000403</v>
      </c>
      <c r="AD37" s="414">
        <v>4912782</v>
      </c>
      <c r="AE37" s="425">
        <f t="shared" si="46"/>
        <v>1.8</v>
      </c>
      <c r="AF37" s="428">
        <v>0</v>
      </c>
      <c r="AG37" s="406">
        <v>-4275</v>
      </c>
      <c r="AH37" s="416">
        <f t="shared" si="3"/>
        <v>5000403</v>
      </c>
      <c r="AI37" s="406">
        <v>4908507</v>
      </c>
      <c r="AJ37" s="430">
        <f t="shared" si="47"/>
        <v>1.9</v>
      </c>
      <c r="AK37" s="429">
        <v>3080245</v>
      </c>
      <c r="AL37" s="406">
        <v>3022425</v>
      </c>
      <c r="AM37" s="430">
        <f t="shared" si="48"/>
        <v>1.9</v>
      </c>
      <c r="AN37" s="428">
        <v>0</v>
      </c>
      <c r="AO37" s="406">
        <v>-3007</v>
      </c>
      <c r="AP37" s="422">
        <f t="shared" si="51"/>
        <v>3080245</v>
      </c>
      <c r="AQ37" s="431">
        <v>3019418</v>
      </c>
      <c r="AR37" s="425">
        <f t="shared" si="49"/>
        <v>2</v>
      </c>
      <c r="AS37" s="432">
        <f t="shared" si="52"/>
        <v>1920158</v>
      </c>
      <c r="AT37" s="433">
        <f t="shared" si="5"/>
        <v>1889089</v>
      </c>
      <c r="AU37" s="430">
        <f t="shared" si="50"/>
        <v>1.6</v>
      </c>
      <c r="AV37" s="423">
        <v>2255</v>
      </c>
      <c r="AW37" s="406">
        <v>4060</v>
      </c>
      <c r="AX37" s="186">
        <f t="shared" si="37"/>
        <v>1917903</v>
      </c>
      <c r="AY37" s="405">
        <f t="shared" si="37"/>
        <v>1885029</v>
      </c>
      <c r="AZ37" s="165">
        <f t="shared" si="55"/>
        <v>1.7</v>
      </c>
      <c r="BA37" s="166"/>
      <c r="BB37" s="173"/>
      <c r="BC37" s="165"/>
      <c r="BD37" s="168">
        <f t="shared" si="54"/>
        <v>1917903</v>
      </c>
      <c r="BE37" s="61"/>
      <c r="BF37" s="71">
        <v>2255</v>
      </c>
      <c r="BG37" s="61"/>
    </row>
    <row r="38" spans="1:59" ht="14.25" customHeight="1">
      <c r="A38" s="6" t="s">
        <v>29</v>
      </c>
      <c r="B38" s="2" t="s">
        <v>47</v>
      </c>
      <c r="C38" s="60">
        <v>4</v>
      </c>
      <c r="D38" s="10">
        <v>694</v>
      </c>
      <c r="E38" s="422">
        <v>2832953</v>
      </c>
      <c r="F38" s="406">
        <v>2736510</v>
      </c>
      <c r="G38" s="424">
        <f t="shared" si="40"/>
        <v>3.5</v>
      </c>
      <c r="H38" s="186">
        <v>63880</v>
      </c>
      <c r="I38" s="406">
        <v>56171</v>
      </c>
      <c r="J38" s="424">
        <f t="shared" si="41"/>
        <v>13.7</v>
      </c>
      <c r="K38" s="186">
        <v>136235</v>
      </c>
      <c r="L38" s="406">
        <v>124148</v>
      </c>
      <c r="M38" s="424">
        <f t="shared" si="42"/>
        <v>9.7</v>
      </c>
      <c r="N38" s="186">
        <v>23026</v>
      </c>
      <c r="O38" s="406">
        <v>23486</v>
      </c>
      <c r="P38" s="424">
        <f t="shared" si="1"/>
        <v>-2</v>
      </c>
      <c r="Q38" s="186">
        <v>42584</v>
      </c>
      <c r="R38" s="405">
        <v>34560</v>
      </c>
      <c r="S38" s="424">
        <f t="shared" si="2"/>
        <v>23.2</v>
      </c>
      <c r="T38" s="422">
        <v>526516</v>
      </c>
      <c r="U38" s="406">
        <v>494953</v>
      </c>
      <c r="V38" s="424">
        <f t="shared" si="43"/>
        <v>6.4</v>
      </c>
      <c r="W38" s="422">
        <v>393898</v>
      </c>
      <c r="X38" s="406">
        <v>404471</v>
      </c>
      <c r="Y38" s="425">
        <f t="shared" si="44"/>
        <v>-2.6</v>
      </c>
      <c r="Z38" s="186">
        <v>37887</v>
      </c>
      <c r="AA38" s="405">
        <v>80787</v>
      </c>
      <c r="AB38" s="171">
        <f t="shared" si="45"/>
        <v>-53.1</v>
      </c>
      <c r="AC38" s="186">
        <f t="shared" si="6"/>
        <v>3981205</v>
      </c>
      <c r="AD38" s="414">
        <v>3793512</v>
      </c>
      <c r="AE38" s="425">
        <f t="shared" si="46"/>
        <v>4.9</v>
      </c>
      <c r="AF38" s="428">
        <v>-4158</v>
      </c>
      <c r="AG38" s="406">
        <v>0</v>
      </c>
      <c r="AH38" s="416">
        <f t="shared" si="3"/>
        <v>3977047</v>
      </c>
      <c r="AI38" s="406">
        <v>3793512</v>
      </c>
      <c r="AJ38" s="430">
        <f t="shared" si="47"/>
        <v>4.8</v>
      </c>
      <c r="AK38" s="429">
        <v>2453444</v>
      </c>
      <c r="AL38" s="406">
        <v>2364355</v>
      </c>
      <c r="AM38" s="430">
        <f t="shared" si="48"/>
        <v>3.8</v>
      </c>
      <c r="AN38" s="428">
        <v>10792</v>
      </c>
      <c r="AO38" s="406">
        <v>0</v>
      </c>
      <c r="AP38" s="422">
        <f t="shared" si="51"/>
        <v>2464236</v>
      </c>
      <c r="AQ38" s="431">
        <v>2364355</v>
      </c>
      <c r="AR38" s="425">
        <f t="shared" si="49"/>
        <v>4.2</v>
      </c>
      <c r="AS38" s="432">
        <f t="shared" si="52"/>
        <v>1512811</v>
      </c>
      <c r="AT38" s="433">
        <f t="shared" si="5"/>
        <v>1429157</v>
      </c>
      <c r="AU38" s="430">
        <f t="shared" si="50"/>
        <v>5.9</v>
      </c>
      <c r="AV38" s="423">
        <v>1793</v>
      </c>
      <c r="AW38" s="406">
        <v>3138</v>
      </c>
      <c r="AX38" s="186">
        <f t="shared" si="37"/>
        <v>1511018</v>
      </c>
      <c r="AY38" s="405">
        <f t="shared" si="37"/>
        <v>1426019</v>
      </c>
      <c r="AZ38" s="165">
        <f t="shared" si="55"/>
        <v>6</v>
      </c>
      <c r="BA38" s="166"/>
      <c r="BB38" s="173"/>
      <c r="BC38" s="165"/>
      <c r="BD38" s="168">
        <f t="shared" si="54"/>
        <v>1511018</v>
      </c>
      <c r="BE38" s="61"/>
      <c r="BF38" s="71">
        <v>1793</v>
      </c>
      <c r="BG38" s="61"/>
    </row>
    <row r="39" spans="1:59" ht="14.25" customHeight="1">
      <c r="A39" s="57" t="s">
        <v>30</v>
      </c>
      <c r="B39" s="2" t="s">
        <v>47</v>
      </c>
      <c r="C39" s="60">
        <v>4</v>
      </c>
      <c r="D39" s="10">
        <v>671</v>
      </c>
      <c r="E39" s="422">
        <v>1394273</v>
      </c>
      <c r="F39" s="406">
        <v>1385908</v>
      </c>
      <c r="G39" s="424">
        <f t="shared" si="40"/>
        <v>0.6</v>
      </c>
      <c r="H39" s="186">
        <v>47496</v>
      </c>
      <c r="I39" s="406">
        <v>48027</v>
      </c>
      <c r="J39" s="424">
        <f t="shared" si="41"/>
        <v>-1.1</v>
      </c>
      <c r="K39" s="186">
        <v>117229</v>
      </c>
      <c r="L39" s="406">
        <v>116433</v>
      </c>
      <c r="M39" s="424">
        <f t="shared" si="42"/>
        <v>0.7</v>
      </c>
      <c r="N39" s="186">
        <v>49072</v>
      </c>
      <c r="O39" s="406">
        <v>49308</v>
      </c>
      <c r="P39" s="424">
        <f t="shared" si="1"/>
        <v>-0.5</v>
      </c>
      <c r="Q39" s="186">
        <v>21579</v>
      </c>
      <c r="R39" s="405">
        <v>17586</v>
      </c>
      <c r="S39" s="424">
        <f t="shared" si="2"/>
        <v>22.7</v>
      </c>
      <c r="T39" s="422">
        <v>388223</v>
      </c>
      <c r="U39" s="406">
        <v>359719</v>
      </c>
      <c r="V39" s="424">
        <f t="shared" si="43"/>
        <v>7.9</v>
      </c>
      <c r="W39" s="422">
        <v>193024</v>
      </c>
      <c r="X39" s="406">
        <v>198630</v>
      </c>
      <c r="Y39" s="425">
        <f t="shared" si="44"/>
        <v>-2.8</v>
      </c>
      <c r="Z39" s="186">
        <v>22117</v>
      </c>
      <c r="AA39" s="405">
        <v>54069</v>
      </c>
      <c r="AB39" s="171">
        <f t="shared" si="45"/>
        <v>-59.1</v>
      </c>
      <c r="AC39" s="186">
        <f t="shared" si="6"/>
        <v>2188779</v>
      </c>
      <c r="AD39" s="414">
        <v>2121542</v>
      </c>
      <c r="AE39" s="425">
        <f t="shared" si="46"/>
        <v>3.2</v>
      </c>
      <c r="AF39" s="428">
        <v>1112</v>
      </c>
      <c r="AG39" s="406">
        <v>0</v>
      </c>
      <c r="AH39" s="416">
        <f t="shared" si="3"/>
        <v>2189891</v>
      </c>
      <c r="AI39" s="406">
        <v>2121542</v>
      </c>
      <c r="AJ39" s="430">
        <f t="shared" si="47"/>
        <v>3.2</v>
      </c>
      <c r="AK39" s="429">
        <v>1071243</v>
      </c>
      <c r="AL39" s="406">
        <v>1028994</v>
      </c>
      <c r="AM39" s="430">
        <f t="shared" si="48"/>
        <v>4.1</v>
      </c>
      <c r="AN39" s="428">
        <v>-2021</v>
      </c>
      <c r="AO39" s="406">
        <v>0</v>
      </c>
      <c r="AP39" s="422">
        <f t="shared" si="51"/>
        <v>1069222</v>
      </c>
      <c r="AQ39" s="431">
        <v>1028994</v>
      </c>
      <c r="AR39" s="425">
        <f t="shared" si="49"/>
        <v>3.9</v>
      </c>
      <c r="AS39" s="432">
        <f t="shared" si="52"/>
        <v>1120669</v>
      </c>
      <c r="AT39" s="433">
        <f t="shared" si="5"/>
        <v>1092548</v>
      </c>
      <c r="AU39" s="430">
        <f t="shared" si="50"/>
        <v>2.6</v>
      </c>
      <c r="AV39" s="423">
        <v>987</v>
      </c>
      <c r="AW39" s="406">
        <v>1755</v>
      </c>
      <c r="AX39" s="186">
        <f t="shared" si="37"/>
        <v>1119682</v>
      </c>
      <c r="AY39" s="405">
        <f t="shared" si="37"/>
        <v>1090793</v>
      </c>
      <c r="AZ39" s="165">
        <f t="shared" si="55"/>
        <v>2.6</v>
      </c>
      <c r="BA39" s="166"/>
      <c r="BB39" s="173"/>
      <c r="BC39" s="165"/>
      <c r="BD39" s="168">
        <f t="shared" si="54"/>
        <v>1119682</v>
      </c>
      <c r="BE39" s="61"/>
      <c r="BF39" s="71">
        <v>987</v>
      </c>
      <c r="BG39" s="61"/>
    </row>
    <row r="40" spans="1:59" ht="14.25" customHeight="1">
      <c r="A40" s="5" t="s">
        <v>31</v>
      </c>
      <c r="B40" s="2" t="s">
        <v>47</v>
      </c>
      <c r="C40" s="60">
        <v>3</v>
      </c>
      <c r="D40" s="10">
        <v>588</v>
      </c>
      <c r="E40" s="422">
        <v>1361092</v>
      </c>
      <c r="F40" s="406">
        <v>1318456</v>
      </c>
      <c r="G40" s="424">
        <f aca="true" t="shared" si="56" ref="G40:G50">ROUND(E40/F40*100-100,1)</f>
        <v>3.2</v>
      </c>
      <c r="H40" s="186">
        <v>47711</v>
      </c>
      <c r="I40" s="406">
        <v>47612</v>
      </c>
      <c r="J40" s="424">
        <f aca="true" t="shared" si="57" ref="J40:J50">ROUND(H40/I40*100-100,1)</f>
        <v>0.2</v>
      </c>
      <c r="K40" s="186">
        <v>106910</v>
      </c>
      <c r="L40" s="406">
        <v>95088</v>
      </c>
      <c r="M40" s="424">
        <f aca="true" t="shared" si="58" ref="M40:M50">ROUND(K40/L40*100-100,1)</f>
        <v>12.4</v>
      </c>
      <c r="N40" s="186">
        <v>48567</v>
      </c>
      <c r="O40" s="406">
        <v>49050</v>
      </c>
      <c r="P40" s="424">
        <f t="shared" si="1"/>
        <v>-1</v>
      </c>
      <c r="Q40" s="186">
        <v>32210</v>
      </c>
      <c r="R40" s="405">
        <v>29802</v>
      </c>
      <c r="S40" s="424">
        <f t="shared" si="2"/>
        <v>8.1</v>
      </c>
      <c r="T40" s="422">
        <v>331432</v>
      </c>
      <c r="U40" s="406">
        <v>310683</v>
      </c>
      <c r="V40" s="424">
        <f aca="true" t="shared" si="59" ref="V40:V50">ROUND(T40/U40*100-100,1)</f>
        <v>6.7</v>
      </c>
      <c r="W40" s="422">
        <v>148229</v>
      </c>
      <c r="X40" s="406">
        <v>151888</v>
      </c>
      <c r="Y40" s="425">
        <f aca="true" t="shared" si="60" ref="Y40:Y50">ROUND(W40/X40*100-100,1)</f>
        <v>-2.4</v>
      </c>
      <c r="Z40" s="186">
        <v>16678</v>
      </c>
      <c r="AA40" s="405">
        <v>36110</v>
      </c>
      <c r="AB40" s="171">
        <f aca="true" t="shared" si="61" ref="AB40:AB50">ROUND(Z40/AA40*100-100,1)</f>
        <v>-53.8</v>
      </c>
      <c r="AC40" s="186">
        <f t="shared" si="6"/>
        <v>2059473</v>
      </c>
      <c r="AD40" s="414">
        <v>1966469</v>
      </c>
      <c r="AE40" s="425">
        <f aca="true" t="shared" si="62" ref="AE40:AE50">ROUND(AC40/AD40*100-100,1)</f>
        <v>4.7</v>
      </c>
      <c r="AF40" s="428">
        <v>0</v>
      </c>
      <c r="AG40" s="406">
        <v>0</v>
      </c>
      <c r="AH40" s="416">
        <f t="shared" si="3"/>
        <v>2059473</v>
      </c>
      <c r="AI40" s="406">
        <v>1966469</v>
      </c>
      <c r="AJ40" s="430">
        <f aca="true" t="shared" si="63" ref="AJ40:AJ50">ROUND(AH40/AI40*100-100,1)</f>
        <v>4.7</v>
      </c>
      <c r="AK40" s="429">
        <v>863134</v>
      </c>
      <c r="AL40" s="406">
        <v>867430</v>
      </c>
      <c r="AM40" s="430">
        <f aca="true" t="shared" si="64" ref="AM40:AM50">ROUND(AK40/AL40*100-100,1)</f>
        <v>-0.5</v>
      </c>
      <c r="AN40" s="428">
        <v>0</v>
      </c>
      <c r="AO40" s="406">
        <v>0</v>
      </c>
      <c r="AP40" s="422">
        <f t="shared" si="51"/>
        <v>863134</v>
      </c>
      <c r="AQ40" s="431">
        <v>867430</v>
      </c>
      <c r="AR40" s="425">
        <f aca="true" t="shared" si="65" ref="AR40:AR50">ROUND(AP40/AQ40*100-100,1)</f>
        <v>-0.5</v>
      </c>
      <c r="AS40" s="432">
        <f t="shared" si="52"/>
        <v>1196339</v>
      </c>
      <c r="AT40" s="433">
        <f t="shared" si="5"/>
        <v>1099039</v>
      </c>
      <c r="AU40" s="430">
        <f aca="true" t="shared" si="66" ref="AU40:AU50">ROUND(AS40/AT40*100-100,1)</f>
        <v>8.9</v>
      </c>
      <c r="AV40" s="423">
        <v>929</v>
      </c>
      <c r="AW40" s="406">
        <v>1626</v>
      </c>
      <c r="AX40" s="186">
        <f t="shared" si="37"/>
        <v>1195410</v>
      </c>
      <c r="AY40" s="405">
        <f t="shared" si="37"/>
        <v>1097413</v>
      </c>
      <c r="AZ40" s="176">
        <f t="shared" si="55"/>
        <v>8.9</v>
      </c>
      <c r="BA40" s="166"/>
      <c r="BB40" s="173"/>
      <c r="BC40" s="176"/>
      <c r="BD40" s="168">
        <f t="shared" si="54"/>
        <v>1195410</v>
      </c>
      <c r="BE40" s="61"/>
      <c r="BF40" s="71">
        <v>929</v>
      </c>
      <c r="BG40" s="61"/>
    </row>
    <row r="41" spans="1:59" ht="14.25" customHeight="1">
      <c r="A41" s="5" t="s">
        <v>32</v>
      </c>
      <c r="B41" s="2" t="s">
        <v>47</v>
      </c>
      <c r="C41" s="60">
        <v>3</v>
      </c>
      <c r="D41" s="10">
        <v>594</v>
      </c>
      <c r="E41" s="422">
        <v>2196533</v>
      </c>
      <c r="F41" s="406">
        <v>2183376</v>
      </c>
      <c r="G41" s="424">
        <f t="shared" si="56"/>
        <v>0.6</v>
      </c>
      <c r="H41" s="186">
        <v>54157</v>
      </c>
      <c r="I41" s="406">
        <v>54107</v>
      </c>
      <c r="J41" s="424">
        <f t="shared" si="57"/>
        <v>0.1</v>
      </c>
      <c r="K41" s="186">
        <v>89308</v>
      </c>
      <c r="L41" s="406">
        <v>88471</v>
      </c>
      <c r="M41" s="424">
        <f t="shared" si="58"/>
        <v>0.9</v>
      </c>
      <c r="N41" s="186">
        <v>64046</v>
      </c>
      <c r="O41" s="406">
        <v>62969</v>
      </c>
      <c r="P41" s="424">
        <f t="shared" si="1"/>
        <v>1.7</v>
      </c>
      <c r="Q41" s="186">
        <v>42774</v>
      </c>
      <c r="R41" s="405">
        <v>36763</v>
      </c>
      <c r="S41" s="424">
        <f t="shared" si="2"/>
        <v>16.4</v>
      </c>
      <c r="T41" s="422">
        <v>430098</v>
      </c>
      <c r="U41" s="406">
        <v>403168</v>
      </c>
      <c r="V41" s="424">
        <f t="shared" si="59"/>
        <v>6.7</v>
      </c>
      <c r="W41" s="422">
        <v>237567</v>
      </c>
      <c r="X41" s="406">
        <v>239964</v>
      </c>
      <c r="Y41" s="425">
        <f t="shared" si="60"/>
        <v>-1</v>
      </c>
      <c r="Z41" s="186">
        <v>23122</v>
      </c>
      <c r="AA41" s="405">
        <v>51818</v>
      </c>
      <c r="AB41" s="171">
        <f t="shared" si="61"/>
        <v>-55.4</v>
      </c>
      <c r="AC41" s="186">
        <f t="shared" si="6"/>
        <v>3091361</v>
      </c>
      <c r="AD41" s="414">
        <v>3017000</v>
      </c>
      <c r="AE41" s="425">
        <f t="shared" si="62"/>
        <v>2.5</v>
      </c>
      <c r="AF41" s="428">
        <v>-769</v>
      </c>
      <c r="AG41" s="406">
        <v>0</v>
      </c>
      <c r="AH41" s="416">
        <f t="shared" si="3"/>
        <v>3090592</v>
      </c>
      <c r="AI41" s="406">
        <v>3017000</v>
      </c>
      <c r="AJ41" s="430">
        <f t="shared" si="63"/>
        <v>2.4</v>
      </c>
      <c r="AK41" s="429">
        <v>1353020</v>
      </c>
      <c r="AL41" s="406">
        <v>1284512</v>
      </c>
      <c r="AM41" s="430">
        <f t="shared" si="64"/>
        <v>5.3</v>
      </c>
      <c r="AN41" s="428">
        <v>971</v>
      </c>
      <c r="AO41" s="406">
        <v>0</v>
      </c>
      <c r="AP41" s="422">
        <f t="shared" si="51"/>
        <v>1353991</v>
      </c>
      <c r="AQ41" s="431">
        <v>1284512</v>
      </c>
      <c r="AR41" s="425">
        <f t="shared" si="65"/>
        <v>5.4</v>
      </c>
      <c r="AS41" s="432">
        <f t="shared" si="52"/>
        <v>1736601</v>
      </c>
      <c r="AT41" s="433">
        <f t="shared" si="5"/>
        <v>1732488</v>
      </c>
      <c r="AU41" s="430">
        <f t="shared" si="66"/>
        <v>0.2</v>
      </c>
      <c r="AV41" s="423">
        <v>1393</v>
      </c>
      <c r="AW41" s="406">
        <v>2495</v>
      </c>
      <c r="AX41" s="186">
        <f t="shared" si="37"/>
        <v>1735208</v>
      </c>
      <c r="AY41" s="405">
        <f t="shared" si="37"/>
        <v>1729993</v>
      </c>
      <c r="AZ41" s="175">
        <f t="shared" si="55"/>
        <v>0.3</v>
      </c>
      <c r="BA41" s="166"/>
      <c r="BB41" s="173"/>
      <c r="BC41" s="175"/>
      <c r="BD41" s="168">
        <f t="shared" si="54"/>
        <v>1735208</v>
      </c>
      <c r="BE41" s="61"/>
      <c r="BF41" s="71">
        <v>1393</v>
      </c>
      <c r="BG41" s="61"/>
    </row>
    <row r="42" spans="1:59" ht="14.25" customHeight="1">
      <c r="A42" s="6" t="s">
        <v>33</v>
      </c>
      <c r="B42" s="2" t="s">
        <v>47</v>
      </c>
      <c r="C42" s="60">
        <v>2</v>
      </c>
      <c r="D42" s="10">
        <v>483</v>
      </c>
      <c r="E42" s="422">
        <v>1269036</v>
      </c>
      <c r="F42" s="406">
        <v>1246531</v>
      </c>
      <c r="G42" s="424">
        <f t="shared" si="56"/>
        <v>1.8</v>
      </c>
      <c r="H42" s="186">
        <v>45411</v>
      </c>
      <c r="I42" s="406">
        <v>46641</v>
      </c>
      <c r="J42" s="424">
        <f t="shared" si="57"/>
        <v>-2.6</v>
      </c>
      <c r="K42" s="186">
        <v>123474</v>
      </c>
      <c r="L42" s="406">
        <v>124216</v>
      </c>
      <c r="M42" s="424">
        <f t="shared" si="58"/>
        <v>-0.6</v>
      </c>
      <c r="N42" s="186">
        <v>72482</v>
      </c>
      <c r="O42" s="406">
        <v>70916</v>
      </c>
      <c r="P42" s="424">
        <f t="shared" si="1"/>
        <v>2.2</v>
      </c>
      <c r="Q42" s="186">
        <v>41071</v>
      </c>
      <c r="R42" s="405">
        <v>39822</v>
      </c>
      <c r="S42" s="424">
        <f t="shared" si="2"/>
        <v>3.1</v>
      </c>
      <c r="T42" s="422">
        <v>298375</v>
      </c>
      <c r="U42" s="406">
        <v>284688</v>
      </c>
      <c r="V42" s="424">
        <f t="shared" si="59"/>
        <v>4.8</v>
      </c>
      <c r="W42" s="422">
        <v>198913</v>
      </c>
      <c r="X42" s="406">
        <v>229128</v>
      </c>
      <c r="Y42" s="425">
        <f t="shared" si="60"/>
        <v>-13.2</v>
      </c>
      <c r="Z42" s="186">
        <v>10190</v>
      </c>
      <c r="AA42" s="405">
        <v>23475</v>
      </c>
      <c r="AB42" s="171">
        <f t="shared" si="61"/>
        <v>-56.6</v>
      </c>
      <c r="AC42" s="186">
        <f t="shared" si="6"/>
        <v>2038572</v>
      </c>
      <c r="AD42" s="414">
        <v>2018467</v>
      </c>
      <c r="AE42" s="425">
        <f t="shared" si="62"/>
        <v>1</v>
      </c>
      <c r="AF42" s="428">
        <v>0</v>
      </c>
      <c r="AG42" s="406">
        <v>0</v>
      </c>
      <c r="AH42" s="416">
        <f t="shared" si="3"/>
        <v>2038572</v>
      </c>
      <c r="AI42" s="406">
        <v>2018467</v>
      </c>
      <c r="AJ42" s="430">
        <f t="shared" si="63"/>
        <v>1</v>
      </c>
      <c r="AK42" s="429">
        <v>514540</v>
      </c>
      <c r="AL42" s="406">
        <v>497868</v>
      </c>
      <c r="AM42" s="430">
        <f t="shared" si="64"/>
        <v>3.3</v>
      </c>
      <c r="AN42" s="428">
        <v>0</v>
      </c>
      <c r="AO42" s="406">
        <v>0</v>
      </c>
      <c r="AP42" s="422">
        <f t="shared" si="51"/>
        <v>514540</v>
      </c>
      <c r="AQ42" s="431">
        <v>497868</v>
      </c>
      <c r="AR42" s="425">
        <f t="shared" si="65"/>
        <v>3.3</v>
      </c>
      <c r="AS42" s="432">
        <f t="shared" si="52"/>
        <v>1524032</v>
      </c>
      <c r="AT42" s="433">
        <f t="shared" si="5"/>
        <v>1520599</v>
      </c>
      <c r="AU42" s="430">
        <f t="shared" si="66"/>
        <v>0.2</v>
      </c>
      <c r="AV42" s="423">
        <v>919</v>
      </c>
      <c r="AW42" s="406">
        <v>1669</v>
      </c>
      <c r="AX42" s="186">
        <f aca="true" t="shared" si="67" ref="AX42:AY47">AS42-AV42</f>
        <v>1523113</v>
      </c>
      <c r="AY42" s="405">
        <f t="shared" si="67"/>
        <v>1518930</v>
      </c>
      <c r="AZ42" s="165">
        <f t="shared" si="55"/>
        <v>0.3</v>
      </c>
      <c r="BA42" s="166"/>
      <c r="BB42" s="173"/>
      <c r="BC42" s="165"/>
      <c r="BD42" s="168">
        <f t="shared" si="54"/>
        <v>1523113</v>
      </c>
      <c r="BE42" s="61"/>
      <c r="BF42" s="71">
        <v>919</v>
      </c>
      <c r="BG42" s="61"/>
    </row>
    <row r="43" spans="1:59" ht="14.25" customHeight="1">
      <c r="A43" s="57" t="s">
        <v>34</v>
      </c>
      <c r="B43" s="2" t="s">
        <v>47</v>
      </c>
      <c r="C43" s="60">
        <v>2</v>
      </c>
      <c r="D43" s="10">
        <v>496</v>
      </c>
      <c r="E43" s="422">
        <v>2571322</v>
      </c>
      <c r="F43" s="406">
        <v>2548865</v>
      </c>
      <c r="G43" s="424">
        <f t="shared" si="56"/>
        <v>0.9</v>
      </c>
      <c r="H43" s="186">
        <v>57932</v>
      </c>
      <c r="I43" s="406">
        <v>59040</v>
      </c>
      <c r="J43" s="424">
        <f t="shared" si="57"/>
        <v>-1.9</v>
      </c>
      <c r="K43" s="186">
        <v>122604</v>
      </c>
      <c r="L43" s="406">
        <v>123539</v>
      </c>
      <c r="M43" s="424">
        <f t="shared" si="58"/>
        <v>-0.8</v>
      </c>
      <c r="N43" s="186">
        <v>96558</v>
      </c>
      <c r="O43" s="406">
        <v>95743</v>
      </c>
      <c r="P43" s="424">
        <f t="shared" si="1"/>
        <v>0.9</v>
      </c>
      <c r="Q43" s="186">
        <v>55159</v>
      </c>
      <c r="R43" s="405">
        <v>51153</v>
      </c>
      <c r="S43" s="424">
        <f t="shared" si="2"/>
        <v>7.8</v>
      </c>
      <c r="T43" s="422">
        <v>490349</v>
      </c>
      <c r="U43" s="406">
        <v>464072</v>
      </c>
      <c r="V43" s="424">
        <f t="shared" si="59"/>
        <v>5.7</v>
      </c>
      <c r="W43" s="422">
        <v>367898</v>
      </c>
      <c r="X43" s="406">
        <v>379278</v>
      </c>
      <c r="Y43" s="425">
        <f t="shared" si="60"/>
        <v>-3</v>
      </c>
      <c r="Z43" s="186">
        <v>24329</v>
      </c>
      <c r="AA43" s="405">
        <v>52897</v>
      </c>
      <c r="AB43" s="171">
        <f t="shared" si="61"/>
        <v>-54</v>
      </c>
      <c r="AC43" s="186">
        <f t="shared" si="6"/>
        <v>3737493</v>
      </c>
      <c r="AD43" s="414">
        <v>3668793</v>
      </c>
      <c r="AE43" s="425">
        <f t="shared" si="62"/>
        <v>1.9</v>
      </c>
      <c r="AF43" s="428">
        <v>0</v>
      </c>
      <c r="AG43" s="406">
        <v>-313</v>
      </c>
      <c r="AH43" s="416">
        <f t="shared" si="3"/>
        <v>3737493</v>
      </c>
      <c r="AI43" s="406">
        <v>3668480</v>
      </c>
      <c r="AJ43" s="430">
        <f t="shared" si="63"/>
        <v>1.9</v>
      </c>
      <c r="AK43" s="429">
        <v>1532801</v>
      </c>
      <c r="AL43" s="406">
        <v>1522923</v>
      </c>
      <c r="AM43" s="430">
        <f t="shared" si="64"/>
        <v>0.6</v>
      </c>
      <c r="AN43" s="428">
        <v>0</v>
      </c>
      <c r="AO43" s="406">
        <v>-258</v>
      </c>
      <c r="AP43" s="422">
        <f t="shared" si="51"/>
        <v>1532801</v>
      </c>
      <c r="AQ43" s="431">
        <v>1522665</v>
      </c>
      <c r="AR43" s="425">
        <f t="shared" si="65"/>
        <v>0.7</v>
      </c>
      <c r="AS43" s="432">
        <f t="shared" si="52"/>
        <v>2204692</v>
      </c>
      <c r="AT43" s="433">
        <f t="shared" si="5"/>
        <v>2145815</v>
      </c>
      <c r="AU43" s="430">
        <f t="shared" si="66"/>
        <v>2.7</v>
      </c>
      <c r="AV43" s="423">
        <v>1685</v>
      </c>
      <c r="AW43" s="406">
        <v>3034</v>
      </c>
      <c r="AX43" s="186">
        <f t="shared" si="67"/>
        <v>2203007</v>
      </c>
      <c r="AY43" s="405">
        <f t="shared" si="67"/>
        <v>2142781</v>
      </c>
      <c r="AZ43" s="165">
        <f t="shared" si="55"/>
        <v>2.8</v>
      </c>
      <c r="BA43" s="166"/>
      <c r="BB43" s="173"/>
      <c r="BC43" s="165"/>
      <c r="BD43" s="168">
        <f t="shared" si="54"/>
        <v>2203007</v>
      </c>
      <c r="BE43" s="61"/>
      <c r="BF43" s="71">
        <v>1685</v>
      </c>
      <c r="BG43" s="61"/>
    </row>
    <row r="44" spans="1:59" ht="14.25" customHeight="1">
      <c r="A44" s="57" t="s">
        <v>35</v>
      </c>
      <c r="B44" s="2" t="s">
        <v>47</v>
      </c>
      <c r="C44" s="60">
        <v>2</v>
      </c>
      <c r="D44" s="10">
        <v>355</v>
      </c>
      <c r="E44" s="422">
        <v>2324219</v>
      </c>
      <c r="F44" s="406">
        <v>2323396</v>
      </c>
      <c r="G44" s="424">
        <f t="shared" si="56"/>
        <v>0</v>
      </c>
      <c r="H44" s="186">
        <v>51119</v>
      </c>
      <c r="I44" s="406">
        <v>54476</v>
      </c>
      <c r="J44" s="424">
        <f t="shared" si="57"/>
        <v>-6.2</v>
      </c>
      <c r="K44" s="186">
        <v>137119</v>
      </c>
      <c r="L44" s="406">
        <v>136840</v>
      </c>
      <c r="M44" s="424">
        <f t="shared" si="58"/>
        <v>0.2</v>
      </c>
      <c r="N44" s="186">
        <v>120021</v>
      </c>
      <c r="O44" s="406">
        <v>118431</v>
      </c>
      <c r="P44" s="424">
        <f t="shared" si="1"/>
        <v>1.3</v>
      </c>
      <c r="Q44" s="186">
        <v>58759</v>
      </c>
      <c r="R44" s="405">
        <v>54467</v>
      </c>
      <c r="S44" s="424">
        <f t="shared" si="2"/>
        <v>7.9</v>
      </c>
      <c r="T44" s="422">
        <v>505683</v>
      </c>
      <c r="U44" s="406">
        <v>479494</v>
      </c>
      <c r="V44" s="424">
        <f t="shared" si="59"/>
        <v>5.5</v>
      </c>
      <c r="W44" s="422">
        <v>559787</v>
      </c>
      <c r="X44" s="406">
        <v>561016</v>
      </c>
      <c r="Y44" s="425">
        <f t="shared" si="60"/>
        <v>-0.2</v>
      </c>
      <c r="Z44" s="186">
        <v>18799</v>
      </c>
      <c r="AA44" s="405">
        <v>41422</v>
      </c>
      <c r="AB44" s="171">
        <f t="shared" si="61"/>
        <v>-54.6</v>
      </c>
      <c r="AC44" s="186">
        <f t="shared" si="6"/>
        <v>3737908</v>
      </c>
      <c r="AD44" s="414">
        <v>3686698</v>
      </c>
      <c r="AE44" s="425">
        <f t="shared" si="62"/>
        <v>1.4</v>
      </c>
      <c r="AF44" s="428">
        <v>9782</v>
      </c>
      <c r="AG44" s="406">
        <v>0</v>
      </c>
      <c r="AH44" s="416">
        <f t="shared" si="3"/>
        <v>3747690</v>
      </c>
      <c r="AI44" s="406">
        <v>3686698</v>
      </c>
      <c r="AJ44" s="430">
        <f t="shared" si="63"/>
        <v>1.7</v>
      </c>
      <c r="AK44" s="429">
        <v>1022032</v>
      </c>
      <c r="AL44" s="406">
        <v>1003628</v>
      </c>
      <c r="AM44" s="430">
        <f t="shared" si="64"/>
        <v>1.8</v>
      </c>
      <c r="AN44" s="428">
        <v>1192</v>
      </c>
      <c r="AO44" s="406">
        <v>0</v>
      </c>
      <c r="AP44" s="422">
        <f t="shared" si="51"/>
        <v>1023224</v>
      </c>
      <c r="AQ44" s="431">
        <v>1003628</v>
      </c>
      <c r="AR44" s="425">
        <f t="shared" si="65"/>
        <v>2</v>
      </c>
      <c r="AS44" s="432">
        <f t="shared" si="52"/>
        <v>2724466</v>
      </c>
      <c r="AT44" s="433">
        <f t="shared" si="5"/>
        <v>2683070</v>
      </c>
      <c r="AU44" s="430">
        <f t="shared" si="66"/>
        <v>1.5</v>
      </c>
      <c r="AV44" s="423">
        <v>1690</v>
      </c>
      <c r="AW44" s="406">
        <v>3049</v>
      </c>
      <c r="AX44" s="186">
        <f t="shared" si="67"/>
        <v>2722776</v>
      </c>
      <c r="AY44" s="405">
        <f t="shared" si="67"/>
        <v>2680021</v>
      </c>
      <c r="AZ44" s="165">
        <f t="shared" si="55"/>
        <v>1.6</v>
      </c>
      <c r="BA44" s="166"/>
      <c r="BB44" s="173"/>
      <c r="BC44" s="165"/>
      <c r="BD44" s="168">
        <f t="shared" si="54"/>
        <v>2722776</v>
      </c>
      <c r="BE44" s="61"/>
      <c r="BF44" s="71">
        <v>1690</v>
      </c>
      <c r="BG44" s="61"/>
    </row>
    <row r="45" spans="1:59" ht="14.25" customHeight="1">
      <c r="A45" s="57" t="s">
        <v>36</v>
      </c>
      <c r="B45" s="2" t="s">
        <v>47</v>
      </c>
      <c r="C45" s="60">
        <v>1</v>
      </c>
      <c r="D45" s="10">
        <v>305</v>
      </c>
      <c r="E45" s="422">
        <v>958811</v>
      </c>
      <c r="F45" s="406">
        <v>955655</v>
      </c>
      <c r="G45" s="424">
        <f t="shared" si="56"/>
        <v>0.3</v>
      </c>
      <c r="H45" s="186">
        <v>46995</v>
      </c>
      <c r="I45" s="406">
        <v>47898</v>
      </c>
      <c r="J45" s="424">
        <f t="shared" si="57"/>
        <v>-1.9</v>
      </c>
      <c r="K45" s="186">
        <v>119904</v>
      </c>
      <c r="L45" s="406">
        <v>114009</v>
      </c>
      <c r="M45" s="424">
        <f t="shared" si="58"/>
        <v>5.2</v>
      </c>
      <c r="N45" s="186">
        <v>53779</v>
      </c>
      <c r="O45" s="406">
        <v>53268</v>
      </c>
      <c r="P45" s="424">
        <f t="shared" si="1"/>
        <v>1</v>
      </c>
      <c r="Q45" s="186">
        <v>49278</v>
      </c>
      <c r="R45" s="405">
        <v>47590</v>
      </c>
      <c r="S45" s="424">
        <f t="shared" si="2"/>
        <v>3.5</v>
      </c>
      <c r="T45" s="422">
        <v>230639</v>
      </c>
      <c r="U45" s="406">
        <v>220579</v>
      </c>
      <c r="V45" s="424">
        <f t="shared" si="59"/>
        <v>4.6</v>
      </c>
      <c r="W45" s="422">
        <v>249400</v>
      </c>
      <c r="X45" s="406">
        <v>217744</v>
      </c>
      <c r="Y45" s="425">
        <f t="shared" si="60"/>
        <v>14.5</v>
      </c>
      <c r="Z45" s="186">
        <v>6522</v>
      </c>
      <c r="AA45" s="405">
        <v>13983</v>
      </c>
      <c r="AB45" s="171">
        <f t="shared" si="61"/>
        <v>-53.4</v>
      </c>
      <c r="AC45" s="186">
        <f t="shared" si="6"/>
        <v>1702284</v>
      </c>
      <c r="AD45" s="414">
        <v>1642760</v>
      </c>
      <c r="AE45" s="425">
        <f t="shared" si="62"/>
        <v>3.6</v>
      </c>
      <c r="AF45" s="428">
        <v>0</v>
      </c>
      <c r="AG45" s="406">
        <v>-1687</v>
      </c>
      <c r="AH45" s="416">
        <f t="shared" si="3"/>
        <v>1702284</v>
      </c>
      <c r="AI45" s="406">
        <v>1641073</v>
      </c>
      <c r="AJ45" s="430">
        <f t="shared" si="63"/>
        <v>3.7</v>
      </c>
      <c r="AK45" s="429">
        <v>268025</v>
      </c>
      <c r="AL45" s="406">
        <v>255000</v>
      </c>
      <c r="AM45" s="430">
        <f t="shared" si="64"/>
        <v>5.1</v>
      </c>
      <c r="AN45" s="428">
        <v>0</v>
      </c>
      <c r="AO45" s="406">
        <v>-1</v>
      </c>
      <c r="AP45" s="422">
        <f t="shared" si="51"/>
        <v>268025</v>
      </c>
      <c r="AQ45" s="431">
        <v>254999</v>
      </c>
      <c r="AR45" s="425">
        <f t="shared" si="65"/>
        <v>5.1</v>
      </c>
      <c r="AS45" s="432">
        <f t="shared" si="52"/>
        <v>1434259</v>
      </c>
      <c r="AT45" s="433">
        <f t="shared" si="5"/>
        <v>1386074</v>
      </c>
      <c r="AU45" s="430">
        <f t="shared" si="66"/>
        <v>3.5</v>
      </c>
      <c r="AV45" s="423">
        <v>768</v>
      </c>
      <c r="AW45" s="406">
        <v>1357</v>
      </c>
      <c r="AX45" s="186">
        <f t="shared" si="67"/>
        <v>1433491</v>
      </c>
      <c r="AY45" s="405">
        <f t="shared" si="67"/>
        <v>1384717</v>
      </c>
      <c r="AZ45" s="176">
        <f t="shared" si="55"/>
        <v>3.5</v>
      </c>
      <c r="BA45" s="166"/>
      <c r="BB45" s="173"/>
      <c r="BC45" s="176"/>
      <c r="BD45" s="168">
        <f t="shared" si="54"/>
        <v>1433491</v>
      </c>
      <c r="BE45" s="61"/>
      <c r="BF45" s="71">
        <v>768</v>
      </c>
      <c r="BG45" s="61"/>
    </row>
    <row r="46" spans="1:59" ht="14.25" customHeight="1">
      <c r="A46" s="57" t="s">
        <v>37</v>
      </c>
      <c r="B46" s="2" t="s">
        <v>47</v>
      </c>
      <c r="C46" s="60">
        <v>3</v>
      </c>
      <c r="D46" s="10">
        <v>563</v>
      </c>
      <c r="E46" s="422">
        <v>2974358</v>
      </c>
      <c r="F46" s="406">
        <v>2938177</v>
      </c>
      <c r="G46" s="424">
        <f t="shared" si="56"/>
        <v>1.2</v>
      </c>
      <c r="H46" s="186">
        <v>78792</v>
      </c>
      <c r="I46" s="406">
        <v>76755</v>
      </c>
      <c r="J46" s="424">
        <f t="shared" si="57"/>
        <v>2.7</v>
      </c>
      <c r="K46" s="186">
        <v>116368</v>
      </c>
      <c r="L46" s="406">
        <v>117082</v>
      </c>
      <c r="M46" s="424">
        <f t="shared" si="58"/>
        <v>-0.6</v>
      </c>
      <c r="N46" s="186">
        <v>73948</v>
      </c>
      <c r="O46" s="406">
        <v>72376</v>
      </c>
      <c r="P46" s="424">
        <f t="shared" si="1"/>
        <v>2.2</v>
      </c>
      <c r="Q46" s="186">
        <v>34092</v>
      </c>
      <c r="R46" s="405">
        <v>23762</v>
      </c>
      <c r="S46" s="424">
        <f t="shared" si="2"/>
        <v>43.5</v>
      </c>
      <c r="T46" s="422">
        <v>552946</v>
      </c>
      <c r="U46" s="406">
        <v>522234</v>
      </c>
      <c r="V46" s="424">
        <f t="shared" si="59"/>
        <v>5.9</v>
      </c>
      <c r="W46" s="422">
        <v>381022</v>
      </c>
      <c r="X46" s="406">
        <v>385749</v>
      </c>
      <c r="Y46" s="425">
        <f t="shared" si="60"/>
        <v>-1.2</v>
      </c>
      <c r="Z46" s="186">
        <v>43957</v>
      </c>
      <c r="AA46" s="405">
        <v>99814</v>
      </c>
      <c r="AB46" s="171">
        <f t="shared" si="61"/>
        <v>-56</v>
      </c>
      <c r="AC46" s="186">
        <f t="shared" si="6"/>
        <v>4167569</v>
      </c>
      <c r="AD46" s="414">
        <v>4036321</v>
      </c>
      <c r="AE46" s="425">
        <f t="shared" si="62"/>
        <v>3.3</v>
      </c>
      <c r="AF46" s="428">
        <v>0</v>
      </c>
      <c r="AG46" s="406">
        <v>25166</v>
      </c>
      <c r="AH46" s="416">
        <f t="shared" si="3"/>
        <v>4167569</v>
      </c>
      <c r="AI46" s="406">
        <v>4061487</v>
      </c>
      <c r="AJ46" s="430">
        <f t="shared" si="63"/>
        <v>2.6</v>
      </c>
      <c r="AK46" s="429">
        <v>2464139</v>
      </c>
      <c r="AL46" s="406">
        <v>2407258</v>
      </c>
      <c r="AM46" s="430">
        <f t="shared" si="64"/>
        <v>2.4</v>
      </c>
      <c r="AN46" s="428">
        <v>0</v>
      </c>
      <c r="AO46" s="406">
        <v>-1941</v>
      </c>
      <c r="AP46" s="422">
        <f t="shared" si="51"/>
        <v>2464139</v>
      </c>
      <c r="AQ46" s="431">
        <v>2405317</v>
      </c>
      <c r="AR46" s="425">
        <f t="shared" si="65"/>
        <v>2.4</v>
      </c>
      <c r="AS46" s="432">
        <f t="shared" si="52"/>
        <v>1703430</v>
      </c>
      <c r="AT46" s="433">
        <f t="shared" si="5"/>
        <v>1656170</v>
      </c>
      <c r="AU46" s="430">
        <f t="shared" si="66"/>
        <v>2.9</v>
      </c>
      <c r="AV46" s="423">
        <v>1879</v>
      </c>
      <c r="AW46" s="406">
        <v>3359</v>
      </c>
      <c r="AX46" s="186">
        <f t="shared" si="67"/>
        <v>1701551</v>
      </c>
      <c r="AY46" s="405">
        <f t="shared" si="67"/>
        <v>1652811</v>
      </c>
      <c r="AZ46" s="175">
        <f t="shared" si="55"/>
        <v>2.9</v>
      </c>
      <c r="BA46" s="166"/>
      <c r="BB46" s="173"/>
      <c r="BC46" s="175"/>
      <c r="BD46" s="168">
        <f t="shared" si="54"/>
        <v>1701551</v>
      </c>
      <c r="BE46" s="61"/>
      <c r="BF46" s="71">
        <v>1879</v>
      </c>
      <c r="BG46" s="61"/>
    </row>
    <row r="47" spans="1:59" ht="14.25" customHeight="1" thickBot="1">
      <c r="A47" s="57" t="s">
        <v>38</v>
      </c>
      <c r="B47" s="3" t="s">
        <v>47</v>
      </c>
      <c r="C47" s="64">
        <v>1</v>
      </c>
      <c r="D47" s="11">
        <v>249</v>
      </c>
      <c r="E47" s="441">
        <v>840401</v>
      </c>
      <c r="F47" s="409">
        <v>842534</v>
      </c>
      <c r="G47" s="442">
        <f t="shared" si="56"/>
        <v>-0.3</v>
      </c>
      <c r="H47" s="189">
        <v>45674</v>
      </c>
      <c r="I47" s="409">
        <v>49494</v>
      </c>
      <c r="J47" s="442">
        <f t="shared" si="57"/>
        <v>-7.7</v>
      </c>
      <c r="K47" s="189">
        <v>108528</v>
      </c>
      <c r="L47" s="409">
        <v>103040</v>
      </c>
      <c r="M47" s="442">
        <f t="shared" si="58"/>
        <v>5.3</v>
      </c>
      <c r="N47" s="189">
        <v>36878</v>
      </c>
      <c r="O47" s="409">
        <v>37070</v>
      </c>
      <c r="P47" s="442">
        <f t="shared" si="1"/>
        <v>-0.5</v>
      </c>
      <c r="Q47" s="189">
        <v>65994</v>
      </c>
      <c r="R47" s="409">
        <v>65143</v>
      </c>
      <c r="S47" s="442">
        <f t="shared" si="2"/>
        <v>1.3</v>
      </c>
      <c r="T47" s="441">
        <v>320194</v>
      </c>
      <c r="U47" s="409">
        <v>312103</v>
      </c>
      <c r="V47" s="442">
        <f t="shared" si="59"/>
        <v>2.6</v>
      </c>
      <c r="W47" s="441">
        <v>330848</v>
      </c>
      <c r="X47" s="409">
        <v>331048</v>
      </c>
      <c r="Y47" s="443">
        <f t="shared" si="60"/>
        <v>-0.1</v>
      </c>
      <c r="Z47" s="189">
        <v>10379</v>
      </c>
      <c r="AA47" s="444">
        <v>22438</v>
      </c>
      <c r="AB47" s="445">
        <f t="shared" si="61"/>
        <v>-53.7</v>
      </c>
      <c r="AC47" s="189">
        <f>SUM(E47,H47,K47,N47,Q47,T47,W47)-Z47</f>
        <v>1738138</v>
      </c>
      <c r="AD47" s="446">
        <v>1717994</v>
      </c>
      <c r="AE47" s="443">
        <f t="shared" si="62"/>
        <v>1.2</v>
      </c>
      <c r="AF47" s="447">
        <v>0</v>
      </c>
      <c r="AG47" s="409">
        <v>1290</v>
      </c>
      <c r="AH47" s="416">
        <f t="shared" si="3"/>
        <v>1738138</v>
      </c>
      <c r="AI47" s="409">
        <v>1719284</v>
      </c>
      <c r="AJ47" s="449">
        <f t="shared" si="63"/>
        <v>1.1</v>
      </c>
      <c r="AK47" s="448">
        <v>555889</v>
      </c>
      <c r="AL47" s="409">
        <v>570442</v>
      </c>
      <c r="AM47" s="449">
        <f t="shared" si="64"/>
        <v>-2.6</v>
      </c>
      <c r="AN47" s="447">
        <v>0</v>
      </c>
      <c r="AO47" s="409">
        <v>5</v>
      </c>
      <c r="AP47" s="441">
        <f t="shared" si="51"/>
        <v>555889</v>
      </c>
      <c r="AQ47" s="450">
        <v>570447</v>
      </c>
      <c r="AR47" s="443">
        <f t="shared" si="65"/>
        <v>-2.6</v>
      </c>
      <c r="AS47" s="451">
        <f t="shared" si="52"/>
        <v>1182249</v>
      </c>
      <c r="AT47" s="452">
        <f t="shared" si="5"/>
        <v>1148837</v>
      </c>
      <c r="AU47" s="449">
        <f t="shared" si="66"/>
        <v>2.9</v>
      </c>
      <c r="AV47" s="453">
        <v>784</v>
      </c>
      <c r="AW47" s="409">
        <v>1422</v>
      </c>
      <c r="AX47" s="189">
        <f t="shared" si="67"/>
        <v>1181465</v>
      </c>
      <c r="AY47" s="444">
        <f t="shared" si="67"/>
        <v>1147415</v>
      </c>
      <c r="AZ47" s="175">
        <f t="shared" si="55"/>
        <v>3</v>
      </c>
      <c r="BA47" s="166"/>
      <c r="BB47" s="177"/>
      <c r="BC47" s="175"/>
      <c r="BD47" s="168">
        <f t="shared" si="54"/>
        <v>1181465</v>
      </c>
      <c r="BE47" s="61"/>
      <c r="BF47" s="71">
        <v>784</v>
      </c>
      <c r="BG47" s="61"/>
    </row>
    <row r="48" spans="1:59" ht="14.25" customHeight="1" thickBot="1" thickTop="1">
      <c r="A48" s="65" t="s">
        <v>182</v>
      </c>
      <c r="B48" s="495"/>
      <c r="C48" s="496"/>
      <c r="D48" s="497"/>
      <c r="E48" s="454">
        <f>SUM(E6:E26)</f>
        <v>269580024</v>
      </c>
      <c r="F48" s="454">
        <f>SUM(F6:F26)</f>
        <v>267766669</v>
      </c>
      <c r="G48" s="455">
        <f>ROUND(E48/F48*100-100,1)</f>
        <v>0.7</v>
      </c>
      <c r="H48" s="454">
        <f>SUM(H6:H26)</f>
        <v>4788822</v>
      </c>
      <c r="I48" s="454">
        <f>SUM(I6:I26)</f>
        <v>4685098</v>
      </c>
      <c r="J48" s="455">
        <f>ROUND(H48/I48*100-100,1)</f>
        <v>2.2</v>
      </c>
      <c r="K48" s="454">
        <f>SUM(K6:K26)</f>
        <v>5089041</v>
      </c>
      <c r="L48" s="454">
        <f>SUM(L6:L26)</f>
        <v>5185450</v>
      </c>
      <c r="M48" s="455">
        <f>ROUND(K48/L48*100-100,1)</f>
        <v>-1.9</v>
      </c>
      <c r="N48" s="454">
        <f>SUM(N6:N26)</f>
        <v>3522575</v>
      </c>
      <c r="O48" s="454">
        <f>SUM(O6:O26)</f>
        <v>3533598</v>
      </c>
      <c r="P48" s="455">
        <f t="shared" si="1"/>
        <v>-0.3</v>
      </c>
      <c r="Q48" s="454">
        <f>SUM(Q6:Q26)</f>
        <v>2400344</v>
      </c>
      <c r="R48" s="454">
        <f>SUM(R6:R26)</f>
        <v>1694748</v>
      </c>
      <c r="S48" s="455">
        <f t="shared" si="2"/>
        <v>41.6</v>
      </c>
      <c r="T48" s="454">
        <f>SUM(T6:T26)</f>
        <v>36483634</v>
      </c>
      <c r="U48" s="454">
        <f>SUM(U6:U26)</f>
        <v>35017844</v>
      </c>
      <c r="V48" s="455">
        <f>ROUND(T48/U48*100-100,1)</f>
        <v>4.2</v>
      </c>
      <c r="W48" s="454">
        <f>SUM(W6:W26)</f>
        <v>47692281</v>
      </c>
      <c r="X48" s="454">
        <f>SUM(X6:X26)</f>
        <v>48600162</v>
      </c>
      <c r="Y48" s="456">
        <f>ROUND(W48/X48*100-100,1)</f>
        <v>-1.9</v>
      </c>
      <c r="Z48" s="454">
        <f>SUM(Z6:Z26)</f>
        <v>4937635</v>
      </c>
      <c r="AA48" s="454">
        <f>SUM(AA6:AA26)</f>
        <v>10001787</v>
      </c>
      <c r="AB48" s="456">
        <f>ROUND(Z48/AA48*100-100,1)</f>
        <v>-50.6</v>
      </c>
      <c r="AC48" s="454">
        <f>SUM(AC6:AC26)</f>
        <v>364619086</v>
      </c>
      <c r="AD48" s="454">
        <f>SUM(AD6:AD26)</f>
        <v>356481782</v>
      </c>
      <c r="AE48" s="456">
        <f>ROUND(AC48/AD48*100-100,1)</f>
        <v>2.3</v>
      </c>
      <c r="AF48" s="457">
        <f>SUM(AF6:AF26)</f>
        <v>41606</v>
      </c>
      <c r="AG48" s="454">
        <f>SUM(AG6:AG26)</f>
        <v>217007</v>
      </c>
      <c r="AH48" s="458">
        <f>SUM(AH6:AH26)</f>
        <v>364660692</v>
      </c>
      <c r="AI48" s="458">
        <f>SUM(AI6:AI26)</f>
        <v>356698789</v>
      </c>
      <c r="AJ48" s="459">
        <f>ROUND(AH48/AI48*100-100,1)</f>
        <v>2.2</v>
      </c>
      <c r="AK48" s="458">
        <f>SUM(AK6:AK26)</f>
        <v>240396485</v>
      </c>
      <c r="AL48" s="454">
        <f>SUM(AL6:AL26)</f>
        <v>234023787</v>
      </c>
      <c r="AM48" s="459">
        <f>ROUND(AK48/AL48*100-100,1)</f>
        <v>2.7</v>
      </c>
      <c r="AN48" s="457">
        <f>SUM(AN6:AN26)</f>
        <v>-81680</v>
      </c>
      <c r="AO48" s="454">
        <f>SUM(AO6:AO26)</f>
        <v>-350193</v>
      </c>
      <c r="AP48" s="454">
        <f>SUM(AP6:AP26)</f>
        <v>240314805</v>
      </c>
      <c r="AQ48" s="454">
        <f>SUM(AQ6:AQ26)</f>
        <v>233673594</v>
      </c>
      <c r="AR48" s="456">
        <f>ROUND(AP48/AQ48*100-100,1)</f>
        <v>2.8</v>
      </c>
      <c r="AS48" s="460">
        <f>SUM(AS6:AS26)</f>
        <v>124345887</v>
      </c>
      <c r="AT48" s="454">
        <f>SUM(AT6:AT26)</f>
        <v>123025195</v>
      </c>
      <c r="AU48" s="459">
        <f>ROUND(AS48/AT48*100-100,1)</f>
        <v>1.1</v>
      </c>
      <c r="AV48" s="461">
        <f>SUM(AV6:AV26)</f>
        <v>164415</v>
      </c>
      <c r="AW48" s="454">
        <f>SUM(AW6:AW26)</f>
        <v>295027</v>
      </c>
      <c r="AX48" s="454">
        <f>SUM(AX6:AX26)</f>
        <v>124181472</v>
      </c>
      <c r="AY48" s="454">
        <f>SUM(AY6:AY26)</f>
        <v>122730168</v>
      </c>
      <c r="AZ48" s="180">
        <f>ROUND(AX48/AY48*100-100,1)</f>
        <v>1.2</v>
      </c>
      <c r="BA48" s="166"/>
      <c r="BB48" s="183">
        <f>SUM(BB6:BB26)</f>
        <v>0</v>
      </c>
      <c r="BC48" s="180"/>
      <c r="BD48" s="168">
        <f>AX48-BB48</f>
        <v>124181472</v>
      </c>
      <c r="BE48" s="61"/>
      <c r="BF48" s="71"/>
      <c r="BG48" s="61"/>
    </row>
    <row r="49" spans="1:59" ht="14.25" customHeight="1" thickBot="1" thickTop="1">
      <c r="A49" s="66" t="s">
        <v>183</v>
      </c>
      <c r="B49" s="492"/>
      <c r="C49" s="493"/>
      <c r="D49" s="494"/>
      <c r="E49" s="462">
        <f>SUM(E27:E47)</f>
        <v>54226932</v>
      </c>
      <c r="F49" s="462">
        <f>SUM(F27:F47)</f>
        <v>53856686</v>
      </c>
      <c r="G49" s="463">
        <f t="shared" si="56"/>
        <v>0.7</v>
      </c>
      <c r="H49" s="462">
        <f>SUM(H27:H47)</f>
        <v>1373393</v>
      </c>
      <c r="I49" s="462">
        <f>SUM(I27:I47)</f>
        <v>1388467</v>
      </c>
      <c r="J49" s="463">
        <f t="shared" si="57"/>
        <v>-1.1</v>
      </c>
      <c r="K49" s="462">
        <f>SUM(K27:K47)</f>
        <v>2539813</v>
      </c>
      <c r="L49" s="462">
        <f>SUM(L27:L47)</f>
        <v>2492260</v>
      </c>
      <c r="M49" s="463">
        <f t="shared" si="58"/>
        <v>1.9</v>
      </c>
      <c r="N49" s="462">
        <f>SUM(N27:N47)</f>
        <v>1465851</v>
      </c>
      <c r="O49" s="462">
        <f>SUM(O27:O47)</f>
        <v>1451171</v>
      </c>
      <c r="P49" s="463">
        <f t="shared" si="1"/>
        <v>1</v>
      </c>
      <c r="Q49" s="462">
        <f>SUM(Q27:Q47)</f>
        <v>957196</v>
      </c>
      <c r="R49" s="462">
        <f>SUM(R27:R47)</f>
        <v>812165</v>
      </c>
      <c r="S49" s="463">
        <f t="shared" si="2"/>
        <v>17.9</v>
      </c>
      <c r="T49" s="462">
        <f>SUM(T27:T47)</f>
        <v>10977533</v>
      </c>
      <c r="U49" s="462">
        <f>SUM(U27:U47)</f>
        <v>10406857</v>
      </c>
      <c r="V49" s="463">
        <f t="shared" si="59"/>
        <v>5.5</v>
      </c>
      <c r="W49" s="462">
        <f>SUM(W27:W47)</f>
        <v>8560139</v>
      </c>
      <c r="X49" s="462">
        <f>SUM(X27:X47)</f>
        <v>8689095</v>
      </c>
      <c r="Y49" s="464">
        <f t="shared" si="60"/>
        <v>-1.5</v>
      </c>
      <c r="Z49" s="462">
        <f>SUM(Z27:Z47)</f>
        <v>731937</v>
      </c>
      <c r="AA49" s="462">
        <f>SUM(AA27:AA47)</f>
        <v>1638245</v>
      </c>
      <c r="AB49" s="464">
        <f t="shared" si="61"/>
        <v>-55.3</v>
      </c>
      <c r="AC49" s="462">
        <f>SUM(AC27:AC47)</f>
        <v>79368920</v>
      </c>
      <c r="AD49" s="462">
        <f>SUM(AD27:AD47)</f>
        <v>77458456</v>
      </c>
      <c r="AE49" s="464">
        <f t="shared" si="62"/>
        <v>2.5</v>
      </c>
      <c r="AF49" s="465">
        <f>SUM(AF27:AF47)</f>
        <v>47289</v>
      </c>
      <c r="AG49" s="462">
        <f>SUM(AG27:AG47)</f>
        <v>35306</v>
      </c>
      <c r="AH49" s="466">
        <f>SUM(AH27:AH47)</f>
        <v>79416209</v>
      </c>
      <c r="AI49" s="466">
        <f>SUM(AI27:AI47)</f>
        <v>77493762</v>
      </c>
      <c r="AJ49" s="467">
        <f t="shared" si="63"/>
        <v>2.5</v>
      </c>
      <c r="AK49" s="466">
        <f>SUM(AK27:AK47)</f>
        <v>43348022</v>
      </c>
      <c r="AL49" s="462">
        <f>SUM(AL27:AL47)</f>
        <v>42405720</v>
      </c>
      <c r="AM49" s="467">
        <f t="shared" si="64"/>
        <v>2.2</v>
      </c>
      <c r="AN49" s="465">
        <f>SUM(AN27:AN47)</f>
        <v>10639</v>
      </c>
      <c r="AO49" s="462">
        <f>SUM(AO27:AO47)</f>
        <v>-17020</v>
      </c>
      <c r="AP49" s="462">
        <f>SUM(AP27:AP47)</f>
        <v>43358661</v>
      </c>
      <c r="AQ49" s="462">
        <f>SUM(AQ27:AQ47)</f>
        <v>42388700</v>
      </c>
      <c r="AR49" s="464">
        <f t="shared" si="65"/>
        <v>2.3</v>
      </c>
      <c r="AS49" s="468">
        <f>SUM(AS27:AS47)</f>
        <v>36057548</v>
      </c>
      <c r="AT49" s="469">
        <f>SUM(AT27:AT47)</f>
        <v>35105062</v>
      </c>
      <c r="AU49" s="467">
        <f t="shared" si="66"/>
        <v>2.7</v>
      </c>
      <c r="AV49" s="470">
        <f>SUM(AV27:AV47)</f>
        <v>35808</v>
      </c>
      <c r="AW49" s="462">
        <f>SUM(AW27:AW47)</f>
        <v>64093</v>
      </c>
      <c r="AX49" s="462">
        <f>SUM(AX27:AX47)</f>
        <v>36021740</v>
      </c>
      <c r="AY49" s="462">
        <f>SUM(AY27:AY47)</f>
        <v>35040969</v>
      </c>
      <c r="AZ49" s="190">
        <f t="shared" si="55"/>
        <v>2.8</v>
      </c>
      <c r="BA49" s="166"/>
      <c r="BB49" s="191">
        <f>SUM(BB27:BB47)</f>
        <v>0</v>
      </c>
      <c r="BC49" s="190"/>
      <c r="BD49" s="168">
        <f t="shared" si="54"/>
        <v>36021740</v>
      </c>
      <c r="BE49" s="61"/>
      <c r="BF49" s="71"/>
      <c r="BG49" s="61"/>
    </row>
    <row r="50" spans="1:59" ht="14.25" customHeight="1" thickTop="1">
      <c r="A50" s="67" t="s">
        <v>352</v>
      </c>
      <c r="B50" s="495"/>
      <c r="C50" s="496"/>
      <c r="D50" s="497"/>
      <c r="E50" s="178">
        <f>E48+E49</f>
        <v>323806956</v>
      </c>
      <c r="F50" s="178">
        <f>F48+F49</f>
        <v>321623355</v>
      </c>
      <c r="G50" s="179">
        <f t="shared" si="56"/>
        <v>0.7</v>
      </c>
      <c r="H50" s="178">
        <f>H48+H49</f>
        <v>6162215</v>
      </c>
      <c r="I50" s="178">
        <f>I48+I49</f>
        <v>6073565</v>
      </c>
      <c r="J50" s="179">
        <f t="shared" si="57"/>
        <v>1.5</v>
      </c>
      <c r="K50" s="178">
        <f>K48+K49</f>
        <v>7628854</v>
      </c>
      <c r="L50" s="178">
        <f>L48+L49</f>
        <v>7677710</v>
      </c>
      <c r="M50" s="179">
        <f t="shared" si="58"/>
        <v>-0.6</v>
      </c>
      <c r="N50" s="178">
        <f>N48+N49</f>
        <v>4988426</v>
      </c>
      <c r="O50" s="178">
        <f>O48+O49</f>
        <v>4984769</v>
      </c>
      <c r="P50" s="179">
        <f t="shared" si="1"/>
        <v>0.1</v>
      </c>
      <c r="Q50" s="178">
        <f>Q48+Q49</f>
        <v>3357540</v>
      </c>
      <c r="R50" s="178">
        <f>R48+R49</f>
        <v>2506913</v>
      </c>
      <c r="S50" s="179">
        <f t="shared" si="2"/>
        <v>33.9</v>
      </c>
      <c r="T50" s="178">
        <f>T48+T49</f>
        <v>47461167</v>
      </c>
      <c r="U50" s="178">
        <f>U48+U49</f>
        <v>45424701</v>
      </c>
      <c r="V50" s="179">
        <f t="shared" si="59"/>
        <v>4.5</v>
      </c>
      <c r="W50" s="178">
        <f>W48+W49</f>
        <v>56252420</v>
      </c>
      <c r="X50" s="178">
        <f>X48+X49</f>
        <v>57289257</v>
      </c>
      <c r="Y50" s="180">
        <f t="shared" si="60"/>
        <v>-1.8</v>
      </c>
      <c r="Z50" s="178">
        <f>Z48+Z49</f>
        <v>5669572</v>
      </c>
      <c r="AA50" s="178">
        <f>AA48+AA49</f>
        <v>11640032</v>
      </c>
      <c r="AB50" s="180">
        <f t="shared" si="61"/>
        <v>-51.3</v>
      </c>
      <c r="AC50" s="178">
        <f>AC48+AC49</f>
        <v>443988006</v>
      </c>
      <c r="AD50" s="178">
        <f>AD48+AD49</f>
        <v>433940238</v>
      </c>
      <c r="AE50" s="180">
        <f t="shared" si="62"/>
        <v>2.3</v>
      </c>
      <c r="AF50" s="181">
        <f>AF48+AF49</f>
        <v>88895</v>
      </c>
      <c r="AG50" s="178">
        <f>AG48+AG49</f>
        <v>252313</v>
      </c>
      <c r="AH50" s="196">
        <f>AH48+AH49</f>
        <v>444076901</v>
      </c>
      <c r="AI50" s="196">
        <f>AI48+AI49</f>
        <v>434192551</v>
      </c>
      <c r="AJ50" s="182">
        <f t="shared" si="63"/>
        <v>2.3</v>
      </c>
      <c r="AK50" s="196">
        <f>AK48+AK49</f>
        <v>283744507</v>
      </c>
      <c r="AL50" s="178">
        <f>AL48+AL49</f>
        <v>276429507</v>
      </c>
      <c r="AM50" s="182">
        <f t="shared" si="64"/>
        <v>2.6</v>
      </c>
      <c r="AN50" s="181">
        <f>AN48+AN49</f>
        <v>-71041</v>
      </c>
      <c r="AO50" s="178">
        <f>AO48+AO49</f>
        <v>-367213</v>
      </c>
      <c r="AP50" s="178">
        <f>AP48+AP49</f>
        <v>283673466</v>
      </c>
      <c r="AQ50" s="178">
        <f>AQ48+AQ49</f>
        <v>276062294</v>
      </c>
      <c r="AR50" s="180">
        <f t="shared" si="65"/>
        <v>2.8</v>
      </c>
      <c r="AS50" s="192">
        <f>AS48+AS49</f>
        <v>160403435</v>
      </c>
      <c r="AT50" s="193">
        <f>AT48+AT49</f>
        <v>158130257</v>
      </c>
      <c r="AU50" s="182">
        <f t="shared" si="66"/>
        <v>1.4</v>
      </c>
      <c r="AV50" s="184">
        <f>AV48+AV49</f>
        <v>200223</v>
      </c>
      <c r="AW50" s="178">
        <f>AW48+AW49</f>
        <v>359120</v>
      </c>
      <c r="AX50" s="178">
        <f>AX48+AX49</f>
        <v>160203212</v>
      </c>
      <c r="AY50" s="178">
        <f>AY48+AY49</f>
        <v>157771137</v>
      </c>
      <c r="AZ50" s="180">
        <f t="shared" si="55"/>
        <v>1.5</v>
      </c>
      <c r="BA50" s="166"/>
      <c r="BB50" s="183">
        <f>BB48+BB49</f>
        <v>0</v>
      </c>
      <c r="BC50" s="180"/>
      <c r="BD50" s="168">
        <f t="shared" si="54"/>
        <v>160203212</v>
      </c>
      <c r="BE50" s="61"/>
      <c r="BF50" s="71"/>
      <c r="BG50" s="61"/>
    </row>
    <row r="51" spans="1:59" s="155" customFormat="1" ht="14.25" customHeight="1">
      <c r="A51" s="144"/>
      <c r="B51" s="147" t="s">
        <v>414</v>
      </c>
      <c r="C51" s="146"/>
      <c r="D51" s="145"/>
      <c r="F51" s="148"/>
      <c r="G51" s="148"/>
      <c r="H51" s="148"/>
      <c r="I51" s="148"/>
      <c r="J51" s="149"/>
      <c r="K51" s="148"/>
      <c r="L51" s="148"/>
      <c r="M51" s="149"/>
      <c r="N51" s="148"/>
      <c r="O51" s="148"/>
      <c r="P51" s="149"/>
      <c r="Q51" s="149"/>
      <c r="R51" s="149"/>
      <c r="S51" s="14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50" t="str">
        <f>B51</f>
        <v>（注）伸び率は、市町村を令和５年度の不交付・交付団体の区分で整理し、令和４年度当初算定との比較である。</v>
      </c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51"/>
      <c r="AT51" s="151"/>
      <c r="AU51" s="148"/>
      <c r="AV51" s="148"/>
      <c r="AW51" s="148"/>
      <c r="AX51" s="148"/>
      <c r="AY51" s="148"/>
      <c r="AZ51" s="148"/>
      <c r="BA51" s="148"/>
      <c r="BB51" s="148"/>
      <c r="BC51" s="148"/>
      <c r="BD51" s="152"/>
      <c r="BE51" s="153"/>
      <c r="BF51" s="154"/>
      <c r="BG51" s="153"/>
    </row>
    <row r="52" spans="2:59" s="155" customFormat="1" ht="14.25" customHeight="1">
      <c r="B52" s="162"/>
      <c r="C52" s="146"/>
      <c r="D52" s="147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3"/>
      <c r="AF52" s="150">
        <f>B52</f>
        <v>0</v>
      </c>
      <c r="AG52" s="156"/>
      <c r="AH52" s="150"/>
      <c r="AI52" s="150"/>
      <c r="AJ52" s="157"/>
      <c r="AK52" s="153"/>
      <c r="AL52" s="153"/>
      <c r="AM52" s="156"/>
      <c r="AN52" s="156"/>
      <c r="AO52" s="156"/>
      <c r="AP52" s="156"/>
      <c r="AQ52" s="156"/>
      <c r="AR52" s="156"/>
      <c r="AS52" s="158"/>
      <c r="AT52" s="158"/>
      <c r="AU52" s="156"/>
      <c r="AV52" s="156"/>
      <c r="AW52" s="156"/>
      <c r="AX52" s="156"/>
      <c r="AY52" s="156"/>
      <c r="AZ52" s="156"/>
      <c r="BA52" s="157"/>
      <c r="BB52" s="156"/>
      <c r="BC52" s="156"/>
      <c r="BD52" s="153"/>
      <c r="BE52" s="153"/>
      <c r="BF52" s="154"/>
      <c r="BG52" s="153"/>
    </row>
    <row r="53" spans="45:58" s="162" customFormat="1" ht="14.25" customHeight="1">
      <c r="AS53" s="163"/>
      <c r="AT53" s="163"/>
      <c r="BA53" s="164"/>
      <c r="BF53" s="159"/>
    </row>
    <row r="54" spans="1:55" ht="14.25" customHeight="1">
      <c r="A54" s="68"/>
      <c r="B54" s="76"/>
      <c r="C54" s="68"/>
      <c r="D54" s="68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F54" s="68"/>
      <c r="AG54" s="77"/>
      <c r="AH54" s="68"/>
      <c r="AI54" s="68"/>
      <c r="AJ54" s="77"/>
      <c r="AM54" s="77"/>
      <c r="AN54" s="77"/>
      <c r="AO54" s="77"/>
      <c r="AP54" s="77"/>
      <c r="AQ54" s="77"/>
      <c r="AR54" s="77"/>
      <c r="AS54" s="78"/>
      <c r="AT54" s="78"/>
      <c r="AU54" s="77"/>
      <c r="AV54" s="77"/>
      <c r="AW54" s="77"/>
      <c r="AX54" s="77"/>
      <c r="AY54" s="77"/>
      <c r="AZ54" s="77"/>
      <c r="BA54" s="105"/>
      <c r="BB54" s="77"/>
      <c r="BC54" s="77"/>
    </row>
    <row r="55" spans="1:54" ht="14.25" customHeight="1">
      <c r="A55" s="79"/>
      <c r="B55" s="80"/>
      <c r="C55" s="68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68"/>
      <c r="AG55" s="82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58"/>
      <c r="BB55" s="68"/>
    </row>
    <row r="56" spans="1:58" ht="11.25" customHeight="1">
      <c r="A56" s="79"/>
      <c r="B56" s="80"/>
      <c r="C56" s="6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F56" s="79"/>
      <c r="AG56" s="79"/>
      <c r="AH56" s="68"/>
      <c r="AI56" s="68"/>
      <c r="AJ56" s="79"/>
      <c r="AM56" s="79"/>
      <c r="AN56" s="79"/>
      <c r="AO56" s="79"/>
      <c r="AP56" s="79"/>
      <c r="AQ56" s="79"/>
      <c r="AR56" s="79"/>
      <c r="AS56" s="83"/>
      <c r="AT56" s="83"/>
      <c r="AU56" s="79"/>
      <c r="AV56" s="79"/>
      <c r="AW56" s="79"/>
      <c r="AX56" s="79"/>
      <c r="AY56" s="79"/>
      <c r="AZ56" s="79"/>
      <c r="BA56" s="106"/>
      <c r="BB56" s="79"/>
      <c r="BC56" s="79"/>
      <c r="BF56" s="76"/>
    </row>
    <row r="57" spans="1:55" ht="11.25" customHeight="1">
      <c r="A57" s="79"/>
      <c r="B57" s="80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F57" s="79"/>
      <c r="AG57" s="79"/>
      <c r="AJ57" s="79"/>
      <c r="AM57" s="79"/>
      <c r="AN57" s="79"/>
      <c r="AO57" s="79"/>
      <c r="AP57" s="79"/>
      <c r="AQ57" s="79"/>
      <c r="AR57" s="79"/>
      <c r="AS57" s="83"/>
      <c r="AT57" s="83"/>
      <c r="AU57" s="79"/>
      <c r="AV57" s="79"/>
      <c r="AW57" s="79"/>
      <c r="AX57" s="79"/>
      <c r="AY57" s="79"/>
      <c r="AZ57" s="79"/>
      <c r="BA57" s="106"/>
      <c r="BB57" s="79"/>
      <c r="BC57" s="79"/>
    </row>
    <row r="58" spans="1:55" ht="11.25" customHeight="1">
      <c r="A58" s="79"/>
      <c r="B58" s="80"/>
      <c r="C58" s="6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F58" s="79"/>
      <c r="AG58" s="79"/>
      <c r="AH58" s="68"/>
      <c r="AI58" s="68"/>
      <c r="AJ58" s="79"/>
      <c r="AM58" s="79"/>
      <c r="AN58" s="79"/>
      <c r="AO58" s="79"/>
      <c r="AP58" s="79"/>
      <c r="AQ58" s="79"/>
      <c r="AR58" s="79"/>
      <c r="AS58" s="83"/>
      <c r="AT58" s="83"/>
      <c r="AU58" s="79"/>
      <c r="AV58" s="79"/>
      <c r="AW58" s="79"/>
      <c r="AX58" s="79"/>
      <c r="AY58" s="79"/>
      <c r="AZ58" s="79"/>
      <c r="BA58" s="106"/>
      <c r="BB58" s="79"/>
      <c r="BC58" s="79"/>
    </row>
    <row r="59" spans="1:55" ht="15.75">
      <c r="A59" s="79"/>
      <c r="B59" s="80"/>
      <c r="C59" s="84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83"/>
      <c r="AT59" s="83"/>
      <c r="AU59" s="79"/>
      <c r="AV59" s="79"/>
      <c r="AW59" s="79"/>
      <c r="AX59" s="79"/>
      <c r="AY59" s="79"/>
      <c r="AZ59" s="79"/>
      <c r="BA59" s="106"/>
      <c r="BB59" s="79"/>
      <c r="BC59" s="79"/>
    </row>
    <row r="60" spans="1:55" ht="15.75">
      <c r="A60" s="79"/>
      <c r="B60" s="80"/>
      <c r="C60" s="84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83"/>
      <c r="AT60" s="83"/>
      <c r="AU60" s="79"/>
      <c r="AV60" s="79"/>
      <c r="AW60" s="79"/>
      <c r="AX60" s="79"/>
      <c r="AY60" s="79"/>
      <c r="AZ60" s="79"/>
      <c r="BA60" s="106"/>
      <c r="BB60" s="79"/>
      <c r="BC60" s="79"/>
    </row>
    <row r="61" spans="1:55" ht="15.75">
      <c r="A61" s="79"/>
      <c r="B61" s="80"/>
      <c r="C61" s="84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83"/>
      <c r="AT61" s="83"/>
      <c r="AU61" s="79"/>
      <c r="AV61" s="79"/>
      <c r="AW61" s="79"/>
      <c r="AX61" s="79"/>
      <c r="AY61" s="79"/>
      <c r="AZ61" s="79"/>
      <c r="BA61" s="106"/>
      <c r="BB61" s="79"/>
      <c r="BC61" s="79"/>
    </row>
    <row r="62" spans="1:55" ht="15.75">
      <c r="A62" s="79"/>
      <c r="B62" s="80"/>
      <c r="C62" s="84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83"/>
      <c r="AT62" s="83"/>
      <c r="AU62" s="79"/>
      <c r="AV62" s="79"/>
      <c r="AW62" s="79"/>
      <c r="AX62" s="79"/>
      <c r="AY62" s="79"/>
      <c r="AZ62" s="79"/>
      <c r="BA62" s="106"/>
      <c r="BB62" s="79"/>
      <c r="BC62" s="79"/>
    </row>
    <row r="63" spans="1:55" ht="15.75">
      <c r="A63" s="79"/>
      <c r="B63" s="80"/>
      <c r="C63" s="84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83"/>
      <c r="AT63" s="83"/>
      <c r="AU63" s="79"/>
      <c r="AV63" s="79"/>
      <c r="AW63" s="79"/>
      <c r="AX63" s="79"/>
      <c r="AY63" s="79"/>
      <c r="AZ63" s="79"/>
      <c r="BA63" s="106"/>
      <c r="BB63" s="79"/>
      <c r="BC63" s="79"/>
    </row>
    <row r="64" spans="1:55" ht="15.75">
      <c r="A64" s="79"/>
      <c r="B64" s="80"/>
      <c r="C64" s="84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83"/>
      <c r="AT64" s="83"/>
      <c r="AU64" s="79"/>
      <c r="AV64" s="79"/>
      <c r="AW64" s="79"/>
      <c r="AX64" s="79"/>
      <c r="AY64" s="79"/>
      <c r="AZ64" s="79"/>
      <c r="BA64" s="106"/>
      <c r="BB64" s="79"/>
      <c r="BC64" s="79"/>
    </row>
    <row r="65" spans="1:55" ht="15.75">
      <c r="A65" s="79"/>
      <c r="B65" s="80"/>
      <c r="C65" s="84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83"/>
      <c r="AT65" s="83"/>
      <c r="AU65" s="79"/>
      <c r="AV65" s="79"/>
      <c r="AW65" s="79"/>
      <c r="AX65" s="79"/>
      <c r="AY65" s="79"/>
      <c r="AZ65" s="79"/>
      <c r="BA65" s="106"/>
      <c r="BB65" s="79"/>
      <c r="BC65" s="79"/>
    </row>
    <row r="66" spans="1:55" ht="15.75">
      <c r="A66" s="79"/>
      <c r="B66" s="80"/>
      <c r="C66" s="84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83"/>
      <c r="AT66" s="83"/>
      <c r="AU66" s="79"/>
      <c r="AV66" s="79"/>
      <c r="AW66" s="79"/>
      <c r="AX66" s="79"/>
      <c r="AY66" s="79"/>
      <c r="AZ66" s="79"/>
      <c r="BA66" s="106"/>
      <c r="BB66" s="79"/>
      <c r="BC66" s="79"/>
    </row>
    <row r="67" spans="1:55" ht="15.75">
      <c r="A67" s="79"/>
      <c r="B67" s="80"/>
      <c r="C67" s="84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83"/>
      <c r="AT67" s="83"/>
      <c r="AU67" s="79"/>
      <c r="AV67" s="79"/>
      <c r="AW67" s="79"/>
      <c r="AX67" s="79"/>
      <c r="AY67" s="79"/>
      <c r="AZ67" s="79"/>
      <c r="BA67" s="106"/>
      <c r="BB67" s="79"/>
      <c r="BC67" s="79"/>
    </row>
    <row r="68" spans="1:55" ht="15.75">
      <c r="A68" s="79"/>
      <c r="B68" s="80"/>
      <c r="C68" s="84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83"/>
      <c r="AT68" s="83"/>
      <c r="AU68" s="79"/>
      <c r="AV68" s="79"/>
      <c r="AW68" s="79"/>
      <c r="AX68" s="79"/>
      <c r="AY68" s="79"/>
      <c r="AZ68" s="79"/>
      <c r="BA68" s="106"/>
      <c r="BB68" s="79"/>
      <c r="BC68" s="79"/>
    </row>
    <row r="69" spans="1:55" ht="15.75">
      <c r="A69" s="79"/>
      <c r="B69" s="80"/>
      <c r="C69" s="84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83"/>
      <c r="AT69" s="83"/>
      <c r="AU69" s="79"/>
      <c r="AV69" s="79"/>
      <c r="AW69" s="79"/>
      <c r="AX69" s="79"/>
      <c r="AY69" s="79"/>
      <c r="AZ69" s="79"/>
      <c r="BA69" s="106"/>
      <c r="BB69" s="79"/>
      <c r="BC69" s="79"/>
    </row>
  </sheetData>
  <sheetProtection/>
  <mergeCells count="5">
    <mergeCell ref="B49:D49"/>
    <mergeCell ref="B50:D50"/>
    <mergeCell ref="B48:D48"/>
    <mergeCell ref="BB3:BC3"/>
    <mergeCell ref="BA1:BD1"/>
  </mergeCells>
  <printOptions/>
  <pageMargins left="0.7874015748031497" right="0.7874015748031497" top="0.7874015748031497" bottom="0.7874015748031497" header="0.5905511811023623" footer="0.35433070866141736"/>
  <pageSetup fitToWidth="2" horizontalDpi="600" verticalDpi="600" orientation="landscape" pageOrder="overThenDown" paperSize="9" scale="53" r:id="rId1"/>
  <headerFooter alignWithMargins="0">
    <oddHeader>&amp;L</oddHeader>
    <oddFooter>&amp;L</oddFooter>
  </headerFooter>
  <colBreaks count="2" manualBreakCount="2">
    <brk id="25" min="1" max="50" man="1"/>
    <brk id="31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M9" sqref="M9"/>
    </sheetView>
  </sheetViews>
  <sheetFormatPr defaultColWidth="10" defaultRowHeight="20.25" customHeight="1"/>
  <cols>
    <col min="1" max="1" width="7.83203125" style="44" customWidth="1"/>
    <col min="2" max="6" width="9.16015625" style="44" customWidth="1"/>
    <col min="7" max="10" width="7.66015625" style="45" customWidth="1"/>
    <col min="11" max="11" width="2.58203125" style="44" customWidth="1"/>
    <col min="12" max="16384" width="10" style="44" customWidth="1"/>
  </cols>
  <sheetData>
    <row r="2" ht="20.25" customHeight="1">
      <c r="A2" s="237" t="s">
        <v>71</v>
      </c>
    </row>
    <row r="3" spans="1:10" ht="12">
      <c r="A3" s="46"/>
      <c r="B3" s="46"/>
      <c r="C3" s="46"/>
      <c r="D3" s="46"/>
      <c r="E3" s="46"/>
      <c r="F3" s="46"/>
      <c r="G3" s="47"/>
      <c r="H3" s="47"/>
      <c r="I3" s="48"/>
      <c r="J3" s="56" t="s">
        <v>318</v>
      </c>
    </row>
    <row r="4" spans="1:11" ht="14.25" customHeight="1">
      <c r="A4" s="238" t="s">
        <v>50</v>
      </c>
      <c r="B4" s="239" t="s">
        <v>379</v>
      </c>
      <c r="C4" s="239" t="s">
        <v>404</v>
      </c>
      <c r="D4" s="239" t="s">
        <v>405</v>
      </c>
      <c r="E4" s="239" t="s">
        <v>415</v>
      </c>
      <c r="F4" s="239" t="s">
        <v>416</v>
      </c>
      <c r="G4" s="240" t="s">
        <v>365</v>
      </c>
      <c r="H4" s="241" t="s">
        <v>365</v>
      </c>
      <c r="I4" s="241" t="s">
        <v>365</v>
      </c>
      <c r="J4" s="242" t="s">
        <v>365</v>
      </c>
      <c r="K4" s="46"/>
    </row>
    <row r="5" spans="1:11" ht="14.25" customHeight="1" thickBot="1">
      <c r="A5" s="243"/>
      <c r="B5" s="244" t="s">
        <v>300</v>
      </c>
      <c r="C5" s="245" t="s">
        <v>301</v>
      </c>
      <c r="D5" s="245" t="s">
        <v>302</v>
      </c>
      <c r="E5" s="246" t="s">
        <v>303</v>
      </c>
      <c r="F5" s="247" t="s">
        <v>304</v>
      </c>
      <c r="G5" s="248" t="s">
        <v>361</v>
      </c>
      <c r="H5" s="249" t="s">
        <v>362</v>
      </c>
      <c r="I5" s="249" t="s">
        <v>363</v>
      </c>
      <c r="J5" s="250" t="s">
        <v>364</v>
      </c>
      <c r="K5" s="46"/>
    </row>
    <row r="6" spans="1:15" ht="21" customHeight="1" thickTop="1">
      <c r="A6" s="50" t="s">
        <v>51</v>
      </c>
      <c r="B6" s="198">
        <v>6831745</v>
      </c>
      <c r="C6" s="199">
        <v>7007144</v>
      </c>
      <c r="D6" s="200">
        <v>9367442</v>
      </c>
      <c r="E6" s="200">
        <v>11144659</v>
      </c>
      <c r="F6" s="200">
        <f>'R05基準財政需要額・収入額・交付決定額'!AX6</f>
        <v>12409845</v>
      </c>
      <c r="G6" s="216">
        <f>ROUND((C6-B6)/B6*100,1)</f>
        <v>2.6</v>
      </c>
      <c r="H6" s="217">
        <f aca="true" t="shared" si="0" ref="G6:J26">ROUND((D6-C6)/C6*100,1)</f>
        <v>33.7</v>
      </c>
      <c r="I6" s="217">
        <f t="shared" si="0"/>
        <v>19</v>
      </c>
      <c r="J6" s="218">
        <f>ROUND((F6-E6)/E6*100,1)</f>
        <v>11.4</v>
      </c>
      <c r="K6" s="46"/>
      <c r="L6" s="45"/>
      <c r="M6" s="45"/>
      <c r="N6" s="45"/>
      <c r="O6" s="45"/>
    </row>
    <row r="7" spans="1:15" ht="21" customHeight="1">
      <c r="A7" s="51" t="s">
        <v>52</v>
      </c>
      <c r="B7" s="202">
        <v>3795407</v>
      </c>
      <c r="C7" s="203">
        <v>3911204</v>
      </c>
      <c r="D7" s="204">
        <v>3696098</v>
      </c>
      <c r="E7" s="204">
        <v>4720125</v>
      </c>
      <c r="F7" s="204">
        <f>'R05基準財政需要額・収入額・交付決定額'!AX7</f>
        <v>4549846</v>
      </c>
      <c r="G7" s="219">
        <f>ROUND((C7-B7)/B7*100,1)</f>
        <v>3.1</v>
      </c>
      <c r="H7" s="220">
        <f t="shared" si="0"/>
        <v>-5.5</v>
      </c>
      <c r="I7" s="220">
        <f t="shared" si="0"/>
        <v>27.7</v>
      </c>
      <c r="J7" s="221">
        <f t="shared" si="0"/>
        <v>-3.6</v>
      </c>
      <c r="K7" s="46"/>
      <c r="L7" s="45"/>
      <c r="M7" s="45"/>
      <c r="N7" s="45"/>
      <c r="O7" s="45"/>
    </row>
    <row r="8" spans="1:15" ht="21" customHeight="1">
      <c r="A8" s="51" t="s">
        <v>53</v>
      </c>
      <c r="B8" s="202">
        <v>11203779</v>
      </c>
      <c r="C8" s="203">
        <v>10631211</v>
      </c>
      <c r="D8" s="204">
        <v>10987815</v>
      </c>
      <c r="E8" s="204">
        <v>10543994</v>
      </c>
      <c r="F8" s="204">
        <f>'R05基準財政需要額・収入額・交付決定額'!AX8</f>
        <v>10973657</v>
      </c>
      <c r="G8" s="219">
        <f t="shared" si="0"/>
        <v>-5.1</v>
      </c>
      <c r="H8" s="220">
        <f t="shared" si="0"/>
        <v>3.4</v>
      </c>
      <c r="I8" s="220">
        <f t="shared" si="0"/>
        <v>-4</v>
      </c>
      <c r="J8" s="221">
        <f t="shared" si="0"/>
        <v>4.1</v>
      </c>
      <c r="K8" s="46"/>
      <c r="L8" s="45"/>
      <c r="M8" s="45"/>
      <c r="N8" s="45"/>
      <c r="O8" s="45"/>
    </row>
    <row r="9" spans="1:15" ht="21" customHeight="1">
      <c r="A9" s="51" t="s">
        <v>54</v>
      </c>
      <c r="B9" s="202">
        <v>5121372</v>
      </c>
      <c r="C9" s="203">
        <v>5070501</v>
      </c>
      <c r="D9" s="204">
        <v>5406195</v>
      </c>
      <c r="E9" s="204">
        <v>5996271</v>
      </c>
      <c r="F9" s="204">
        <f>'R05基準財政需要額・収入額・交付決定額'!AX9</f>
        <v>6135033</v>
      </c>
      <c r="G9" s="219">
        <f t="shared" si="0"/>
        <v>-1</v>
      </c>
      <c r="H9" s="220">
        <f t="shared" si="0"/>
        <v>6.6</v>
      </c>
      <c r="I9" s="220">
        <f t="shared" si="0"/>
        <v>10.9</v>
      </c>
      <c r="J9" s="221">
        <f t="shared" si="0"/>
        <v>2.3</v>
      </c>
      <c r="K9" s="46"/>
      <c r="L9" s="45"/>
      <c r="M9" s="45"/>
      <c r="N9" s="45"/>
      <c r="O9" s="45"/>
    </row>
    <row r="10" spans="1:15" ht="21" customHeight="1">
      <c r="A10" s="51" t="s">
        <v>55</v>
      </c>
      <c r="B10" s="202">
        <v>7410735</v>
      </c>
      <c r="C10" s="203">
        <v>6713937</v>
      </c>
      <c r="D10" s="204">
        <v>7670651</v>
      </c>
      <c r="E10" s="204">
        <v>8412160</v>
      </c>
      <c r="F10" s="204">
        <f>'R05基準財政需要額・収入額・交付決定額'!AX10</f>
        <v>8124717</v>
      </c>
      <c r="G10" s="219">
        <f t="shared" si="0"/>
        <v>-9.4</v>
      </c>
      <c r="H10" s="220">
        <f t="shared" si="0"/>
        <v>14.2</v>
      </c>
      <c r="I10" s="220">
        <f t="shared" si="0"/>
        <v>9.7</v>
      </c>
      <c r="J10" s="221">
        <f t="shared" si="0"/>
        <v>-3.4</v>
      </c>
      <c r="K10" s="46"/>
      <c r="L10" s="45"/>
      <c r="M10" s="45"/>
      <c r="N10" s="45"/>
      <c r="O10" s="45"/>
    </row>
    <row r="11" spans="1:15" ht="21" customHeight="1">
      <c r="A11" s="51" t="s">
        <v>56</v>
      </c>
      <c r="B11" s="202">
        <v>10034386</v>
      </c>
      <c r="C11" s="203">
        <v>10199270</v>
      </c>
      <c r="D11" s="204">
        <v>10326029</v>
      </c>
      <c r="E11" s="204">
        <v>10511439</v>
      </c>
      <c r="F11" s="204">
        <f>'R05基準財政需要額・収入額・交付決定額'!AX11</f>
        <v>10489933</v>
      </c>
      <c r="G11" s="219">
        <f t="shared" si="0"/>
        <v>1.6</v>
      </c>
      <c r="H11" s="220">
        <f t="shared" si="0"/>
        <v>1.2</v>
      </c>
      <c r="I11" s="220">
        <f t="shared" si="0"/>
        <v>1.8</v>
      </c>
      <c r="J11" s="221">
        <f t="shared" si="0"/>
        <v>-0.2</v>
      </c>
      <c r="K11" s="46"/>
      <c r="L11" s="45"/>
      <c r="M11" s="45"/>
      <c r="N11" s="45"/>
      <c r="O11" s="45"/>
    </row>
    <row r="12" spans="1:15" ht="21" customHeight="1">
      <c r="A12" s="51" t="s">
        <v>14</v>
      </c>
      <c r="B12" s="202">
        <v>2126326</v>
      </c>
      <c r="C12" s="203">
        <v>2110218</v>
      </c>
      <c r="D12" s="204">
        <v>2326553</v>
      </c>
      <c r="E12" s="204">
        <v>2369927</v>
      </c>
      <c r="F12" s="204">
        <f>'R05基準財政需要額・収入額・交付決定額'!AX12</f>
        <v>2405222</v>
      </c>
      <c r="G12" s="219">
        <f t="shared" si="0"/>
        <v>-0.8</v>
      </c>
      <c r="H12" s="220">
        <f t="shared" si="0"/>
        <v>10.3</v>
      </c>
      <c r="I12" s="220">
        <f t="shared" si="0"/>
        <v>1.9</v>
      </c>
      <c r="J12" s="221">
        <f t="shared" si="0"/>
        <v>1.5</v>
      </c>
      <c r="K12" s="46"/>
      <c r="L12" s="45"/>
      <c r="M12" s="45"/>
      <c r="N12" s="45"/>
      <c r="O12" s="45"/>
    </row>
    <row r="13" spans="1:15" ht="21" customHeight="1">
      <c r="A13" s="51" t="s">
        <v>15</v>
      </c>
      <c r="B13" s="202">
        <v>2594099</v>
      </c>
      <c r="C13" s="203">
        <v>2705327</v>
      </c>
      <c r="D13" s="204">
        <v>2858707</v>
      </c>
      <c r="E13" s="204">
        <v>3225165</v>
      </c>
      <c r="F13" s="204">
        <f>'R05基準財政需要額・収入額・交付決定額'!AX13</f>
        <v>3375335</v>
      </c>
      <c r="G13" s="219">
        <f t="shared" si="0"/>
        <v>4.3</v>
      </c>
      <c r="H13" s="220">
        <f t="shared" si="0"/>
        <v>5.7</v>
      </c>
      <c r="I13" s="220">
        <f t="shared" si="0"/>
        <v>12.8</v>
      </c>
      <c r="J13" s="221">
        <f t="shared" si="0"/>
        <v>4.7</v>
      </c>
      <c r="K13" s="46"/>
      <c r="L13" s="45"/>
      <c r="M13" s="45"/>
      <c r="N13" s="45"/>
      <c r="O13" s="45"/>
    </row>
    <row r="14" spans="1:15" ht="21" customHeight="1">
      <c r="A14" s="51" t="s">
        <v>16</v>
      </c>
      <c r="B14" s="202">
        <v>2361567</v>
      </c>
      <c r="C14" s="203">
        <v>2143575</v>
      </c>
      <c r="D14" s="204">
        <v>2466771</v>
      </c>
      <c r="E14" s="204">
        <v>2812647</v>
      </c>
      <c r="F14" s="204">
        <f>'R05基準財政需要額・収入額・交付決定額'!AX14</f>
        <v>2995869</v>
      </c>
      <c r="G14" s="219">
        <f t="shared" si="0"/>
        <v>-9.2</v>
      </c>
      <c r="H14" s="220">
        <f t="shared" si="0"/>
        <v>15.1</v>
      </c>
      <c r="I14" s="220">
        <f t="shared" si="0"/>
        <v>14</v>
      </c>
      <c r="J14" s="221">
        <f t="shared" si="0"/>
        <v>6.5</v>
      </c>
      <c r="K14" s="46"/>
      <c r="L14" s="45"/>
      <c r="M14" s="45"/>
      <c r="N14" s="45"/>
      <c r="O14" s="45"/>
    </row>
    <row r="15" spans="1:15" ht="21" customHeight="1">
      <c r="A15" s="51" t="s">
        <v>57</v>
      </c>
      <c r="B15" s="202">
        <v>7943376</v>
      </c>
      <c r="C15" s="203">
        <v>8111379</v>
      </c>
      <c r="D15" s="204">
        <v>8423325</v>
      </c>
      <c r="E15" s="204">
        <v>8411323</v>
      </c>
      <c r="F15" s="204">
        <f>'R05基準財政需要額・収入額・交付決定額'!AX15</f>
        <v>8433152</v>
      </c>
      <c r="G15" s="219">
        <f t="shared" si="0"/>
        <v>2.1</v>
      </c>
      <c r="H15" s="220">
        <f t="shared" si="0"/>
        <v>3.8</v>
      </c>
      <c r="I15" s="220">
        <f t="shared" si="0"/>
        <v>-0.1</v>
      </c>
      <c r="J15" s="221">
        <f t="shared" si="0"/>
        <v>0.3</v>
      </c>
      <c r="K15" s="46"/>
      <c r="L15" s="45"/>
      <c r="M15" s="45"/>
      <c r="N15" s="45"/>
      <c r="O15" s="45"/>
    </row>
    <row r="16" spans="1:15" ht="21" customHeight="1">
      <c r="A16" s="51" t="s">
        <v>17</v>
      </c>
      <c r="B16" s="202">
        <v>1518516</v>
      </c>
      <c r="C16" s="203">
        <v>1685882</v>
      </c>
      <c r="D16" s="204">
        <v>1921420</v>
      </c>
      <c r="E16" s="204">
        <v>2317424</v>
      </c>
      <c r="F16" s="204">
        <f>'R05基準財政需要額・収入額・交付決定額'!AX16</f>
        <v>2345331</v>
      </c>
      <c r="G16" s="219">
        <f t="shared" si="0"/>
        <v>11</v>
      </c>
      <c r="H16" s="220">
        <f t="shared" si="0"/>
        <v>14</v>
      </c>
      <c r="I16" s="220">
        <f t="shared" si="0"/>
        <v>20.6</v>
      </c>
      <c r="J16" s="221">
        <f t="shared" si="0"/>
        <v>1.2</v>
      </c>
      <c r="K16" s="46"/>
      <c r="L16" s="45"/>
      <c r="M16" s="45"/>
      <c r="N16" s="45"/>
      <c r="O16" s="45"/>
    </row>
    <row r="17" spans="1:15" ht="21" customHeight="1">
      <c r="A17" s="51" t="s">
        <v>18</v>
      </c>
      <c r="B17" s="202">
        <v>3204724</v>
      </c>
      <c r="C17" s="203">
        <v>3367884</v>
      </c>
      <c r="D17" s="204">
        <v>3598529</v>
      </c>
      <c r="E17" s="204">
        <v>3778701</v>
      </c>
      <c r="F17" s="204">
        <f>'R05基準財政需要額・収入額・交付決定額'!AX17</f>
        <v>3596912</v>
      </c>
      <c r="G17" s="219">
        <f t="shared" si="0"/>
        <v>5.1</v>
      </c>
      <c r="H17" s="220">
        <f t="shared" si="0"/>
        <v>6.8</v>
      </c>
      <c r="I17" s="220">
        <f t="shared" si="0"/>
        <v>5</v>
      </c>
      <c r="J17" s="221">
        <f t="shared" si="0"/>
        <v>-4.8</v>
      </c>
      <c r="K17" s="46"/>
      <c r="L17" s="45"/>
      <c r="M17" s="45"/>
      <c r="N17" s="45"/>
      <c r="O17" s="45"/>
    </row>
    <row r="18" spans="1:15" ht="21" customHeight="1">
      <c r="A18" s="51" t="s">
        <v>58</v>
      </c>
      <c r="B18" s="202">
        <v>2489133</v>
      </c>
      <c r="C18" s="203">
        <v>2021610</v>
      </c>
      <c r="D18" s="204">
        <v>2396285</v>
      </c>
      <c r="E18" s="204">
        <v>3245555</v>
      </c>
      <c r="F18" s="204">
        <f>'R05基準財政需要額・収入額・交付決定額'!AX18</f>
        <v>3236019</v>
      </c>
      <c r="G18" s="219">
        <f t="shared" si="0"/>
        <v>-18.8</v>
      </c>
      <c r="H18" s="220">
        <f t="shared" si="0"/>
        <v>18.5</v>
      </c>
      <c r="I18" s="220">
        <f t="shared" si="0"/>
        <v>35.4</v>
      </c>
      <c r="J18" s="221">
        <f t="shared" si="0"/>
        <v>-0.3</v>
      </c>
      <c r="K18" s="46"/>
      <c r="L18" s="45"/>
      <c r="M18" s="45"/>
      <c r="N18" s="45"/>
      <c r="O18" s="45"/>
    </row>
    <row r="19" spans="1:15" ht="21" customHeight="1">
      <c r="A19" s="51" t="s">
        <v>59</v>
      </c>
      <c r="B19" s="202">
        <v>1730443</v>
      </c>
      <c r="C19" s="203">
        <v>1739260</v>
      </c>
      <c r="D19" s="204">
        <v>2161183</v>
      </c>
      <c r="E19" s="204">
        <v>3061042</v>
      </c>
      <c r="F19" s="204">
        <f>'R05基準財政需要額・収入額・交付決定額'!AX19</f>
        <v>3145353</v>
      </c>
      <c r="G19" s="219">
        <f t="shared" si="0"/>
        <v>0.5</v>
      </c>
      <c r="H19" s="220">
        <f t="shared" si="0"/>
        <v>24.3</v>
      </c>
      <c r="I19" s="220">
        <f t="shared" si="0"/>
        <v>41.6</v>
      </c>
      <c r="J19" s="221">
        <f t="shared" si="0"/>
        <v>2.8</v>
      </c>
      <c r="K19" s="46"/>
      <c r="L19" s="45"/>
      <c r="M19" s="45"/>
      <c r="N19" s="45"/>
      <c r="O19" s="45"/>
    </row>
    <row r="20" spans="1:15" ht="21" customHeight="1">
      <c r="A20" s="51" t="s">
        <v>60</v>
      </c>
      <c r="B20" s="202">
        <v>4445927</v>
      </c>
      <c r="C20" s="203">
        <v>4549965</v>
      </c>
      <c r="D20" s="204">
        <v>4473502</v>
      </c>
      <c r="E20" s="204">
        <v>4489795</v>
      </c>
      <c r="F20" s="204">
        <f>'R05基準財政需要額・収入額・交付決定額'!AX20</f>
        <v>4462750</v>
      </c>
      <c r="G20" s="222">
        <f t="shared" si="0"/>
        <v>2.3</v>
      </c>
      <c r="H20" s="223">
        <f t="shared" si="0"/>
        <v>-1.7</v>
      </c>
      <c r="I20" s="220">
        <f t="shared" si="0"/>
        <v>0.4</v>
      </c>
      <c r="J20" s="221">
        <f t="shared" si="0"/>
        <v>-0.6</v>
      </c>
      <c r="K20" s="46"/>
      <c r="L20" s="45"/>
      <c r="M20" s="45"/>
      <c r="N20" s="45"/>
      <c r="O20" s="45"/>
    </row>
    <row r="21" spans="1:15" ht="21" customHeight="1">
      <c r="A21" s="51" t="s">
        <v>61</v>
      </c>
      <c r="B21" s="202">
        <v>1794225</v>
      </c>
      <c r="C21" s="203">
        <v>1989347</v>
      </c>
      <c r="D21" s="204">
        <v>2251123</v>
      </c>
      <c r="E21" s="204">
        <v>2616221</v>
      </c>
      <c r="F21" s="204">
        <f>'R05基準財政需要額・収入額・交付決定額'!AX21</f>
        <v>2755319</v>
      </c>
      <c r="G21" s="222">
        <f t="shared" si="0"/>
        <v>10.9</v>
      </c>
      <c r="H21" s="223">
        <f t="shared" si="0"/>
        <v>13.2</v>
      </c>
      <c r="I21" s="220">
        <f t="shared" si="0"/>
        <v>16.2</v>
      </c>
      <c r="J21" s="221">
        <f t="shared" si="0"/>
        <v>5.3</v>
      </c>
      <c r="K21" s="46"/>
      <c r="L21" s="45"/>
      <c r="M21" s="45"/>
      <c r="N21" s="45"/>
      <c r="O21" s="45"/>
    </row>
    <row r="22" spans="1:15" ht="21" customHeight="1">
      <c r="A22" s="51" t="s">
        <v>62</v>
      </c>
      <c r="B22" s="202">
        <v>6582758</v>
      </c>
      <c r="C22" s="203">
        <v>6661057</v>
      </c>
      <c r="D22" s="204">
        <v>6577482</v>
      </c>
      <c r="E22" s="204">
        <v>6368560</v>
      </c>
      <c r="F22" s="204">
        <f>'R05基準財政需要額・収入額・交付決定額'!AX22</f>
        <v>6186752</v>
      </c>
      <c r="G22" s="222">
        <f t="shared" si="0"/>
        <v>1.2</v>
      </c>
      <c r="H22" s="223">
        <f t="shared" si="0"/>
        <v>-1.3</v>
      </c>
      <c r="I22" s="220">
        <f t="shared" si="0"/>
        <v>-3.2</v>
      </c>
      <c r="J22" s="221">
        <f t="shared" si="0"/>
        <v>-2.9</v>
      </c>
      <c r="K22" s="46"/>
      <c r="L22" s="45"/>
      <c r="M22" s="45"/>
      <c r="N22" s="45"/>
      <c r="O22" s="45"/>
    </row>
    <row r="23" spans="1:15" ht="21" customHeight="1">
      <c r="A23" s="51" t="s">
        <v>63</v>
      </c>
      <c r="B23" s="202">
        <v>3602001</v>
      </c>
      <c r="C23" s="203">
        <v>3858267</v>
      </c>
      <c r="D23" s="204">
        <v>4151579</v>
      </c>
      <c r="E23" s="204">
        <v>4446699</v>
      </c>
      <c r="F23" s="204">
        <f>'R05基準財政需要額・収入額・交付決定額'!AX23</f>
        <v>4502097</v>
      </c>
      <c r="G23" s="222">
        <f t="shared" si="0"/>
        <v>7.1</v>
      </c>
      <c r="H23" s="223">
        <f t="shared" si="0"/>
        <v>7.6</v>
      </c>
      <c r="I23" s="220">
        <f t="shared" si="0"/>
        <v>7.1</v>
      </c>
      <c r="J23" s="221">
        <f t="shared" si="0"/>
        <v>1.2</v>
      </c>
      <c r="K23" s="46"/>
      <c r="L23" s="45"/>
      <c r="M23" s="45"/>
      <c r="N23" s="45"/>
      <c r="O23" s="45"/>
    </row>
    <row r="24" spans="1:15" ht="21" customHeight="1">
      <c r="A24" s="51" t="s">
        <v>64</v>
      </c>
      <c r="B24" s="202">
        <v>10931058</v>
      </c>
      <c r="C24" s="203">
        <v>10790013</v>
      </c>
      <c r="D24" s="204">
        <v>10985534</v>
      </c>
      <c r="E24" s="204">
        <v>10937430</v>
      </c>
      <c r="F24" s="204">
        <f>'R05基準財政需要額・収入額・交付決定額'!AX24</f>
        <v>10898235</v>
      </c>
      <c r="G24" s="222">
        <f t="shared" si="0"/>
        <v>-1.3</v>
      </c>
      <c r="H24" s="223">
        <f t="shared" si="0"/>
        <v>1.8</v>
      </c>
      <c r="I24" s="220">
        <f t="shared" si="0"/>
        <v>-0.4</v>
      </c>
      <c r="J24" s="221">
        <f t="shared" si="0"/>
        <v>-0.4</v>
      </c>
      <c r="K24" s="46"/>
      <c r="L24" s="45"/>
      <c r="M24" s="45"/>
      <c r="N24" s="45"/>
      <c r="O24" s="45"/>
    </row>
    <row r="25" spans="1:15" ht="21" customHeight="1">
      <c r="A25" s="51" t="s">
        <v>65</v>
      </c>
      <c r="B25" s="202">
        <v>7862369</v>
      </c>
      <c r="C25" s="203">
        <v>8203627</v>
      </c>
      <c r="D25" s="204">
        <v>8431733</v>
      </c>
      <c r="E25" s="204">
        <v>8306959</v>
      </c>
      <c r="F25" s="204">
        <f>'R05基準財政需要額・収入額・交付決定額'!AX25</f>
        <v>8129447</v>
      </c>
      <c r="G25" s="222">
        <f t="shared" si="0"/>
        <v>4.3</v>
      </c>
      <c r="H25" s="223">
        <f t="shared" si="0"/>
        <v>2.8</v>
      </c>
      <c r="I25" s="220">
        <f t="shared" si="0"/>
        <v>-1.5</v>
      </c>
      <c r="J25" s="221">
        <f t="shared" si="0"/>
        <v>-2.1</v>
      </c>
      <c r="K25" s="46"/>
      <c r="L25" s="45"/>
      <c r="M25" s="45"/>
      <c r="N25" s="45"/>
      <c r="O25" s="45"/>
    </row>
    <row r="26" spans="1:15" ht="21" customHeight="1">
      <c r="A26" s="51" t="s">
        <v>66</v>
      </c>
      <c r="B26" s="202">
        <v>4427285</v>
      </c>
      <c r="C26" s="203">
        <v>4439369</v>
      </c>
      <c r="D26" s="204">
        <v>4800471</v>
      </c>
      <c r="E26" s="204">
        <v>5014072</v>
      </c>
      <c r="F26" s="204">
        <f>'R05基準財政需要額・収入額・交付決定額'!AX26</f>
        <v>5030648</v>
      </c>
      <c r="G26" s="280">
        <f t="shared" si="0"/>
        <v>0.3</v>
      </c>
      <c r="H26" s="223">
        <f t="shared" si="0"/>
        <v>8.1</v>
      </c>
      <c r="I26" s="223">
        <f t="shared" si="0"/>
        <v>4.4</v>
      </c>
      <c r="J26" s="221">
        <f t="shared" si="0"/>
        <v>0.3</v>
      </c>
      <c r="K26" s="46"/>
      <c r="L26" s="45"/>
      <c r="M26" s="45"/>
      <c r="N26" s="45"/>
      <c r="O26" s="45"/>
    </row>
    <row r="27" spans="1:15" ht="21" customHeight="1">
      <c r="A27" s="53" t="s">
        <v>19</v>
      </c>
      <c r="B27" s="198">
        <v>226295</v>
      </c>
      <c r="C27" s="199">
        <v>198934</v>
      </c>
      <c r="D27" s="200">
        <v>288218</v>
      </c>
      <c r="E27" s="200">
        <v>433455</v>
      </c>
      <c r="F27" s="200">
        <f>'R05基準財政需要額・収入額・交付決定額'!AX27</f>
        <v>463065</v>
      </c>
      <c r="G27" s="216">
        <f aca="true" t="shared" si="1" ref="G27:J42">ROUND((C27-B27)/B27*100,1)</f>
        <v>-12.1</v>
      </c>
      <c r="H27" s="278">
        <f t="shared" si="1"/>
        <v>44.9</v>
      </c>
      <c r="I27" s="278">
        <f t="shared" si="1"/>
        <v>50.4</v>
      </c>
      <c r="J27" s="279">
        <f>ROUND((F27-E27)/E27*100,1)</f>
        <v>6.8</v>
      </c>
      <c r="K27" s="46"/>
      <c r="L27" s="45"/>
      <c r="M27" s="45"/>
      <c r="N27" s="45"/>
      <c r="O27" s="45"/>
    </row>
    <row r="28" spans="1:15" ht="21" customHeight="1">
      <c r="A28" s="54" t="s">
        <v>20</v>
      </c>
      <c r="B28" s="202">
        <v>1015157</v>
      </c>
      <c r="C28" s="203">
        <v>1037236</v>
      </c>
      <c r="D28" s="204">
        <v>1178929</v>
      </c>
      <c r="E28" s="204">
        <v>1294848</v>
      </c>
      <c r="F28" s="209">
        <f>'R05基準財政需要額・収入額・交付決定額'!AX28</f>
        <v>1358112</v>
      </c>
      <c r="G28" s="219">
        <f t="shared" si="1"/>
        <v>2.2</v>
      </c>
      <c r="H28" s="223">
        <f t="shared" si="1"/>
        <v>13.7</v>
      </c>
      <c r="I28" s="223">
        <f t="shared" si="1"/>
        <v>9.8</v>
      </c>
      <c r="J28" s="230">
        <f t="shared" si="1"/>
        <v>4.9</v>
      </c>
      <c r="K28" s="46"/>
      <c r="L28" s="45"/>
      <c r="M28" s="45"/>
      <c r="N28" s="45"/>
      <c r="O28" s="45"/>
    </row>
    <row r="29" spans="1:15" ht="21" customHeight="1">
      <c r="A29" s="54" t="s">
        <v>21</v>
      </c>
      <c r="B29" s="202">
        <v>2012829</v>
      </c>
      <c r="C29" s="203">
        <v>2165395</v>
      </c>
      <c r="D29" s="204">
        <v>2315830</v>
      </c>
      <c r="E29" s="204">
        <v>2363530</v>
      </c>
      <c r="F29" s="209">
        <f>'R05基準財政需要額・収入額・交付決定額'!AX29</f>
        <v>2423361</v>
      </c>
      <c r="G29" s="219">
        <f t="shared" si="1"/>
        <v>7.6</v>
      </c>
      <c r="H29" s="223">
        <f t="shared" si="1"/>
        <v>6.9</v>
      </c>
      <c r="I29" s="223">
        <f t="shared" si="1"/>
        <v>2.1</v>
      </c>
      <c r="J29" s="231">
        <f t="shared" si="1"/>
        <v>2.5</v>
      </c>
      <c r="K29" s="46"/>
      <c r="L29" s="45"/>
      <c r="M29" s="45"/>
      <c r="N29" s="45"/>
      <c r="O29" s="45"/>
    </row>
    <row r="30" spans="1:15" ht="21" customHeight="1">
      <c r="A30" s="54" t="s">
        <v>22</v>
      </c>
      <c r="B30" s="202">
        <v>1212520</v>
      </c>
      <c r="C30" s="203">
        <v>1404612</v>
      </c>
      <c r="D30" s="204">
        <v>1575062</v>
      </c>
      <c r="E30" s="204">
        <v>1621699</v>
      </c>
      <c r="F30" s="209">
        <f>'R05基準財政需要額・収入額・交付決定額'!AX30</f>
        <v>1773787</v>
      </c>
      <c r="G30" s="219">
        <f t="shared" si="1"/>
        <v>15.8</v>
      </c>
      <c r="H30" s="223">
        <f t="shared" si="1"/>
        <v>12.1</v>
      </c>
      <c r="I30" s="223">
        <f t="shared" si="1"/>
        <v>3</v>
      </c>
      <c r="J30" s="231">
        <f t="shared" si="1"/>
        <v>9.4</v>
      </c>
      <c r="K30" s="46"/>
      <c r="L30" s="45"/>
      <c r="M30" s="45"/>
      <c r="N30" s="45"/>
      <c r="O30" s="45"/>
    </row>
    <row r="31" spans="1:15" ht="21" customHeight="1">
      <c r="A31" s="54" t="s">
        <v>23</v>
      </c>
      <c r="B31" s="202">
        <v>1043888</v>
      </c>
      <c r="C31" s="203">
        <v>1195166</v>
      </c>
      <c r="D31" s="204">
        <v>1319823</v>
      </c>
      <c r="E31" s="204">
        <v>1387254</v>
      </c>
      <c r="F31" s="209">
        <f>'R05基準財政需要額・収入額・交付決定額'!AX31</f>
        <v>1364779</v>
      </c>
      <c r="G31" s="219">
        <f t="shared" si="1"/>
        <v>14.5</v>
      </c>
      <c r="H31" s="223">
        <f t="shared" si="1"/>
        <v>10.4</v>
      </c>
      <c r="I31" s="223">
        <f t="shared" si="1"/>
        <v>5.1</v>
      </c>
      <c r="J31" s="231">
        <f t="shared" si="1"/>
        <v>-1.6</v>
      </c>
      <c r="K31" s="46"/>
      <c r="L31" s="45"/>
      <c r="M31" s="45"/>
      <c r="N31" s="45"/>
      <c r="O31" s="45"/>
    </row>
    <row r="32" spans="1:15" ht="21" customHeight="1">
      <c r="A32" s="54" t="s">
        <v>24</v>
      </c>
      <c r="B32" s="202">
        <v>1020763</v>
      </c>
      <c r="C32" s="203">
        <v>1121173</v>
      </c>
      <c r="D32" s="204">
        <v>1288340</v>
      </c>
      <c r="E32" s="204">
        <v>1421206</v>
      </c>
      <c r="F32" s="209">
        <f>'R05基準財政需要額・収入額・交付決定額'!AX32</f>
        <v>1551646</v>
      </c>
      <c r="G32" s="219">
        <f t="shared" si="1"/>
        <v>9.8</v>
      </c>
      <c r="H32" s="223">
        <f t="shared" si="1"/>
        <v>14.9</v>
      </c>
      <c r="I32" s="223">
        <f t="shared" si="1"/>
        <v>10.3</v>
      </c>
      <c r="J32" s="231">
        <f t="shared" si="1"/>
        <v>9.2</v>
      </c>
      <c r="K32" s="46"/>
      <c r="L32" s="45"/>
      <c r="M32" s="45"/>
      <c r="N32" s="45"/>
      <c r="O32" s="45"/>
    </row>
    <row r="33" spans="1:15" ht="21" customHeight="1">
      <c r="A33" s="54" t="s">
        <v>25</v>
      </c>
      <c r="B33" s="202">
        <v>846394</v>
      </c>
      <c r="C33" s="203">
        <v>987604</v>
      </c>
      <c r="D33" s="204">
        <v>1126163</v>
      </c>
      <c r="E33" s="204">
        <v>1150214</v>
      </c>
      <c r="F33" s="209">
        <f>'R05基準財政需要額・収入額・交付決定額'!AX33</f>
        <v>1133152</v>
      </c>
      <c r="G33" s="219">
        <f t="shared" si="1"/>
        <v>16.7</v>
      </c>
      <c r="H33" s="223">
        <f t="shared" si="1"/>
        <v>14</v>
      </c>
      <c r="I33" s="223">
        <f t="shared" si="1"/>
        <v>2.1</v>
      </c>
      <c r="J33" s="231">
        <f t="shared" si="1"/>
        <v>-1.5</v>
      </c>
      <c r="K33" s="46"/>
      <c r="L33" s="45"/>
      <c r="M33" s="45"/>
      <c r="N33" s="45"/>
      <c r="O33" s="45"/>
    </row>
    <row r="34" spans="1:15" ht="21" customHeight="1">
      <c r="A34" s="54" t="s">
        <v>26</v>
      </c>
      <c r="B34" s="202">
        <v>1183432</v>
      </c>
      <c r="C34" s="203">
        <v>1310526</v>
      </c>
      <c r="D34" s="204">
        <v>1430896</v>
      </c>
      <c r="E34" s="204">
        <v>1471850</v>
      </c>
      <c r="F34" s="209">
        <f>'R05基準財政需要額・収入額・交付決定額'!AX34</f>
        <v>1482871</v>
      </c>
      <c r="G34" s="219">
        <f t="shared" si="1"/>
        <v>10.7</v>
      </c>
      <c r="H34" s="223">
        <f t="shared" si="1"/>
        <v>9.2</v>
      </c>
      <c r="I34" s="223">
        <f t="shared" si="1"/>
        <v>2.9</v>
      </c>
      <c r="J34" s="231">
        <f t="shared" si="1"/>
        <v>0.7</v>
      </c>
      <c r="K34" s="46"/>
      <c r="L34" s="45"/>
      <c r="M34" s="45"/>
      <c r="N34" s="45"/>
      <c r="O34" s="45"/>
    </row>
    <row r="35" spans="1:15" ht="21" customHeight="1">
      <c r="A35" s="54" t="s">
        <v>68</v>
      </c>
      <c r="B35" s="202">
        <v>4168728</v>
      </c>
      <c r="C35" s="203">
        <v>4236188</v>
      </c>
      <c r="D35" s="204">
        <v>4303137</v>
      </c>
      <c r="E35" s="204">
        <v>4372154</v>
      </c>
      <c r="F35" s="209">
        <f>'R05基準財政需要額・収入額・交付決定額'!AX35</f>
        <v>4374702</v>
      </c>
      <c r="G35" s="219">
        <f t="shared" si="1"/>
        <v>1.6</v>
      </c>
      <c r="H35" s="223">
        <f t="shared" si="1"/>
        <v>1.6</v>
      </c>
      <c r="I35" s="223">
        <f t="shared" si="1"/>
        <v>1.6</v>
      </c>
      <c r="J35" s="231">
        <f t="shared" si="1"/>
        <v>0.1</v>
      </c>
      <c r="K35" s="46"/>
      <c r="L35" s="45"/>
      <c r="M35" s="45"/>
      <c r="N35" s="45"/>
      <c r="O35" s="45"/>
    </row>
    <row r="36" spans="1:15" ht="21" customHeight="1">
      <c r="A36" s="54" t="s">
        <v>27</v>
      </c>
      <c r="B36" s="202">
        <v>1448182</v>
      </c>
      <c r="C36" s="203">
        <v>1513331</v>
      </c>
      <c r="D36" s="204">
        <v>1704942</v>
      </c>
      <c r="E36" s="204">
        <v>1768837</v>
      </c>
      <c r="F36" s="204">
        <f>'R05基準財政需要額・収入額・交付決定額'!AX36</f>
        <v>1851641</v>
      </c>
      <c r="G36" s="219">
        <f t="shared" si="1"/>
        <v>4.5</v>
      </c>
      <c r="H36" s="223">
        <f t="shared" si="1"/>
        <v>12.7</v>
      </c>
      <c r="I36" s="223">
        <f t="shared" si="1"/>
        <v>3.7</v>
      </c>
      <c r="J36" s="231">
        <f t="shared" si="1"/>
        <v>4.7</v>
      </c>
      <c r="K36" s="46"/>
      <c r="L36" s="45"/>
      <c r="M36" s="45"/>
      <c r="N36" s="45"/>
      <c r="O36" s="45"/>
    </row>
    <row r="37" spans="1:15" ht="21" customHeight="1">
      <c r="A37" s="54" t="s">
        <v>28</v>
      </c>
      <c r="B37" s="202">
        <v>1641427</v>
      </c>
      <c r="C37" s="203">
        <v>1784610</v>
      </c>
      <c r="D37" s="204">
        <v>1912343</v>
      </c>
      <c r="E37" s="204">
        <v>1885029</v>
      </c>
      <c r="F37" s="204">
        <f>'R05基準財政需要額・収入額・交付決定額'!AX37</f>
        <v>1917903</v>
      </c>
      <c r="G37" s="219">
        <f t="shared" si="1"/>
        <v>8.7</v>
      </c>
      <c r="H37" s="223">
        <f t="shared" si="1"/>
        <v>7.2</v>
      </c>
      <c r="I37" s="223">
        <f t="shared" si="1"/>
        <v>-1.4</v>
      </c>
      <c r="J37" s="231">
        <f t="shared" si="1"/>
        <v>1.7</v>
      </c>
      <c r="K37" s="46"/>
      <c r="L37" s="45"/>
      <c r="M37" s="45"/>
      <c r="N37" s="45"/>
      <c r="O37" s="45"/>
    </row>
    <row r="38" spans="1:15" ht="21" customHeight="1">
      <c r="A38" s="54" t="s">
        <v>29</v>
      </c>
      <c r="B38" s="210">
        <v>1324253</v>
      </c>
      <c r="C38" s="203">
        <v>1338365</v>
      </c>
      <c r="D38" s="204">
        <v>1465393</v>
      </c>
      <c r="E38" s="204">
        <v>1426019</v>
      </c>
      <c r="F38" s="204">
        <f>'R05基準財政需要額・収入額・交付決定額'!AX38</f>
        <v>1511018</v>
      </c>
      <c r="G38" s="219">
        <f t="shared" si="1"/>
        <v>1.1</v>
      </c>
      <c r="H38" s="223">
        <f t="shared" si="1"/>
        <v>9.5</v>
      </c>
      <c r="I38" s="223">
        <f t="shared" si="1"/>
        <v>-2.7</v>
      </c>
      <c r="J38" s="221">
        <f t="shared" si="1"/>
        <v>6</v>
      </c>
      <c r="K38" s="46"/>
      <c r="L38" s="45"/>
      <c r="M38" s="45"/>
      <c r="N38" s="45"/>
      <c r="O38" s="45"/>
    </row>
    <row r="39" spans="1:15" ht="21" customHeight="1">
      <c r="A39" s="54" t="s">
        <v>30</v>
      </c>
      <c r="B39" s="202">
        <v>715328</v>
      </c>
      <c r="C39" s="203">
        <v>809516</v>
      </c>
      <c r="D39" s="204">
        <v>960892</v>
      </c>
      <c r="E39" s="204">
        <v>1090793</v>
      </c>
      <c r="F39" s="204">
        <f>'R05基準財政需要額・収入額・交付決定額'!AX39</f>
        <v>1119682</v>
      </c>
      <c r="G39" s="219">
        <f t="shared" si="1"/>
        <v>13.2</v>
      </c>
      <c r="H39" s="223">
        <f t="shared" si="1"/>
        <v>18.7</v>
      </c>
      <c r="I39" s="223">
        <f t="shared" si="1"/>
        <v>13.5</v>
      </c>
      <c r="J39" s="221">
        <f t="shared" si="1"/>
        <v>2.6</v>
      </c>
      <c r="K39" s="46"/>
      <c r="L39" s="45"/>
      <c r="M39" s="45"/>
      <c r="N39" s="45"/>
      <c r="O39" s="45"/>
    </row>
    <row r="40" spans="1:15" ht="21" customHeight="1">
      <c r="A40" s="54" t="s">
        <v>31</v>
      </c>
      <c r="B40" s="202">
        <v>827806</v>
      </c>
      <c r="C40" s="203">
        <v>934312</v>
      </c>
      <c r="D40" s="204">
        <v>1069829</v>
      </c>
      <c r="E40" s="204">
        <v>1097413</v>
      </c>
      <c r="F40" s="204">
        <f>'R05基準財政需要額・収入額・交付決定額'!AX40</f>
        <v>1195410</v>
      </c>
      <c r="G40" s="219">
        <f t="shared" si="1"/>
        <v>12.9</v>
      </c>
      <c r="H40" s="223">
        <f t="shared" si="1"/>
        <v>14.5</v>
      </c>
      <c r="I40" s="223">
        <f t="shared" si="1"/>
        <v>2.6</v>
      </c>
      <c r="J40" s="221">
        <f t="shared" si="1"/>
        <v>8.9</v>
      </c>
      <c r="K40" s="46"/>
      <c r="L40" s="45"/>
      <c r="M40" s="45"/>
      <c r="N40" s="45"/>
      <c r="O40" s="45"/>
    </row>
    <row r="41" spans="1:15" ht="21" customHeight="1">
      <c r="A41" s="54" t="s">
        <v>32</v>
      </c>
      <c r="B41" s="202">
        <v>1413611</v>
      </c>
      <c r="C41" s="203">
        <v>1511617</v>
      </c>
      <c r="D41" s="204">
        <v>1640965</v>
      </c>
      <c r="E41" s="204">
        <v>1729993</v>
      </c>
      <c r="F41" s="204">
        <f>'R05基準財政需要額・収入額・交付決定額'!AX41</f>
        <v>1735208</v>
      </c>
      <c r="G41" s="219">
        <f t="shared" si="1"/>
        <v>6.9</v>
      </c>
      <c r="H41" s="223">
        <f t="shared" si="1"/>
        <v>8.6</v>
      </c>
      <c r="I41" s="223">
        <f t="shared" si="1"/>
        <v>5.4</v>
      </c>
      <c r="J41" s="221">
        <f t="shared" si="1"/>
        <v>0.3</v>
      </c>
      <c r="K41" s="46"/>
      <c r="L41" s="45"/>
      <c r="M41" s="45"/>
      <c r="N41" s="45"/>
      <c r="O41" s="45"/>
    </row>
    <row r="42" spans="1:15" ht="21" customHeight="1">
      <c r="A42" s="54" t="s">
        <v>33</v>
      </c>
      <c r="B42" s="202">
        <v>1247741</v>
      </c>
      <c r="C42" s="203">
        <v>1363633</v>
      </c>
      <c r="D42" s="204">
        <v>1504704</v>
      </c>
      <c r="E42" s="204">
        <v>1518930</v>
      </c>
      <c r="F42" s="204">
        <f>'R05基準財政需要額・収入額・交付決定額'!AX42</f>
        <v>1523113</v>
      </c>
      <c r="G42" s="219">
        <f t="shared" si="1"/>
        <v>9.3</v>
      </c>
      <c r="H42" s="223">
        <f t="shared" si="1"/>
        <v>10.3</v>
      </c>
      <c r="I42" s="223">
        <f t="shared" si="1"/>
        <v>0.9</v>
      </c>
      <c r="J42" s="221">
        <f t="shared" si="1"/>
        <v>0.3</v>
      </c>
      <c r="K42" s="46"/>
      <c r="L42" s="45"/>
      <c r="M42" s="45"/>
      <c r="N42" s="45"/>
      <c r="O42" s="45"/>
    </row>
    <row r="43" spans="1:15" ht="21" customHeight="1">
      <c r="A43" s="54" t="s">
        <v>34</v>
      </c>
      <c r="B43" s="202">
        <v>1939377</v>
      </c>
      <c r="C43" s="203">
        <v>1993759</v>
      </c>
      <c r="D43" s="204">
        <v>2168389</v>
      </c>
      <c r="E43" s="204">
        <v>2142781</v>
      </c>
      <c r="F43" s="204">
        <f>'R05基準財政需要額・収入額・交付決定額'!AX43</f>
        <v>2203007</v>
      </c>
      <c r="G43" s="219">
        <f aca="true" t="shared" si="2" ref="G43:J50">ROUND((C43-B43)/B43*100,1)</f>
        <v>2.8</v>
      </c>
      <c r="H43" s="223">
        <f t="shared" si="2"/>
        <v>8.8</v>
      </c>
      <c r="I43" s="223">
        <f t="shared" si="2"/>
        <v>-1.2</v>
      </c>
      <c r="J43" s="221">
        <f t="shared" si="2"/>
        <v>2.8</v>
      </c>
      <c r="K43" s="46"/>
      <c r="L43" s="45"/>
      <c r="M43" s="45"/>
      <c r="N43" s="45"/>
      <c r="O43" s="45"/>
    </row>
    <row r="44" spans="1:15" ht="21" customHeight="1">
      <c r="A44" s="54" t="s">
        <v>35</v>
      </c>
      <c r="B44" s="202">
        <v>2349948</v>
      </c>
      <c r="C44" s="203">
        <v>2454020</v>
      </c>
      <c r="D44" s="204">
        <v>2613893</v>
      </c>
      <c r="E44" s="204">
        <v>2680021</v>
      </c>
      <c r="F44" s="204">
        <f>'R05基準財政需要額・収入額・交付決定額'!AX44</f>
        <v>2722776</v>
      </c>
      <c r="G44" s="219">
        <f t="shared" si="2"/>
        <v>4.4</v>
      </c>
      <c r="H44" s="223">
        <f t="shared" si="2"/>
        <v>6.5</v>
      </c>
      <c r="I44" s="223">
        <f t="shared" si="2"/>
        <v>2.5</v>
      </c>
      <c r="J44" s="221">
        <f t="shared" si="2"/>
        <v>1.6</v>
      </c>
      <c r="K44" s="46"/>
      <c r="L44" s="45"/>
      <c r="M44" s="45"/>
      <c r="N44" s="45"/>
      <c r="O44" s="45"/>
    </row>
    <row r="45" spans="1:15" ht="21" customHeight="1">
      <c r="A45" s="54" t="s">
        <v>36</v>
      </c>
      <c r="B45" s="202">
        <v>1168629</v>
      </c>
      <c r="C45" s="203">
        <v>1260446</v>
      </c>
      <c r="D45" s="204">
        <v>1389082</v>
      </c>
      <c r="E45" s="204">
        <v>1384717</v>
      </c>
      <c r="F45" s="204">
        <f>'R05基準財政需要額・収入額・交付決定額'!AX45</f>
        <v>1433491</v>
      </c>
      <c r="G45" s="219">
        <f t="shared" si="2"/>
        <v>7.9</v>
      </c>
      <c r="H45" s="223">
        <f t="shared" si="2"/>
        <v>10.2</v>
      </c>
      <c r="I45" s="223">
        <f t="shared" si="2"/>
        <v>-0.3</v>
      </c>
      <c r="J45" s="221">
        <f t="shared" si="2"/>
        <v>3.5</v>
      </c>
      <c r="K45" s="46"/>
      <c r="L45" s="45"/>
      <c r="M45" s="45"/>
      <c r="N45" s="45"/>
      <c r="O45" s="45"/>
    </row>
    <row r="46" spans="1:15" ht="21" customHeight="1">
      <c r="A46" s="54" t="s">
        <v>37</v>
      </c>
      <c r="B46" s="202">
        <v>1302212</v>
      </c>
      <c r="C46" s="203">
        <v>1349156</v>
      </c>
      <c r="D46" s="204">
        <v>1505329</v>
      </c>
      <c r="E46" s="204">
        <v>1652811</v>
      </c>
      <c r="F46" s="204">
        <f>'R05基準財政需要額・収入額・交付決定額'!AX46</f>
        <v>1701551</v>
      </c>
      <c r="G46" s="219">
        <f t="shared" si="2"/>
        <v>3.6</v>
      </c>
      <c r="H46" s="223">
        <f t="shared" si="2"/>
        <v>11.6</v>
      </c>
      <c r="I46" s="223">
        <f t="shared" si="2"/>
        <v>9.8</v>
      </c>
      <c r="J46" s="221">
        <f t="shared" si="2"/>
        <v>2.9</v>
      </c>
      <c r="K46" s="46"/>
      <c r="L46" s="45"/>
      <c r="M46" s="45"/>
      <c r="N46" s="45"/>
      <c r="O46" s="45"/>
    </row>
    <row r="47" spans="1:15" ht="21" customHeight="1" thickBot="1">
      <c r="A47" s="55" t="s">
        <v>38</v>
      </c>
      <c r="B47" s="205">
        <v>941923</v>
      </c>
      <c r="C47" s="206">
        <v>976257</v>
      </c>
      <c r="D47" s="207">
        <v>1137310</v>
      </c>
      <c r="E47" s="207">
        <v>1147415</v>
      </c>
      <c r="F47" s="207">
        <f>'R05基準財政需要額・収入額・交付決定額'!AX47</f>
        <v>1181465</v>
      </c>
      <c r="G47" s="232">
        <f t="shared" si="2"/>
        <v>3.6</v>
      </c>
      <c r="H47" s="224">
        <f t="shared" si="2"/>
        <v>16.5</v>
      </c>
      <c r="I47" s="224">
        <f t="shared" si="2"/>
        <v>0.9</v>
      </c>
      <c r="J47" s="225">
        <f t="shared" si="2"/>
        <v>3</v>
      </c>
      <c r="K47" s="46"/>
      <c r="L47" s="45"/>
      <c r="M47" s="45"/>
      <c r="N47" s="45"/>
      <c r="O47" s="45"/>
    </row>
    <row r="48" spans="1:15" ht="21" customHeight="1" thickBot="1" thickTop="1">
      <c r="A48" s="52" t="s">
        <v>67</v>
      </c>
      <c r="B48" s="208">
        <v>108011231</v>
      </c>
      <c r="C48" s="208">
        <v>107910047</v>
      </c>
      <c r="D48" s="208">
        <v>115278427</v>
      </c>
      <c r="E48" s="208">
        <v>122730168</v>
      </c>
      <c r="F48" s="208">
        <f>SUM(F6:F26)</f>
        <v>124181472</v>
      </c>
      <c r="G48" s="226">
        <f>ROUND((C48-B48)/B48*100,1)</f>
        <v>-0.1</v>
      </c>
      <c r="H48" s="227">
        <f>ROUND((D48-C48)/C48*100,1)</f>
        <v>6.8</v>
      </c>
      <c r="I48" s="228">
        <f>ROUND((E48-D48)/D48*100,1)</f>
        <v>6.5</v>
      </c>
      <c r="J48" s="229">
        <f>ROUND((F48-E48)/E48*100,1)</f>
        <v>1.2</v>
      </c>
      <c r="K48" s="46"/>
      <c r="L48" s="45"/>
      <c r="M48" s="45"/>
      <c r="N48" s="45"/>
      <c r="O48" s="45"/>
    </row>
    <row r="49" spans="1:15" ht="21" customHeight="1" thickBot="1" thickTop="1">
      <c r="A49" s="52" t="s">
        <v>69</v>
      </c>
      <c r="B49" s="211">
        <v>29050443</v>
      </c>
      <c r="C49" s="211">
        <v>30945856</v>
      </c>
      <c r="D49" s="212">
        <v>33899469</v>
      </c>
      <c r="E49" s="208">
        <v>35040969</v>
      </c>
      <c r="F49" s="208">
        <f>SUM(F27:F47)</f>
        <v>36021740</v>
      </c>
      <c r="G49" s="226">
        <f t="shared" si="2"/>
        <v>6.5</v>
      </c>
      <c r="H49" s="227">
        <f t="shared" si="2"/>
        <v>9.5</v>
      </c>
      <c r="I49" s="227">
        <f t="shared" si="2"/>
        <v>3.4</v>
      </c>
      <c r="J49" s="233">
        <f t="shared" si="2"/>
        <v>2.8</v>
      </c>
      <c r="K49" s="46"/>
      <c r="L49" s="45"/>
      <c r="M49" s="45"/>
      <c r="N49" s="45"/>
      <c r="O49" s="45"/>
    </row>
    <row r="50" spans="1:11" ht="21" customHeight="1" thickTop="1">
      <c r="A50" s="53" t="s">
        <v>70</v>
      </c>
      <c r="B50" s="201">
        <v>137061674</v>
      </c>
      <c r="C50" s="213">
        <v>138855903</v>
      </c>
      <c r="D50" s="213">
        <v>149177896</v>
      </c>
      <c r="E50" s="214">
        <v>157771137</v>
      </c>
      <c r="F50" s="215">
        <f>F48+F49</f>
        <v>160203212</v>
      </c>
      <c r="G50" s="234">
        <f t="shared" si="2"/>
        <v>1.3</v>
      </c>
      <c r="H50" s="235">
        <f t="shared" si="2"/>
        <v>7.4</v>
      </c>
      <c r="I50" s="235">
        <f t="shared" si="2"/>
        <v>5.8</v>
      </c>
      <c r="J50" s="236">
        <f t="shared" si="2"/>
        <v>1.5</v>
      </c>
      <c r="K50" s="46"/>
    </row>
    <row r="51" ht="8.25" customHeight="1"/>
    <row r="52" ht="17.25" customHeight="1">
      <c r="A52" s="49"/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74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5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I21" sqref="I21"/>
    </sheetView>
  </sheetViews>
  <sheetFormatPr defaultColWidth="10" defaultRowHeight="21.75" customHeight="1"/>
  <cols>
    <col min="1" max="1" width="9.08203125" style="254" customWidth="1"/>
    <col min="2" max="7" width="12.16015625" style="254" customWidth="1"/>
    <col min="8" max="16384" width="10" style="254" customWidth="1"/>
  </cols>
  <sheetData>
    <row r="2" spans="1:5" ht="21.75" customHeight="1">
      <c r="A2" s="69" t="s">
        <v>417</v>
      </c>
      <c r="B2" s="255"/>
      <c r="C2" s="256"/>
      <c r="D2" s="256"/>
      <c r="E2" s="256"/>
    </row>
    <row r="3" spans="1:7" ht="12.75" customHeight="1">
      <c r="A3" s="257"/>
      <c r="B3" s="258" t="s">
        <v>402</v>
      </c>
      <c r="C3" s="259" t="s">
        <v>72</v>
      </c>
      <c r="D3" s="259" t="s">
        <v>73</v>
      </c>
      <c r="E3" s="259" t="s">
        <v>74</v>
      </c>
      <c r="F3" s="259" t="s">
        <v>73</v>
      </c>
      <c r="G3" s="260" t="s">
        <v>73</v>
      </c>
    </row>
    <row r="4" spans="1:7" ht="12.75" customHeight="1">
      <c r="A4" s="261" t="s">
        <v>50</v>
      </c>
      <c r="B4" s="261" t="s">
        <v>406</v>
      </c>
      <c r="C4" s="262" t="s">
        <v>75</v>
      </c>
      <c r="D4" s="262" t="s">
        <v>76</v>
      </c>
      <c r="E4" s="262" t="s">
        <v>75</v>
      </c>
      <c r="F4" s="262" t="s">
        <v>77</v>
      </c>
      <c r="G4" s="263" t="s">
        <v>78</v>
      </c>
    </row>
    <row r="5" spans="1:7" ht="12.75" customHeight="1">
      <c r="A5" s="264"/>
      <c r="B5" s="265" t="s">
        <v>79</v>
      </c>
      <c r="C5" s="262" t="s">
        <v>80</v>
      </c>
      <c r="D5" s="262" t="s">
        <v>81</v>
      </c>
      <c r="E5" s="262" t="s">
        <v>82</v>
      </c>
      <c r="F5" s="262" t="s">
        <v>83</v>
      </c>
      <c r="G5" s="266" t="s">
        <v>84</v>
      </c>
    </row>
    <row r="6" spans="1:7" ht="21" customHeight="1">
      <c r="A6" s="343" t="s">
        <v>51</v>
      </c>
      <c r="B6" s="344">
        <v>402557</v>
      </c>
      <c r="C6" s="345">
        <f>'R05基準財政需要額・収入額・交付決定額'!AC6</f>
        <v>70880118</v>
      </c>
      <c r="D6" s="345">
        <f aca="true" t="shared" si="0" ref="D6:D46">ROUND($C6/$B6*1000,0)</f>
        <v>176075</v>
      </c>
      <c r="E6" s="345">
        <f>'R05基準財政需要額・収入額・交付決定額'!AK6</f>
        <v>58438315</v>
      </c>
      <c r="F6" s="346">
        <f aca="true" t="shared" si="1" ref="F6:F50">ROUND($E6/$B6*1000,0)</f>
        <v>145168</v>
      </c>
      <c r="G6" s="347">
        <f>$D6-$F6</f>
        <v>30907</v>
      </c>
    </row>
    <row r="7" spans="1:7" ht="21" customHeight="1">
      <c r="A7" s="343" t="s">
        <v>52</v>
      </c>
      <c r="B7" s="348">
        <v>158286</v>
      </c>
      <c r="C7" s="345">
        <f>'R05基準財政需要額・収入額・交付決定額'!AC7</f>
        <v>29965920</v>
      </c>
      <c r="D7" s="345">
        <f t="shared" si="0"/>
        <v>189315</v>
      </c>
      <c r="E7" s="345">
        <f>'R05基準財政需要額・収入額・交付決定額'!AK7</f>
        <v>25410288</v>
      </c>
      <c r="F7" s="345">
        <f t="shared" si="1"/>
        <v>160534</v>
      </c>
      <c r="G7" s="349">
        <f aca="true" t="shared" si="2" ref="G7:G26">$D7-$F7</f>
        <v>28781</v>
      </c>
    </row>
    <row r="8" spans="1:7" ht="21" customHeight="1">
      <c r="A8" s="343" t="s">
        <v>53</v>
      </c>
      <c r="B8" s="344">
        <v>84419</v>
      </c>
      <c r="C8" s="345">
        <f>'R05基準財政需要額・収入額・交付決定額'!AC8</f>
        <v>24062043</v>
      </c>
      <c r="D8" s="345">
        <f t="shared" si="0"/>
        <v>285031</v>
      </c>
      <c r="E8" s="345">
        <f>'R05基準財政需要額・収入額・交付決定額'!AK8</f>
        <v>13077537</v>
      </c>
      <c r="F8" s="346">
        <f t="shared" si="1"/>
        <v>154912</v>
      </c>
      <c r="G8" s="347">
        <f t="shared" si="2"/>
        <v>130119</v>
      </c>
    </row>
    <row r="9" spans="1:7" ht="21" customHeight="1">
      <c r="A9" s="343" t="s">
        <v>54</v>
      </c>
      <c r="B9" s="344">
        <v>106732</v>
      </c>
      <c r="C9" s="345">
        <f>'R05基準財政需要額・収入額・交付決定額'!AC9</f>
        <v>20052319</v>
      </c>
      <c r="D9" s="345">
        <f t="shared" si="0"/>
        <v>187875</v>
      </c>
      <c r="E9" s="345">
        <f>'R05基準財政需要額・収入額・交付決定額'!AK9</f>
        <v>13912978</v>
      </c>
      <c r="F9" s="346">
        <f t="shared" si="1"/>
        <v>130354</v>
      </c>
      <c r="G9" s="347">
        <f t="shared" si="2"/>
        <v>57521</v>
      </c>
    </row>
    <row r="10" spans="1:7" ht="21" customHeight="1">
      <c r="A10" s="343" t="s">
        <v>55</v>
      </c>
      <c r="B10" s="344">
        <v>85283</v>
      </c>
      <c r="C10" s="345">
        <f>'R05基準財政需要額・収入額・交付決定額'!AC10</f>
        <v>20432498</v>
      </c>
      <c r="D10" s="345">
        <f t="shared" si="0"/>
        <v>239585</v>
      </c>
      <c r="E10" s="345">
        <f>'R05基準財政需要額・収入額・交付決定額'!AK10</f>
        <v>12298569</v>
      </c>
      <c r="F10" s="346">
        <f t="shared" si="1"/>
        <v>144209</v>
      </c>
      <c r="G10" s="347">
        <f t="shared" si="2"/>
        <v>95376</v>
      </c>
    </row>
    <row r="11" spans="1:7" ht="21" customHeight="1">
      <c r="A11" s="343" t="s">
        <v>56</v>
      </c>
      <c r="B11" s="344">
        <v>76570</v>
      </c>
      <c r="C11" s="345">
        <f>'R05基準財政需要額・収入額・交付決定額'!AC11</f>
        <v>21110205</v>
      </c>
      <c r="D11" s="345">
        <f t="shared" si="0"/>
        <v>275698</v>
      </c>
      <c r="E11" s="345">
        <f>'R05基準財政需要額・収入額・交付決定額'!AK11</f>
        <v>10621496</v>
      </c>
      <c r="F11" s="346">
        <f t="shared" si="1"/>
        <v>138716</v>
      </c>
      <c r="G11" s="347">
        <f t="shared" si="2"/>
        <v>136982</v>
      </c>
    </row>
    <row r="12" spans="1:7" ht="21" customHeight="1">
      <c r="A12" s="343" t="s">
        <v>14</v>
      </c>
      <c r="B12" s="344">
        <v>19247</v>
      </c>
      <c r="C12" s="345">
        <f>'R05基準財政需要額・収入額・交付決定額'!AC12</f>
        <v>5231911</v>
      </c>
      <c r="D12" s="345">
        <f t="shared" si="0"/>
        <v>271830</v>
      </c>
      <c r="E12" s="345">
        <f>'R05基準財政需要額・収入額・交付決定額'!AK12</f>
        <v>2826870</v>
      </c>
      <c r="F12" s="346">
        <f t="shared" si="1"/>
        <v>146873</v>
      </c>
      <c r="G12" s="347">
        <f t="shared" si="2"/>
        <v>124957</v>
      </c>
    </row>
    <row r="13" spans="1:7" ht="21" customHeight="1">
      <c r="A13" s="343" t="s">
        <v>15</v>
      </c>
      <c r="B13" s="344">
        <v>37150</v>
      </c>
      <c r="C13" s="345">
        <f>'R05基準財政需要額・収入額・交付決定額'!AC13</f>
        <v>8401821</v>
      </c>
      <c r="D13" s="345">
        <f t="shared" si="0"/>
        <v>226159</v>
      </c>
      <c r="E13" s="345">
        <f>'R05基準財政需要額・収入額・交付決定額'!AK13</f>
        <v>5021198</v>
      </c>
      <c r="F13" s="346">
        <f t="shared" si="1"/>
        <v>135160</v>
      </c>
      <c r="G13" s="347">
        <f t="shared" si="2"/>
        <v>90999</v>
      </c>
    </row>
    <row r="14" spans="1:7" ht="21" customHeight="1">
      <c r="A14" s="343" t="s">
        <v>16</v>
      </c>
      <c r="B14" s="344">
        <v>65649</v>
      </c>
      <c r="C14" s="345">
        <f>'R05基準財政需要額・収入額・交付決定額'!AC14</f>
        <v>11621211</v>
      </c>
      <c r="D14" s="345">
        <f t="shared" si="0"/>
        <v>177020</v>
      </c>
      <c r="E14" s="345">
        <f>'R05基準財政需要額・収入額・交付決定額'!AK14</f>
        <v>8675266</v>
      </c>
      <c r="F14" s="346">
        <f t="shared" si="1"/>
        <v>132146</v>
      </c>
      <c r="G14" s="347">
        <f t="shared" si="2"/>
        <v>44874</v>
      </c>
    </row>
    <row r="15" spans="1:7" ht="21" customHeight="1">
      <c r="A15" s="343" t="s">
        <v>57</v>
      </c>
      <c r="B15" s="344">
        <v>47774</v>
      </c>
      <c r="C15" s="345">
        <f>'R05基準財政需要額・収入額・交付決定額'!AC15</f>
        <v>15520458</v>
      </c>
      <c r="D15" s="345">
        <f t="shared" si="0"/>
        <v>324872</v>
      </c>
      <c r="E15" s="345">
        <f>'R05基準財政需要額・収入額・交付決定額'!AK15</f>
        <v>7080308</v>
      </c>
      <c r="F15" s="346">
        <f t="shared" si="1"/>
        <v>148204</v>
      </c>
      <c r="G15" s="347">
        <f t="shared" si="2"/>
        <v>176668</v>
      </c>
    </row>
    <row r="16" spans="1:7" ht="21" customHeight="1">
      <c r="A16" s="343" t="s">
        <v>17</v>
      </c>
      <c r="B16" s="344">
        <v>56689</v>
      </c>
      <c r="C16" s="345">
        <f>'R05基準財政需要額・収入額・交付決定額'!AC16</f>
        <v>10344403</v>
      </c>
      <c r="D16" s="345">
        <f t="shared" si="0"/>
        <v>182476</v>
      </c>
      <c r="E16" s="345">
        <f>'R05基準財政需要額・収入額・交付決定額'!AK16</f>
        <v>7996606</v>
      </c>
      <c r="F16" s="346">
        <f t="shared" si="1"/>
        <v>141061</v>
      </c>
      <c r="G16" s="347">
        <f t="shared" si="2"/>
        <v>41415</v>
      </c>
    </row>
    <row r="17" spans="1:7" ht="21" customHeight="1">
      <c r="A17" s="343" t="s">
        <v>18</v>
      </c>
      <c r="B17" s="344">
        <v>55348</v>
      </c>
      <c r="C17" s="345">
        <f>'R05基準財政需要額・収入額・交付決定額'!AC17</f>
        <v>11337907</v>
      </c>
      <c r="D17" s="345">
        <f t="shared" si="0"/>
        <v>204848</v>
      </c>
      <c r="E17" s="345">
        <f>'R05基準財政需要額・収入額・交付決定額'!AK17</f>
        <v>7735883</v>
      </c>
      <c r="F17" s="346">
        <f t="shared" si="1"/>
        <v>139768</v>
      </c>
      <c r="G17" s="347">
        <f t="shared" si="2"/>
        <v>65080</v>
      </c>
    </row>
    <row r="18" spans="1:7" ht="21" customHeight="1">
      <c r="A18" s="350" t="s">
        <v>85</v>
      </c>
      <c r="B18" s="348">
        <v>144521</v>
      </c>
      <c r="C18" s="345">
        <f>'R05基準財政需要額・収入額・交付決定額'!AC18</f>
        <v>23779375</v>
      </c>
      <c r="D18" s="345">
        <f t="shared" si="0"/>
        <v>164539</v>
      </c>
      <c r="E18" s="345">
        <f>'R05基準財政需要額・収入額・交付決定額'!AK18</f>
        <v>20532635</v>
      </c>
      <c r="F18" s="346">
        <f t="shared" si="1"/>
        <v>142074</v>
      </c>
      <c r="G18" s="349">
        <f t="shared" si="2"/>
        <v>22465</v>
      </c>
    </row>
    <row r="19" spans="1:7" ht="21" customHeight="1">
      <c r="A19" s="343" t="s">
        <v>59</v>
      </c>
      <c r="B19" s="344">
        <v>99968</v>
      </c>
      <c r="C19" s="345">
        <f>'R05基準財政需要額・収入額・交付決定額'!AC19</f>
        <v>16836509</v>
      </c>
      <c r="D19" s="345">
        <f t="shared" si="0"/>
        <v>168419</v>
      </c>
      <c r="E19" s="345">
        <f>'R05基準財政需要額・収入額・交付決定額'!AK19</f>
        <v>13683565</v>
      </c>
      <c r="F19" s="346">
        <f t="shared" si="1"/>
        <v>136879</v>
      </c>
      <c r="G19" s="347">
        <f t="shared" si="2"/>
        <v>31540</v>
      </c>
    </row>
    <row r="20" spans="1:7" ht="21" customHeight="1">
      <c r="A20" s="343" t="s">
        <v>60</v>
      </c>
      <c r="B20" s="344">
        <v>25280</v>
      </c>
      <c r="C20" s="345">
        <f>'R05基準財政需要額・収入額・交付決定額'!AC20</f>
        <v>7606945</v>
      </c>
      <c r="D20" s="345">
        <f t="shared" si="0"/>
        <v>300908</v>
      </c>
      <c r="E20" s="345">
        <f>'R05基準財政需要額・収入額・交付決定額'!AK20</f>
        <v>3140765</v>
      </c>
      <c r="F20" s="346">
        <f t="shared" si="1"/>
        <v>124239</v>
      </c>
      <c r="G20" s="347">
        <f t="shared" si="2"/>
        <v>176669</v>
      </c>
    </row>
    <row r="21" spans="1:7" ht="21" customHeight="1">
      <c r="A21" s="343" t="s">
        <v>61</v>
      </c>
      <c r="B21" s="344">
        <v>56388</v>
      </c>
      <c r="C21" s="345">
        <f>'R05基準財政需要額・収入額・交付決定額'!AC21</f>
        <v>10073689</v>
      </c>
      <c r="D21" s="345">
        <f t="shared" si="0"/>
        <v>178650</v>
      </c>
      <c r="E21" s="345">
        <f>'R05基準財政需要額・収入額・交付決定額'!AK21</f>
        <v>7313828</v>
      </c>
      <c r="F21" s="346">
        <f t="shared" si="1"/>
        <v>129705</v>
      </c>
      <c r="G21" s="347">
        <f t="shared" si="2"/>
        <v>48945</v>
      </c>
    </row>
    <row r="22" spans="1:7" ht="21" customHeight="1">
      <c r="A22" s="343" t="s">
        <v>86</v>
      </c>
      <c r="B22" s="344">
        <v>22538</v>
      </c>
      <c r="C22" s="345">
        <f>'R05基準財政需要額・収入額・交付決定額'!AC22</f>
        <v>9557360</v>
      </c>
      <c r="D22" s="345">
        <f t="shared" si="0"/>
        <v>424055</v>
      </c>
      <c r="E22" s="345">
        <f>'R05基準財政需要額・収入額・交付決定額'!AK22</f>
        <v>3373395</v>
      </c>
      <c r="F22" s="346">
        <f t="shared" si="1"/>
        <v>149676</v>
      </c>
      <c r="G22" s="347">
        <f t="shared" si="2"/>
        <v>274379</v>
      </c>
    </row>
    <row r="23" spans="1:7" ht="21" customHeight="1">
      <c r="A23" s="343" t="s">
        <v>63</v>
      </c>
      <c r="B23" s="344">
        <v>32928</v>
      </c>
      <c r="C23" s="345">
        <f>'R05基準財政需要額・収入額・交付決定額'!AC23</f>
        <v>9760598</v>
      </c>
      <c r="D23" s="345">
        <f t="shared" si="0"/>
        <v>296422</v>
      </c>
      <c r="E23" s="345">
        <f>'R05基準財政需要額・収入額・交付決定額'!AK23</f>
        <v>5256855</v>
      </c>
      <c r="F23" s="346">
        <f t="shared" si="1"/>
        <v>159647</v>
      </c>
      <c r="G23" s="347">
        <f t="shared" si="2"/>
        <v>136775</v>
      </c>
    </row>
    <row r="24" spans="1:7" ht="21" customHeight="1">
      <c r="A24" s="343" t="s">
        <v>64</v>
      </c>
      <c r="B24" s="344">
        <v>38997</v>
      </c>
      <c r="C24" s="345">
        <f>'R05基準財政需要額・収入額・交付決定額'!AC24</f>
        <v>16321721</v>
      </c>
      <c r="D24" s="345">
        <f t="shared" si="0"/>
        <v>418538</v>
      </c>
      <c r="E24" s="345">
        <f>'R05基準財政需要額・収入額・交付決定額'!AK24</f>
        <v>5448040</v>
      </c>
      <c r="F24" s="346">
        <f t="shared" si="1"/>
        <v>139704</v>
      </c>
      <c r="G24" s="347">
        <f t="shared" si="2"/>
        <v>278834</v>
      </c>
    </row>
    <row r="25" spans="1:7" ht="21" customHeight="1">
      <c r="A25" s="343" t="s">
        <v>65</v>
      </c>
      <c r="B25" s="344">
        <v>30428</v>
      </c>
      <c r="C25" s="345">
        <f>'R05基準財政需要額・収入額・交付決定額'!AC25</f>
        <v>12413345</v>
      </c>
      <c r="D25" s="345">
        <f t="shared" si="0"/>
        <v>407958</v>
      </c>
      <c r="E25" s="345">
        <f>'R05基準財政需要額・収入額・交付決定額'!AK25</f>
        <v>4278203</v>
      </c>
      <c r="F25" s="346">
        <f t="shared" si="1"/>
        <v>140601</v>
      </c>
      <c r="G25" s="347">
        <f t="shared" si="2"/>
        <v>267357</v>
      </c>
    </row>
    <row r="26" spans="1:7" ht="21" customHeight="1">
      <c r="A26" s="343" t="s">
        <v>66</v>
      </c>
      <c r="B26" s="344">
        <v>32735</v>
      </c>
      <c r="C26" s="345">
        <f>'R05基準財政需要額・収入額・交付決定額'!AC26</f>
        <v>9308730</v>
      </c>
      <c r="D26" s="345">
        <f t="shared" si="0"/>
        <v>284366</v>
      </c>
      <c r="E26" s="345">
        <f>'R05基準財政需要額・収入額・交付決定額'!AK26</f>
        <v>4273885</v>
      </c>
      <c r="F26" s="346">
        <f t="shared" si="1"/>
        <v>130560</v>
      </c>
      <c r="G26" s="347">
        <f t="shared" si="2"/>
        <v>153806</v>
      </c>
    </row>
    <row r="27" spans="1:7" ht="21" customHeight="1">
      <c r="A27" s="351" t="s">
        <v>19</v>
      </c>
      <c r="B27" s="352">
        <v>25881</v>
      </c>
      <c r="C27" s="345">
        <f>'R05基準財政需要額・収入額・交付決定額'!AC27</f>
        <v>4497849</v>
      </c>
      <c r="D27" s="345">
        <f t="shared" si="0"/>
        <v>173790</v>
      </c>
      <c r="E27" s="345">
        <f>'R05基準財政需要額・収入額・交付決定額'!AK27</f>
        <v>4032756</v>
      </c>
      <c r="F27" s="346">
        <f t="shared" si="1"/>
        <v>155819</v>
      </c>
      <c r="G27" s="349">
        <f aca="true" t="shared" si="3" ref="G27:G50">$D27-$F27</f>
        <v>17971</v>
      </c>
    </row>
    <row r="28" spans="1:7" ht="21" customHeight="1">
      <c r="A28" s="351" t="s">
        <v>20</v>
      </c>
      <c r="B28" s="352">
        <v>22208</v>
      </c>
      <c r="C28" s="345">
        <f>'R05基準財政需要額・収入額・交付決定額'!AC28</f>
        <v>4164486</v>
      </c>
      <c r="D28" s="345">
        <f t="shared" si="0"/>
        <v>187522</v>
      </c>
      <c r="E28" s="345">
        <f>'R05基準財政需要額・収入額・交付決定額'!AK28</f>
        <v>2804895</v>
      </c>
      <c r="F28" s="346">
        <f t="shared" si="1"/>
        <v>126301</v>
      </c>
      <c r="G28" s="347">
        <f t="shared" si="3"/>
        <v>61221</v>
      </c>
    </row>
    <row r="29" spans="1:7" ht="21" customHeight="1">
      <c r="A29" s="351" t="s">
        <v>21</v>
      </c>
      <c r="B29" s="352">
        <v>26882</v>
      </c>
      <c r="C29" s="345">
        <f>'R05基準財政需要額・収入額・交付決定額'!AC29</f>
        <v>5985651</v>
      </c>
      <c r="D29" s="345">
        <f t="shared" si="0"/>
        <v>222664</v>
      </c>
      <c r="E29" s="345">
        <f>'R05基準財政需要額・収入額・交付決定額'!AK29</f>
        <v>3559591</v>
      </c>
      <c r="F29" s="346">
        <f t="shared" si="1"/>
        <v>132415</v>
      </c>
      <c r="G29" s="347">
        <f t="shared" si="3"/>
        <v>90249</v>
      </c>
    </row>
    <row r="30" spans="1:7" ht="21" customHeight="1">
      <c r="A30" s="351" t="s">
        <v>22</v>
      </c>
      <c r="B30" s="352">
        <v>26402</v>
      </c>
      <c r="C30" s="345">
        <f>'R05基準財政需要額・収入額・交付決定額'!AC30</f>
        <v>5515396</v>
      </c>
      <c r="D30" s="345">
        <f t="shared" si="0"/>
        <v>208901</v>
      </c>
      <c r="E30" s="345">
        <f>'R05基準財政需要額・収入額・交付決定額'!AK30</f>
        <v>3739122</v>
      </c>
      <c r="F30" s="346">
        <f t="shared" si="1"/>
        <v>141623</v>
      </c>
      <c r="G30" s="347">
        <f t="shared" si="3"/>
        <v>67278</v>
      </c>
    </row>
    <row r="31" spans="1:7" ht="21" customHeight="1">
      <c r="A31" s="351" t="s">
        <v>23</v>
      </c>
      <c r="B31" s="352">
        <v>6610</v>
      </c>
      <c r="C31" s="345">
        <f>'R05基準財政需要額・収入額・交付決定額'!AC31</f>
        <v>2563633</v>
      </c>
      <c r="D31" s="345">
        <f t="shared" si="0"/>
        <v>387842</v>
      </c>
      <c r="E31" s="345">
        <f>'R05基準財政需要額・収入額・交付決定額'!AK31</f>
        <v>1197698</v>
      </c>
      <c r="F31" s="346">
        <f t="shared" si="1"/>
        <v>181195</v>
      </c>
      <c r="G31" s="347">
        <f t="shared" si="3"/>
        <v>206647</v>
      </c>
    </row>
    <row r="32" spans="1:7" ht="21" customHeight="1">
      <c r="A32" s="351" t="s">
        <v>24</v>
      </c>
      <c r="B32" s="352">
        <v>18585</v>
      </c>
      <c r="C32" s="345">
        <f>'R05基準財政需要額・収入額・交付決定額'!AC32</f>
        <v>4189274</v>
      </c>
      <c r="D32" s="345">
        <f t="shared" si="0"/>
        <v>225412</v>
      </c>
      <c r="E32" s="345">
        <f>'R05基準財政需要額・収入額・交付決定額'!AK32</f>
        <v>2661035</v>
      </c>
      <c r="F32" s="346">
        <f t="shared" si="1"/>
        <v>143182</v>
      </c>
      <c r="G32" s="347">
        <f t="shared" si="3"/>
        <v>82230</v>
      </c>
    </row>
    <row r="33" spans="1:7" ht="21" customHeight="1">
      <c r="A33" s="351" t="s">
        <v>25</v>
      </c>
      <c r="B33" s="352">
        <v>9654</v>
      </c>
      <c r="C33" s="345">
        <f>'R05基準財政需要額・収入額・交付決定額'!AC33</f>
        <v>2798223</v>
      </c>
      <c r="D33" s="345">
        <f t="shared" si="0"/>
        <v>289851</v>
      </c>
      <c r="E33" s="345">
        <f>'R05基準財政需要額・収入額・交付決定額'!AK33</f>
        <v>1667145</v>
      </c>
      <c r="F33" s="346">
        <f t="shared" si="1"/>
        <v>172690</v>
      </c>
      <c r="G33" s="347">
        <f t="shared" si="3"/>
        <v>117161</v>
      </c>
    </row>
    <row r="34" spans="1:7" ht="21" customHeight="1">
      <c r="A34" s="351" t="s">
        <v>26</v>
      </c>
      <c r="B34" s="352">
        <v>14355</v>
      </c>
      <c r="C34" s="345">
        <f>'R05基準財政需要額・収入額・交付決定額'!AC34</f>
        <v>3587138</v>
      </c>
      <c r="D34" s="345">
        <f t="shared" si="0"/>
        <v>249888</v>
      </c>
      <c r="E34" s="345">
        <f>'R05基準財政需要額・収入額・交付決定額'!AK34</f>
        <v>2115125</v>
      </c>
      <c r="F34" s="346">
        <f t="shared" si="1"/>
        <v>147344</v>
      </c>
      <c r="G34" s="347">
        <f t="shared" si="3"/>
        <v>102544</v>
      </c>
    </row>
    <row r="35" spans="1:7" ht="21" customHeight="1">
      <c r="A35" s="351" t="s">
        <v>68</v>
      </c>
      <c r="B35" s="352">
        <v>19529</v>
      </c>
      <c r="C35" s="345">
        <f>'R05基準財政需要額・収入額・交付決定額'!AC35</f>
        <v>8107157</v>
      </c>
      <c r="D35" s="345">
        <f t="shared" si="0"/>
        <v>415134</v>
      </c>
      <c r="E35" s="345">
        <f>'R05基準財政需要額・収入額・交付決定額'!AK35</f>
        <v>3728800</v>
      </c>
      <c r="F35" s="346">
        <f t="shared" si="1"/>
        <v>190937</v>
      </c>
      <c r="G35" s="347">
        <f t="shared" si="3"/>
        <v>224197</v>
      </c>
    </row>
    <row r="36" spans="1:7" ht="21" customHeight="1">
      <c r="A36" s="351" t="s">
        <v>27</v>
      </c>
      <c r="B36" s="352">
        <v>22041</v>
      </c>
      <c r="C36" s="345">
        <f>'R05基準財政需要額・収入額・交付決定額'!AC36</f>
        <v>4516928</v>
      </c>
      <c r="D36" s="345">
        <f t="shared" si="0"/>
        <v>204933</v>
      </c>
      <c r="E36" s="345">
        <f>'R05基準財政需要額・収入額・交付決定額'!AK36</f>
        <v>2663343</v>
      </c>
      <c r="F36" s="346">
        <f t="shared" si="1"/>
        <v>120836</v>
      </c>
      <c r="G36" s="347">
        <f t="shared" si="3"/>
        <v>84097</v>
      </c>
    </row>
    <row r="37" spans="1:7" ht="21" customHeight="1">
      <c r="A37" s="351" t="s">
        <v>28</v>
      </c>
      <c r="B37" s="352">
        <v>23360</v>
      </c>
      <c r="C37" s="345">
        <f>'R05基準財政需要額・収入額・交付決定額'!AC37</f>
        <v>5000403</v>
      </c>
      <c r="D37" s="345">
        <f t="shared" si="0"/>
        <v>214058</v>
      </c>
      <c r="E37" s="345">
        <f>'R05基準財政需要額・収入額・交付決定額'!AK37</f>
        <v>3080245</v>
      </c>
      <c r="F37" s="346">
        <f t="shared" si="1"/>
        <v>131860</v>
      </c>
      <c r="G37" s="347">
        <f t="shared" si="3"/>
        <v>82198</v>
      </c>
    </row>
    <row r="38" spans="1:7" ht="21" customHeight="1">
      <c r="A38" s="351" t="s">
        <v>29</v>
      </c>
      <c r="B38" s="352">
        <v>18139</v>
      </c>
      <c r="C38" s="345">
        <f>'R05基準財政需要額・収入額・交付決定額'!AC38</f>
        <v>3981205</v>
      </c>
      <c r="D38" s="345">
        <f t="shared" si="0"/>
        <v>219483</v>
      </c>
      <c r="E38" s="345">
        <f>'R05基準財政需要額・収入額・交付決定額'!AK38</f>
        <v>2453444</v>
      </c>
      <c r="F38" s="346">
        <f t="shared" si="1"/>
        <v>135258</v>
      </c>
      <c r="G38" s="347">
        <f t="shared" si="3"/>
        <v>84225</v>
      </c>
    </row>
    <row r="39" spans="1:7" ht="21" customHeight="1">
      <c r="A39" s="353" t="s">
        <v>30</v>
      </c>
      <c r="B39" s="352">
        <v>8071</v>
      </c>
      <c r="C39" s="345">
        <f>'R05基準財政需要額・収入額・交付決定額'!AC39</f>
        <v>2188779</v>
      </c>
      <c r="D39" s="345">
        <f t="shared" si="0"/>
        <v>271191</v>
      </c>
      <c r="E39" s="345">
        <f>'R05基準財政需要額・収入額・交付決定額'!AK39</f>
        <v>1071243</v>
      </c>
      <c r="F39" s="346">
        <f t="shared" si="1"/>
        <v>132727</v>
      </c>
      <c r="G39" s="354">
        <f t="shared" si="3"/>
        <v>138464</v>
      </c>
    </row>
    <row r="40" spans="1:7" ht="21" customHeight="1">
      <c r="A40" s="353" t="s">
        <v>31</v>
      </c>
      <c r="B40" s="352">
        <v>5626</v>
      </c>
      <c r="C40" s="345">
        <f>'R05基準財政需要額・収入額・交付決定額'!AC40</f>
        <v>2059473</v>
      </c>
      <c r="D40" s="345">
        <f t="shared" si="0"/>
        <v>366063</v>
      </c>
      <c r="E40" s="345">
        <f>'R05基準財政需要額・収入額・交付決定額'!AK40</f>
        <v>863134</v>
      </c>
      <c r="F40" s="346">
        <f t="shared" si="1"/>
        <v>153419</v>
      </c>
      <c r="G40" s="354">
        <f t="shared" si="3"/>
        <v>212644</v>
      </c>
    </row>
    <row r="41" spans="1:7" ht="21" customHeight="1">
      <c r="A41" s="353" t="s">
        <v>32</v>
      </c>
      <c r="B41" s="352">
        <v>9860</v>
      </c>
      <c r="C41" s="345">
        <f>'R05基準財政需要額・収入額・交付決定額'!AC41</f>
        <v>3091361</v>
      </c>
      <c r="D41" s="345">
        <f t="shared" si="0"/>
        <v>313525</v>
      </c>
      <c r="E41" s="345">
        <f>'R05基準財政需要額・収入額・交付決定額'!AK41</f>
        <v>1353020</v>
      </c>
      <c r="F41" s="346">
        <f t="shared" si="1"/>
        <v>137223</v>
      </c>
      <c r="G41" s="354">
        <f t="shared" si="3"/>
        <v>176302</v>
      </c>
    </row>
    <row r="42" spans="1:7" ht="21" customHeight="1">
      <c r="A42" s="353" t="s">
        <v>33</v>
      </c>
      <c r="B42" s="352">
        <v>3402</v>
      </c>
      <c r="C42" s="345">
        <f>'R05基準財政需要額・収入額・交付決定額'!AC42</f>
        <v>2038572</v>
      </c>
      <c r="D42" s="345">
        <f t="shared" si="0"/>
        <v>599228</v>
      </c>
      <c r="E42" s="345">
        <f>'R05基準財政需要額・収入額・交付決定額'!AK42</f>
        <v>514540</v>
      </c>
      <c r="F42" s="346">
        <f t="shared" si="1"/>
        <v>151246</v>
      </c>
      <c r="G42" s="354">
        <f t="shared" si="3"/>
        <v>447982</v>
      </c>
    </row>
    <row r="43" spans="1:7" ht="21" customHeight="1">
      <c r="A43" s="353" t="s">
        <v>34</v>
      </c>
      <c r="B43" s="352">
        <v>10195</v>
      </c>
      <c r="C43" s="345">
        <f>'R05基準財政需要額・収入額・交付決定額'!AC43</f>
        <v>3737493</v>
      </c>
      <c r="D43" s="345">
        <f t="shared" si="0"/>
        <v>366601</v>
      </c>
      <c r="E43" s="345">
        <f>'R05基準財政需要額・収入額・交付決定額'!AK43</f>
        <v>1532801</v>
      </c>
      <c r="F43" s="346">
        <f t="shared" si="1"/>
        <v>150348</v>
      </c>
      <c r="G43" s="354">
        <f t="shared" si="3"/>
        <v>216253</v>
      </c>
    </row>
    <row r="44" spans="1:7" ht="21" customHeight="1">
      <c r="A44" s="353" t="s">
        <v>35</v>
      </c>
      <c r="B44" s="352">
        <v>7412</v>
      </c>
      <c r="C44" s="345">
        <f>'R05基準財政需要額・収入額・交付決定額'!AC44</f>
        <v>3737908</v>
      </c>
      <c r="D44" s="345">
        <f t="shared" si="0"/>
        <v>504305</v>
      </c>
      <c r="E44" s="345">
        <f>'R05基準財政需要額・収入額・交付決定額'!AK44</f>
        <v>1022032</v>
      </c>
      <c r="F44" s="346">
        <f t="shared" si="1"/>
        <v>137889</v>
      </c>
      <c r="G44" s="354">
        <f t="shared" si="3"/>
        <v>366416</v>
      </c>
    </row>
    <row r="45" spans="1:7" ht="21" customHeight="1">
      <c r="A45" s="353" t="s">
        <v>36</v>
      </c>
      <c r="B45" s="352">
        <v>2016</v>
      </c>
      <c r="C45" s="345">
        <f>'R05基準財政需要額・収入額・交付決定額'!AC45</f>
        <v>1702284</v>
      </c>
      <c r="D45" s="345">
        <f t="shared" si="0"/>
        <v>844387</v>
      </c>
      <c r="E45" s="345">
        <f>'R05基準財政需要額・収入額・交付決定額'!AK45</f>
        <v>268025</v>
      </c>
      <c r="F45" s="346">
        <f t="shared" si="1"/>
        <v>132949</v>
      </c>
      <c r="G45" s="354">
        <f t="shared" si="3"/>
        <v>711438</v>
      </c>
    </row>
    <row r="46" spans="1:7" ht="21" customHeight="1">
      <c r="A46" s="353" t="s">
        <v>37</v>
      </c>
      <c r="B46" s="352">
        <v>17516</v>
      </c>
      <c r="C46" s="345">
        <f>'R05基準財政需要額・収入額・交付決定額'!AC46</f>
        <v>4167569</v>
      </c>
      <c r="D46" s="345">
        <f t="shared" si="0"/>
        <v>237929</v>
      </c>
      <c r="E46" s="345">
        <f>'R05基準財政需要額・収入額・交付決定額'!AK46</f>
        <v>2464139</v>
      </c>
      <c r="F46" s="346">
        <f t="shared" si="1"/>
        <v>140679</v>
      </c>
      <c r="G46" s="354">
        <f t="shared" si="3"/>
        <v>97250</v>
      </c>
    </row>
    <row r="47" spans="1:7" ht="21" customHeight="1" thickBot="1">
      <c r="A47" s="338" t="s">
        <v>38</v>
      </c>
      <c r="B47" s="339">
        <v>1511</v>
      </c>
      <c r="C47" s="340">
        <f>'R05基準財政需要額・収入額・交付決定額'!AC47</f>
        <v>1738138</v>
      </c>
      <c r="D47" s="340">
        <f>ROUND($C47/$B47*1000,0)</f>
        <v>1150323</v>
      </c>
      <c r="E47" s="340">
        <f>'R05基準財政需要額・収入額・交付決定額'!AK47</f>
        <v>555889</v>
      </c>
      <c r="F47" s="341">
        <f t="shared" si="1"/>
        <v>367895</v>
      </c>
      <c r="G47" s="342">
        <f t="shared" si="3"/>
        <v>782428</v>
      </c>
    </row>
    <row r="48" spans="1:7" ht="17.25" customHeight="1" thickBot="1" thickTop="1">
      <c r="A48" s="281" t="s">
        <v>87</v>
      </c>
      <c r="B48" s="282">
        <f>SUM(B6:B26)</f>
        <v>1679487</v>
      </c>
      <c r="C48" s="283">
        <f>SUM(C6:C26)</f>
        <v>364619086</v>
      </c>
      <c r="D48" s="283">
        <f>ROUND($C48/$B48*1000,0)</f>
        <v>217101</v>
      </c>
      <c r="E48" s="283">
        <f>SUM(E6:E26)</f>
        <v>240396485</v>
      </c>
      <c r="F48" s="282">
        <f>ROUND($E48/$B48*1000,0)</f>
        <v>143137</v>
      </c>
      <c r="G48" s="284">
        <f>$D48-$F48</f>
        <v>73964</v>
      </c>
    </row>
    <row r="49" spans="1:7" ht="17.25" customHeight="1" thickBot="1" thickTop="1">
      <c r="A49" s="252" t="s">
        <v>88</v>
      </c>
      <c r="B49" s="268">
        <f>SUM(B27:B47)</f>
        <v>299255</v>
      </c>
      <c r="C49" s="269">
        <f>SUM(C27:C47)</f>
        <v>79368920</v>
      </c>
      <c r="D49" s="269">
        <f>ROUND($C49/$B49*1000,0)</f>
        <v>265222</v>
      </c>
      <c r="E49" s="269">
        <f>SUM(E27:E47)</f>
        <v>43348022</v>
      </c>
      <c r="F49" s="269">
        <f t="shared" si="1"/>
        <v>144853</v>
      </c>
      <c r="G49" s="270">
        <f t="shared" si="3"/>
        <v>120369</v>
      </c>
    </row>
    <row r="50" spans="1:7" ht="21" customHeight="1" thickTop="1">
      <c r="A50" s="253" t="s">
        <v>89</v>
      </c>
      <c r="B50" s="271">
        <f>B48+B49</f>
        <v>1978742</v>
      </c>
      <c r="C50" s="272">
        <f>C48+C49</f>
        <v>443988006</v>
      </c>
      <c r="D50" s="272">
        <f>ROUND($C50/$B50*1000,0)</f>
        <v>224379</v>
      </c>
      <c r="E50" s="272">
        <f>E48+E49</f>
        <v>283744507</v>
      </c>
      <c r="F50" s="272">
        <f t="shared" si="1"/>
        <v>143396</v>
      </c>
      <c r="G50" s="273">
        <f t="shared" si="3"/>
        <v>80983</v>
      </c>
    </row>
    <row r="51" ht="15" customHeight="1">
      <c r="B51" s="161" t="s">
        <v>403</v>
      </c>
    </row>
    <row r="52" ht="15" customHeight="1">
      <c r="B52" s="160"/>
    </row>
    <row r="53" ht="21.75" customHeight="1">
      <c r="B53" s="267"/>
    </row>
    <row r="54" ht="21.75" customHeight="1">
      <c r="B54" s="267"/>
    </row>
    <row r="55" ht="21.75" customHeight="1">
      <c r="B55" s="267"/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71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85" zoomScaleNormal="85" zoomScaleSheetLayoutView="85" zoomScalePageLayoutView="0" workbookViewId="0" topLeftCell="A1">
      <selection activeCell="J12" sqref="J12"/>
    </sheetView>
  </sheetViews>
  <sheetFormatPr defaultColWidth="12.66015625" defaultRowHeight="27.75" customHeight="1"/>
  <cols>
    <col min="1" max="1" width="9.66015625" style="27" customWidth="1"/>
    <col min="2" max="2" width="12.66015625" style="27" customWidth="1"/>
    <col min="3" max="3" width="1.66015625" style="27" customWidth="1"/>
    <col min="4" max="4" width="9.66015625" style="27" customWidth="1"/>
    <col min="5" max="5" width="21.66015625" style="27" customWidth="1"/>
    <col min="6" max="6" width="1.58203125" style="27" customWidth="1"/>
    <col min="7" max="7" width="9.66015625" style="27" customWidth="1"/>
    <col min="8" max="16384" width="12.66015625" style="27" customWidth="1"/>
  </cols>
  <sheetData>
    <row r="1" ht="30" customHeight="1">
      <c r="A1" s="251" t="s">
        <v>131</v>
      </c>
    </row>
    <row r="2" ht="9" customHeight="1"/>
    <row r="3" spans="1:8" ht="30" customHeight="1">
      <c r="A3" s="31" t="s">
        <v>90</v>
      </c>
      <c r="B3" s="30" t="s">
        <v>101</v>
      </c>
      <c r="D3" s="31" t="s">
        <v>114</v>
      </c>
      <c r="E3" s="28" t="s">
        <v>102</v>
      </c>
      <c r="F3" s="32"/>
      <c r="G3" s="410" t="s">
        <v>305</v>
      </c>
      <c r="H3" s="411" t="s">
        <v>306</v>
      </c>
    </row>
    <row r="4" spans="1:8" ht="30" customHeight="1">
      <c r="A4" s="31" t="s">
        <v>91</v>
      </c>
      <c r="B4" s="30" t="s">
        <v>101</v>
      </c>
      <c r="D4" s="31" t="s">
        <v>115</v>
      </c>
      <c r="E4" s="28" t="s">
        <v>102</v>
      </c>
      <c r="F4" s="32"/>
      <c r="G4" s="410" t="s">
        <v>380</v>
      </c>
      <c r="H4" s="411" t="s">
        <v>306</v>
      </c>
    </row>
    <row r="5" spans="1:8" ht="30" customHeight="1">
      <c r="A5" s="31" t="s">
        <v>92</v>
      </c>
      <c r="B5" s="30" t="s">
        <v>101</v>
      </c>
      <c r="D5" s="31" t="s">
        <v>116</v>
      </c>
      <c r="E5" s="28" t="s">
        <v>102</v>
      </c>
      <c r="F5" s="32"/>
      <c r="G5" s="410" t="s">
        <v>395</v>
      </c>
      <c r="H5" s="411" t="s">
        <v>306</v>
      </c>
    </row>
    <row r="6" spans="1:8" ht="30" customHeight="1" thickBot="1">
      <c r="A6" s="31" t="s">
        <v>93</v>
      </c>
      <c r="B6" s="30" t="s">
        <v>101</v>
      </c>
      <c r="D6" s="31" t="s">
        <v>117</v>
      </c>
      <c r="E6" s="29" t="s">
        <v>314</v>
      </c>
      <c r="F6" s="32"/>
      <c r="G6" s="471" t="s">
        <v>407</v>
      </c>
      <c r="H6" s="472" t="s">
        <v>306</v>
      </c>
    </row>
    <row r="7" spans="1:8" ht="30" customHeight="1" thickBot="1">
      <c r="A7" s="31" t="s">
        <v>94</v>
      </c>
      <c r="B7" s="30" t="s">
        <v>101</v>
      </c>
      <c r="D7" s="31" t="s">
        <v>118</v>
      </c>
      <c r="E7" s="28" t="s">
        <v>125</v>
      </c>
      <c r="F7" s="32"/>
      <c r="G7" s="401" t="s">
        <v>418</v>
      </c>
      <c r="H7" s="402" t="s">
        <v>306</v>
      </c>
    </row>
    <row r="8" spans="1:10" ht="30" customHeight="1">
      <c r="A8" s="31" t="s">
        <v>95</v>
      </c>
      <c r="B8" s="30" t="s">
        <v>101</v>
      </c>
      <c r="D8" s="31" t="s">
        <v>119</v>
      </c>
      <c r="E8" s="28" t="s">
        <v>125</v>
      </c>
      <c r="F8" s="32"/>
      <c r="H8" s="25"/>
      <c r="I8" s="32"/>
      <c r="J8" s="32"/>
    </row>
    <row r="9" spans="1:10" ht="30" customHeight="1">
      <c r="A9" s="31" t="s">
        <v>96</v>
      </c>
      <c r="B9" s="30" t="s">
        <v>101</v>
      </c>
      <c r="D9" s="31" t="s">
        <v>120</v>
      </c>
      <c r="E9" s="28" t="s">
        <v>125</v>
      </c>
      <c r="F9" s="32"/>
      <c r="H9" s="25"/>
      <c r="I9" s="32"/>
      <c r="J9" s="32"/>
    </row>
    <row r="10" spans="1:10" ht="30" customHeight="1">
      <c r="A10" s="31" t="s">
        <v>97</v>
      </c>
      <c r="B10" s="30" t="s">
        <v>101</v>
      </c>
      <c r="D10" s="31" t="s">
        <v>121</v>
      </c>
      <c r="E10" s="29" t="s">
        <v>315</v>
      </c>
      <c r="F10" s="32"/>
      <c r="H10" s="25"/>
      <c r="I10" s="32"/>
      <c r="J10" s="32"/>
    </row>
    <row r="11" spans="1:8" ht="30" customHeight="1">
      <c r="A11" s="31" t="s">
        <v>98</v>
      </c>
      <c r="B11" s="30" t="s">
        <v>102</v>
      </c>
      <c r="D11" s="31" t="s">
        <v>122</v>
      </c>
      <c r="E11" s="28" t="s">
        <v>312</v>
      </c>
      <c r="F11" s="32"/>
      <c r="H11" s="25"/>
    </row>
    <row r="12" spans="1:8" ht="30" customHeight="1">
      <c r="A12" s="31" t="s">
        <v>99</v>
      </c>
      <c r="B12" s="30" t="s">
        <v>101</v>
      </c>
      <c r="D12" s="31" t="s">
        <v>123</v>
      </c>
      <c r="E12" s="26" t="s">
        <v>306</v>
      </c>
      <c r="F12" s="32"/>
      <c r="H12" s="25"/>
    </row>
    <row r="13" spans="1:8" ht="30" customHeight="1">
      <c r="A13" s="31" t="s">
        <v>100</v>
      </c>
      <c r="B13" s="26" t="s">
        <v>306</v>
      </c>
      <c r="D13" s="31" t="s">
        <v>124</v>
      </c>
      <c r="E13" s="26" t="s">
        <v>306</v>
      </c>
      <c r="F13" s="32"/>
      <c r="H13" s="25"/>
    </row>
    <row r="14" spans="1:8" ht="30" customHeight="1">
      <c r="A14" s="31" t="s">
        <v>103</v>
      </c>
      <c r="B14" s="26" t="s">
        <v>306</v>
      </c>
      <c r="D14" s="31" t="s">
        <v>126</v>
      </c>
      <c r="E14" s="26" t="s">
        <v>306</v>
      </c>
      <c r="F14" s="32"/>
      <c r="H14" s="25"/>
    </row>
    <row r="15" spans="1:8" ht="30" customHeight="1">
      <c r="A15" s="31" t="s">
        <v>104</v>
      </c>
      <c r="B15" s="26" t="s">
        <v>306</v>
      </c>
      <c r="D15" s="31" t="s">
        <v>127</v>
      </c>
      <c r="E15" s="26" t="s">
        <v>306</v>
      </c>
      <c r="F15" s="32"/>
      <c r="H15" s="25"/>
    </row>
    <row r="16" spans="1:8" ht="30" customHeight="1">
      <c r="A16" s="31" t="s">
        <v>105</v>
      </c>
      <c r="B16" s="26" t="s">
        <v>306</v>
      </c>
      <c r="D16" s="31" t="s">
        <v>128</v>
      </c>
      <c r="E16" s="26" t="s">
        <v>306</v>
      </c>
      <c r="F16" s="32"/>
      <c r="H16" s="25"/>
    </row>
    <row r="17" spans="1:8" ht="30" customHeight="1">
      <c r="A17" s="31" t="s">
        <v>106</v>
      </c>
      <c r="B17" s="26" t="s">
        <v>306</v>
      </c>
      <c r="D17" s="31" t="s">
        <v>129</v>
      </c>
      <c r="E17" s="26" t="s">
        <v>306</v>
      </c>
      <c r="F17" s="32"/>
      <c r="H17" s="25"/>
    </row>
    <row r="18" spans="1:8" ht="30" customHeight="1">
      <c r="A18" s="31" t="s">
        <v>107</v>
      </c>
      <c r="B18" s="26" t="s">
        <v>306</v>
      </c>
      <c r="D18" s="31" t="s">
        <v>274</v>
      </c>
      <c r="E18" s="26" t="s">
        <v>306</v>
      </c>
      <c r="F18" s="32"/>
      <c r="H18" s="25"/>
    </row>
    <row r="19" spans="1:8" ht="30" customHeight="1">
      <c r="A19" s="31" t="s">
        <v>108</v>
      </c>
      <c r="B19" s="26" t="s">
        <v>306</v>
      </c>
      <c r="D19" s="31" t="s">
        <v>275</v>
      </c>
      <c r="E19" s="26" t="s">
        <v>306</v>
      </c>
      <c r="F19" s="32"/>
      <c r="H19" s="25"/>
    </row>
    <row r="20" spans="1:8" ht="30" customHeight="1">
      <c r="A20" s="31" t="s">
        <v>109</v>
      </c>
      <c r="B20" s="30" t="s">
        <v>102</v>
      </c>
      <c r="D20" s="31" t="s">
        <v>276</v>
      </c>
      <c r="E20" s="28" t="s">
        <v>130</v>
      </c>
      <c r="F20" s="32"/>
      <c r="H20" s="25"/>
    </row>
    <row r="21" spans="1:8" ht="30" customHeight="1">
      <c r="A21" s="31" t="s">
        <v>110</v>
      </c>
      <c r="B21" s="30" t="s">
        <v>102</v>
      </c>
      <c r="D21" s="31" t="s">
        <v>277</v>
      </c>
      <c r="E21" s="28" t="s">
        <v>311</v>
      </c>
      <c r="F21" s="32"/>
      <c r="H21" s="25"/>
    </row>
    <row r="22" spans="1:8" ht="30" customHeight="1">
      <c r="A22" s="31" t="s">
        <v>111</v>
      </c>
      <c r="B22" s="29" t="s">
        <v>313</v>
      </c>
      <c r="D22" s="31" t="s">
        <v>278</v>
      </c>
      <c r="E22" s="29" t="s">
        <v>311</v>
      </c>
      <c r="F22" s="32"/>
      <c r="H22" s="25"/>
    </row>
    <row r="23" spans="1:8" ht="30" customHeight="1">
      <c r="A23" s="31" t="s">
        <v>112</v>
      </c>
      <c r="B23" s="30" t="s">
        <v>102</v>
      </c>
      <c r="D23" s="31" t="s">
        <v>279</v>
      </c>
      <c r="E23" s="28" t="s">
        <v>130</v>
      </c>
      <c r="F23" s="32"/>
      <c r="H23" s="25"/>
    </row>
    <row r="24" spans="1:8" ht="30" customHeight="1">
      <c r="A24" s="31" t="s">
        <v>113</v>
      </c>
      <c r="B24" s="30" t="s">
        <v>102</v>
      </c>
      <c r="D24" s="31" t="s">
        <v>280</v>
      </c>
      <c r="E24" s="26" t="s">
        <v>306</v>
      </c>
      <c r="F24" s="32"/>
      <c r="H24" s="25"/>
    </row>
    <row r="25" spans="2:8" ht="30" customHeight="1">
      <c r="B25" s="25"/>
      <c r="D25" s="31" t="s">
        <v>281</v>
      </c>
      <c r="E25" s="26" t="s">
        <v>306</v>
      </c>
      <c r="F25" s="32"/>
      <c r="H25" s="25"/>
    </row>
    <row r="26" spans="2:8" ht="30" customHeight="1">
      <c r="B26" s="25"/>
      <c r="D26" s="31" t="s">
        <v>282</v>
      </c>
      <c r="E26" s="26" t="s">
        <v>306</v>
      </c>
      <c r="F26" s="32"/>
      <c r="H26" s="25"/>
    </row>
    <row r="27" spans="2:8" ht="30" customHeight="1">
      <c r="B27" s="25"/>
      <c r="D27" s="31" t="s">
        <v>283</v>
      </c>
      <c r="E27" s="26" t="s">
        <v>306</v>
      </c>
      <c r="F27" s="32"/>
      <c r="H27" s="25"/>
    </row>
    <row r="28" spans="2:8" ht="30" customHeight="1">
      <c r="B28" s="25"/>
      <c r="D28" s="34" t="s">
        <v>284</v>
      </c>
      <c r="E28" s="26" t="s">
        <v>306</v>
      </c>
      <c r="F28" s="33"/>
      <c r="H28" s="25"/>
    </row>
    <row r="29" spans="2:8" ht="30" customHeight="1">
      <c r="B29" s="25"/>
      <c r="D29" s="31" t="s">
        <v>285</v>
      </c>
      <c r="E29" s="26" t="s">
        <v>306</v>
      </c>
      <c r="F29" s="32"/>
      <c r="H29" s="25"/>
    </row>
    <row r="30" spans="2:8" ht="30" customHeight="1">
      <c r="B30" s="25"/>
      <c r="D30" s="31" t="s">
        <v>297</v>
      </c>
      <c r="E30" s="26" t="s">
        <v>306</v>
      </c>
      <c r="F30" s="32"/>
      <c r="H30" s="25"/>
    </row>
    <row r="31" spans="2:8" ht="30" customHeight="1">
      <c r="B31" s="25"/>
      <c r="D31" s="31" t="s">
        <v>298</v>
      </c>
      <c r="E31" s="26" t="s">
        <v>306</v>
      </c>
      <c r="F31" s="32"/>
      <c r="H31" s="25"/>
    </row>
    <row r="32" spans="2:8" ht="30" customHeight="1">
      <c r="B32" s="25"/>
      <c r="D32" s="31" t="s">
        <v>299</v>
      </c>
      <c r="E32" s="26" t="s">
        <v>306</v>
      </c>
      <c r="F32" s="32"/>
      <c r="H32" s="25"/>
    </row>
    <row r="33" ht="12" customHeight="1"/>
    <row r="34" ht="19.5" customHeight="1">
      <c r="A34" s="27" t="s">
        <v>310</v>
      </c>
    </row>
    <row r="35" ht="19.5" customHeight="1">
      <c r="A35" s="27" t="s">
        <v>309</v>
      </c>
    </row>
    <row r="36" ht="19.5" customHeight="1">
      <c r="A36" s="27" t="s">
        <v>307</v>
      </c>
    </row>
    <row r="37" ht="19.5" customHeight="1">
      <c r="A37" s="27" t="s">
        <v>308</v>
      </c>
    </row>
  </sheetData>
  <sheetProtection/>
  <printOptions/>
  <pageMargins left="0.7874015748031497" right="0.7874015748031497" top="0.7874015748031497" bottom="0.7874015748031497" header="0.5905511811023623" footer="0.35433070866141736"/>
  <pageSetup horizontalDpi="600" verticalDpi="600" orientation="portrait" pageOrder="overThenDown" paperSize="9" scale="74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955"/>
  <sheetViews>
    <sheetView view="pageBreakPreview" zoomScale="85" zoomScaleSheetLayoutView="85" zoomScalePageLayoutView="0" workbookViewId="0" topLeftCell="E1">
      <selection activeCell="AL13" sqref="AL13"/>
    </sheetView>
  </sheetViews>
  <sheetFormatPr defaultColWidth="8.83203125" defaultRowHeight="18"/>
  <cols>
    <col min="1" max="2" width="0" style="35" hidden="1" customWidth="1"/>
    <col min="3" max="3" width="0" style="36" hidden="1" customWidth="1"/>
    <col min="4" max="4" width="1.83203125" style="35" hidden="1" customWidth="1"/>
    <col min="5" max="10" width="13.66015625" style="35" customWidth="1"/>
    <col min="11" max="11" width="6.41015625" style="35" customWidth="1"/>
    <col min="12" max="20" width="9.16015625" style="35" hidden="1" customWidth="1"/>
    <col min="21" max="21" width="9.16015625" style="438" hidden="1" customWidth="1"/>
    <col min="22" max="22" width="9.16015625" style="35" hidden="1" customWidth="1"/>
    <col min="23" max="23" width="9.16015625" style="438" hidden="1" customWidth="1"/>
    <col min="24" max="24" width="8.83203125" style="35" hidden="1" customWidth="1"/>
    <col min="25" max="25" width="4.16015625" style="438" hidden="1" customWidth="1"/>
    <col min="26" max="26" width="8.83203125" style="35" hidden="1" customWidth="1"/>
    <col min="27" max="27" width="4.16015625" style="438" hidden="1" customWidth="1"/>
    <col min="28" max="28" width="8.83203125" style="35" hidden="1" customWidth="1"/>
    <col min="29" max="29" width="4.16015625" style="438" hidden="1" customWidth="1"/>
    <col min="30" max="30" width="8.83203125" style="35" hidden="1" customWidth="1"/>
    <col min="31" max="31" width="4.16015625" style="438" hidden="1" customWidth="1"/>
    <col min="32" max="16384" width="8.83203125" style="35" customWidth="1"/>
  </cols>
  <sheetData>
    <row r="1" spans="21:31" ht="12">
      <c r="U1" s="35" t="s">
        <v>391</v>
      </c>
      <c r="W1" s="35" t="s">
        <v>391</v>
      </c>
      <c r="X1" s="35" t="s">
        <v>390</v>
      </c>
      <c r="Y1" s="35" t="s">
        <v>392</v>
      </c>
      <c r="Z1" s="35" t="s">
        <v>390</v>
      </c>
      <c r="AA1" s="35" t="s">
        <v>392</v>
      </c>
      <c r="AB1" s="35" t="s">
        <v>390</v>
      </c>
      <c r="AC1" s="35" t="s">
        <v>392</v>
      </c>
      <c r="AD1" s="35" t="s">
        <v>390</v>
      </c>
      <c r="AE1" s="35" t="s">
        <v>392</v>
      </c>
    </row>
    <row r="2" spans="5:31" ht="21" customHeight="1">
      <c r="E2" s="274" t="s">
        <v>419</v>
      </c>
      <c r="J2" s="277" t="s">
        <v>178</v>
      </c>
      <c r="L2" s="35" t="s">
        <v>389</v>
      </c>
      <c r="M2" s="35" t="s">
        <v>424</v>
      </c>
      <c r="N2" s="35" t="s">
        <v>381</v>
      </c>
      <c r="O2" s="35" t="s">
        <v>382</v>
      </c>
      <c r="P2" s="35" t="s">
        <v>383</v>
      </c>
      <c r="Q2" s="35" t="s">
        <v>384</v>
      </c>
      <c r="R2" s="35" t="s">
        <v>385</v>
      </c>
      <c r="S2" s="35" t="s">
        <v>386</v>
      </c>
      <c r="T2" s="35" t="s">
        <v>387</v>
      </c>
      <c r="U2" s="35"/>
      <c r="V2" s="35" t="s">
        <v>388</v>
      </c>
      <c r="W2" s="35"/>
      <c r="X2" s="35" t="s">
        <v>425</v>
      </c>
      <c r="Y2" s="35"/>
      <c r="Z2" s="35" t="s">
        <v>393</v>
      </c>
      <c r="AA2" s="35"/>
      <c r="AB2" s="35" t="s">
        <v>426</v>
      </c>
      <c r="AC2" s="35"/>
      <c r="AD2" s="35" t="s">
        <v>428</v>
      </c>
      <c r="AE2" s="35"/>
    </row>
    <row r="3" spans="1:31" ht="27.75" customHeight="1">
      <c r="A3" s="35" t="s">
        <v>157</v>
      </c>
      <c r="B3" s="35" t="s">
        <v>158</v>
      </c>
      <c r="C3" s="36" t="s">
        <v>159</v>
      </c>
      <c r="E3" s="37" t="s">
        <v>160</v>
      </c>
      <c r="F3" s="355" t="s">
        <v>161</v>
      </c>
      <c r="G3" s="473" t="s">
        <v>162</v>
      </c>
      <c r="H3" s="356" t="s">
        <v>163</v>
      </c>
      <c r="I3" s="375" t="s">
        <v>316</v>
      </c>
      <c r="J3" s="368" t="s">
        <v>164</v>
      </c>
      <c r="L3" s="38" t="s">
        <v>412</v>
      </c>
      <c r="M3" s="38" t="s">
        <v>287</v>
      </c>
      <c r="N3" s="38" t="s">
        <v>290</v>
      </c>
      <c r="O3" s="38" t="s">
        <v>291</v>
      </c>
      <c r="P3" s="38" t="s">
        <v>292</v>
      </c>
      <c r="Q3" s="38" t="s">
        <v>293</v>
      </c>
      <c r="R3" s="38" t="s">
        <v>294</v>
      </c>
      <c r="S3" s="38" t="s">
        <v>295</v>
      </c>
      <c r="T3" s="38" t="s">
        <v>371</v>
      </c>
      <c r="U3" s="38" t="s">
        <v>288</v>
      </c>
      <c r="V3" s="38" t="s">
        <v>289</v>
      </c>
      <c r="W3" s="38" t="s">
        <v>286</v>
      </c>
      <c r="X3" s="38" t="s">
        <v>286</v>
      </c>
      <c r="Y3" s="35"/>
      <c r="Z3" s="38" t="s">
        <v>394</v>
      </c>
      <c r="AA3" s="35"/>
      <c r="AB3" s="38" t="s">
        <v>427</v>
      </c>
      <c r="AC3" s="35"/>
      <c r="AD3" s="35" t="s">
        <v>164</v>
      </c>
      <c r="AE3" s="35"/>
    </row>
    <row r="4" spans="5:31" ht="15" customHeight="1">
      <c r="E4" s="39"/>
      <c r="F4" s="357" t="s">
        <v>195</v>
      </c>
      <c r="G4" s="358" t="s">
        <v>196</v>
      </c>
      <c r="H4" s="358" t="s">
        <v>197</v>
      </c>
      <c r="I4" s="358" t="s">
        <v>198</v>
      </c>
      <c r="J4" s="369" t="s">
        <v>366</v>
      </c>
      <c r="U4" s="35"/>
      <c r="W4" s="35"/>
      <c r="Y4" s="35"/>
      <c r="AA4" s="35"/>
      <c r="AC4" s="35"/>
      <c r="AE4" s="35"/>
    </row>
    <row r="5" spans="1:31" ht="21" customHeight="1">
      <c r="A5" s="35">
        <v>1</v>
      </c>
      <c r="B5" s="35">
        <v>1</v>
      </c>
      <c r="C5" s="36">
        <v>212016</v>
      </c>
      <c r="E5" s="40" t="s">
        <v>199</v>
      </c>
      <c r="F5" s="359">
        <v>58964760</v>
      </c>
      <c r="G5" s="474">
        <f>W5</f>
        <v>74774726</v>
      </c>
      <c r="H5" s="360">
        <f>'R05基準財政需要額・収入額・交付決定額'!AX6</f>
        <v>12409845</v>
      </c>
      <c r="I5" s="360">
        <f>'R05基準財政需要額・収入額・交付決定額'!Z6</f>
        <v>2124165</v>
      </c>
      <c r="J5" s="370">
        <f>SUM(G5:I5)</f>
        <v>89308736</v>
      </c>
      <c r="L5" s="41">
        <v>58438315</v>
      </c>
      <c r="M5" s="35">
        <v>2495702</v>
      </c>
      <c r="N5" s="35">
        <v>5780729</v>
      </c>
      <c r="O5" s="35">
        <v>0</v>
      </c>
      <c r="P5" s="35">
        <v>260722</v>
      </c>
      <c r="Q5" s="35">
        <v>0</v>
      </c>
      <c r="R5" s="35">
        <v>777984</v>
      </c>
      <c r="S5" s="35">
        <v>0</v>
      </c>
      <c r="T5" s="35">
        <v>56735</v>
      </c>
      <c r="U5" s="35">
        <f>SUM(O5:T5)</f>
        <v>1095441</v>
      </c>
      <c r="V5" s="35">
        <v>57210</v>
      </c>
      <c r="W5" s="35">
        <f>ROUND((L5-ROUND(M5*25/100,0)-ROUND(N5*25/100,0)-V5-U5)*100/75,0)+U5+V5</f>
        <v>74774726</v>
      </c>
      <c r="X5" s="35">
        <v>74774726</v>
      </c>
      <c r="Y5" s="35" t="str">
        <f>IF(W5=X5,"ok","NG")</f>
        <v>ok</v>
      </c>
      <c r="Z5" s="35">
        <v>12409845</v>
      </c>
      <c r="AA5" s="35" t="str">
        <f>IF(H5=Z5,"ok","NG")</f>
        <v>ok</v>
      </c>
      <c r="AB5" s="35">
        <v>2124165</v>
      </c>
      <c r="AC5" s="35" t="str">
        <f>IF(I5=AB5,"ok","NG")</f>
        <v>ok</v>
      </c>
      <c r="AD5" s="35">
        <v>89308736</v>
      </c>
      <c r="AE5" s="35" t="str">
        <f>IF(J5=AD5,"ok","NG")</f>
        <v>ok</v>
      </c>
    </row>
    <row r="6" spans="1:31" ht="21" customHeight="1">
      <c r="A6" s="35">
        <v>2</v>
      </c>
      <c r="B6" s="35">
        <v>2</v>
      </c>
      <c r="C6" s="36">
        <v>212024</v>
      </c>
      <c r="E6" s="40" t="s">
        <v>200</v>
      </c>
      <c r="F6" s="359">
        <v>26719169</v>
      </c>
      <c r="G6" s="474">
        <f>W6</f>
        <v>32502111</v>
      </c>
      <c r="H6" s="360">
        <f>'R05基準財政需要額・収入額・交付決定額'!AX7</f>
        <v>4549846</v>
      </c>
      <c r="I6" s="360">
        <f>'R05基準財政需要額・収入額・交付決定額'!Z7</f>
        <v>328467</v>
      </c>
      <c r="J6" s="370">
        <f aca="true" t="shared" si="0" ref="J6:J45">SUM(G6:I6)</f>
        <v>37380424</v>
      </c>
      <c r="L6" s="41">
        <v>25410288</v>
      </c>
      <c r="M6" s="35">
        <v>1274203</v>
      </c>
      <c r="N6" s="35">
        <v>2272991</v>
      </c>
      <c r="O6" s="35">
        <v>0</v>
      </c>
      <c r="P6" s="35">
        <v>136049</v>
      </c>
      <c r="Q6" s="35">
        <v>0</v>
      </c>
      <c r="R6" s="35">
        <v>405966</v>
      </c>
      <c r="S6" s="35">
        <v>0</v>
      </c>
      <c r="T6" s="35">
        <v>27255</v>
      </c>
      <c r="U6" s="35">
        <f>SUM(O6:T6)</f>
        <v>569270</v>
      </c>
      <c r="V6" s="35">
        <v>18353</v>
      </c>
      <c r="W6" s="35">
        <f aca="true" t="shared" si="1" ref="W6:W46">ROUND((L6-ROUND(M6*25/100,0)-ROUND(N6*25/100,0)-V6-U6)*100/75,0)+U6+V6</f>
        <v>32502111</v>
      </c>
      <c r="X6" s="35">
        <v>32502111</v>
      </c>
      <c r="Y6" s="35" t="str">
        <f aca="true" t="shared" si="2" ref="Y6:Y46">IF(W6=X6,"ok","NG")</f>
        <v>ok</v>
      </c>
      <c r="Z6" s="35">
        <v>4549846</v>
      </c>
      <c r="AA6" s="35" t="str">
        <f aca="true" t="shared" si="3" ref="AA6:AA46">IF(H6=Z6,"ok","NG")</f>
        <v>ok</v>
      </c>
      <c r="AB6" s="35">
        <v>328467</v>
      </c>
      <c r="AC6" s="35" t="str">
        <f aca="true" t="shared" si="4" ref="AC6:AC46">IF(I6=AB6,"ok","NG")</f>
        <v>ok</v>
      </c>
      <c r="AD6" s="35">
        <v>37380424</v>
      </c>
      <c r="AE6" s="35" t="str">
        <f aca="true" t="shared" si="5" ref="AE6:AE46">IF(J6=AD6,"ok","NG")</f>
        <v>ok</v>
      </c>
    </row>
    <row r="7" spans="1:31" ht="21" customHeight="1">
      <c r="A7" s="35">
        <v>8</v>
      </c>
      <c r="B7" s="35">
        <v>3</v>
      </c>
      <c r="C7" s="36">
        <v>21032</v>
      </c>
      <c r="E7" s="40" t="s">
        <v>185</v>
      </c>
      <c r="F7" s="359">
        <v>13075255</v>
      </c>
      <c r="G7" s="475">
        <f aca="true" t="shared" si="6" ref="G7:G46">W7</f>
        <v>16526306</v>
      </c>
      <c r="H7" s="360">
        <f>'R05基準財政需要額・収入額・交付決定額'!AX8</f>
        <v>10973657</v>
      </c>
      <c r="I7" s="360">
        <f>'R05基準財政需要額・収入額・交付決定額'!Z8</f>
        <v>195560</v>
      </c>
      <c r="J7" s="370">
        <f t="shared" si="0"/>
        <v>27695523</v>
      </c>
      <c r="L7" s="41">
        <v>13077537</v>
      </c>
      <c r="M7" s="35">
        <v>877056</v>
      </c>
      <c r="N7" s="35">
        <v>1212259</v>
      </c>
      <c r="O7" s="35">
        <v>0</v>
      </c>
      <c r="P7" s="35">
        <v>110290</v>
      </c>
      <c r="Q7" s="35">
        <v>0</v>
      </c>
      <c r="R7" s="35">
        <v>329102</v>
      </c>
      <c r="S7" s="35">
        <v>0</v>
      </c>
      <c r="T7" s="35">
        <v>194150</v>
      </c>
      <c r="U7" s="35">
        <f aca="true" t="shared" si="7" ref="U7:U46">SUM(O7:T7)</f>
        <v>633542</v>
      </c>
      <c r="V7" s="35">
        <v>8372</v>
      </c>
      <c r="W7" s="35">
        <f t="shared" si="1"/>
        <v>16526306</v>
      </c>
      <c r="X7" s="35">
        <v>16526306</v>
      </c>
      <c r="Y7" s="35" t="str">
        <f t="shared" si="2"/>
        <v>ok</v>
      </c>
      <c r="Z7" s="35">
        <v>10973657</v>
      </c>
      <c r="AA7" s="35" t="str">
        <f t="shared" si="3"/>
        <v>ok</v>
      </c>
      <c r="AB7" s="35">
        <v>195560</v>
      </c>
      <c r="AC7" s="35" t="str">
        <f t="shared" si="4"/>
        <v>ok</v>
      </c>
      <c r="AD7" s="35">
        <v>27695523</v>
      </c>
      <c r="AE7" s="35" t="str">
        <f t="shared" si="5"/>
        <v>ok</v>
      </c>
    </row>
    <row r="8" spans="1:31" ht="21" customHeight="1">
      <c r="A8" s="35">
        <v>6</v>
      </c>
      <c r="B8" s="35">
        <v>4</v>
      </c>
      <c r="C8" s="36">
        <v>212041</v>
      </c>
      <c r="E8" s="40" t="s">
        <v>201</v>
      </c>
      <c r="F8" s="359">
        <v>14005547</v>
      </c>
      <c r="G8" s="474">
        <f>W8</f>
        <v>17610286</v>
      </c>
      <c r="H8" s="360">
        <f>'R05基準財政需要額・収入額・交付決定額'!AX9</f>
        <v>6135033</v>
      </c>
      <c r="I8" s="360">
        <f>'R05基準財政需要額・収入額・交付決定額'!Z9</f>
        <v>235247</v>
      </c>
      <c r="J8" s="370">
        <f t="shared" si="0"/>
        <v>23980566</v>
      </c>
      <c r="L8" s="41">
        <v>13912978</v>
      </c>
      <c r="M8" s="35">
        <v>982921</v>
      </c>
      <c r="N8" s="35">
        <v>1532673</v>
      </c>
      <c r="O8" s="35">
        <v>0</v>
      </c>
      <c r="P8" s="35">
        <v>69217</v>
      </c>
      <c r="Q8" s="35">
        <v>0</v>
      </c>
      <c r="R8" s="35">
        <v>206543</v>
      </c>
      <c r="S8" s="35">
        <v>0</v>
      </c>
      <c r="T8" s="35">
        <v>18194</v>
      </c>
      <c r="U8" s="35">
        <f t="shared" si="7"/>
        <v>293954</v>
      </c>
      <c r="V8" s="35">
        <v>11507</v>
      </c>
      <c r="W8" s="35">
        <f>ROUND((L8-ROUND(M8*25/100,0)-ROUND(N8*25/100,0)-V8-U8)*100/75,0)+U8+V8</f>
        <v>17610286</v>
      </c>
      <c r="X8" s="35">
        <v>17610286</v>
      </c>
      <c r="Y8" s="35" t="str">
        <f t="shared" si="2"/>
        <v>ok</v>
      </c>
      <c r="Z8" s="35">
        <v>6135033</v>
      </c>
      <c r="AA8" s="35" t="str">
        <f t="shared" si="3"/>
        <v>ok</v>
      </c>
      <c r="AB8" s="35">
        <v>235247</v>
      </c>
      <c r="AC8" s="35" t="str">
        <f t="shared" si="4"/>
        <v>ok</v>
      </c>
      <c r="AD8" s="35">
        <v>23980566</v>
      </c>
      <c r="AE8" s="35" t="str">
        <f t="shared" si="5"/>
        <v>ok</v>
      </c>
    </row>
    <row r="9" spans="1:31" ht="21" customHeight="1">
      <c r="A9" s="35">
        <v>5</v>
      </c>
      <c r="B9" s="35">
        <v>5</v>
      </c>
      <c r="C9" s="36">
        <v>212059</v>
      </c>
      <c r="E9" s="40" t="s">
        <v>186</v>
      </c>
      <c r="F9" s="359">
        <v>12233137</v>
      </c>
      <c r="G9" s="475">
        <f t="shared" si="6"/>
        <v>15557774</v>
      </c>
      <c r="H9" s="360">
        <f>'R05基準財政需要額・収入額・交付決定額'!AX10</f>
        <v>8124717</v>
      </c>
      <c r="I9" s="360">
        <f>'R05基準財政需要額・収入額・交付決定額'!Z10</f>
        <v>201713</v>
      </c>
      <c r="J9" s="370">
        <f t="shared" si="0"/>
        <v>23884204</v>
      </c>
      <c r="L9" s="41">
        <v>12298569</v>
      </c>
      <c r="M9" s="35">
        <v>859133</v>
      </c>
      <c r="N9" s="35">
        <v>1224664</v>
      </c>
      <c r="O9" s="35">
        <v>0</v>
      </c>
      <c r="P9" s="35">
        <v>88969</v>
      </c>
      <c r="Q9" s="35">
        <v>0</v>
      </c>
      <c r="R9" s="35">
        <v>265482</v>
      </c>
      <c r="S9" s="35">
        <v>0</v>
      </c>
      <c r="T9" s="35">
        <v>72449</v>
      </c>
      <c r="U9" s="35">
        <f t="shared" si="7"/>
        <v>426900</v>
      </c>
      <c r="V9" s="35">
        <v>10257</v>
      </c>
      <c r="W9" s="35">
        <f t="shared" si="1"/>
        <v>15557774</v>
      </c>
      <c r="X9" s="35">
        <v>15557774</v>
      </c>
      <c r="Y9" s="35" t="str">
        <f t="shared" si="2"/>
        <v>ok</v>
      </c>
      <c r="Z9" s="35">
        <v>8124717</v>
      </c>
      <c r="AA9" s="35" t="str">
        <f t="shared" si="3"/>
        <v>ok</v>
      </c>
      <c r="AB9" s="35">
        <v>201713</v>
      </c>
      <c r="AC9" s="35" t="str">
        <f t="shared" si="4"/>
        <v>ok</v>
      </c>
      <c r="AD9" s="35">
        <v>23884204</v>
      </c>
      <c r="AE9" s="35" t="str">
        <f t="shared" si="5"/>
        <v>ok</v>
      </c>
    </row>
    <row r="10" spans="1:31" ht="21" customHeight="1">
      <c r="A10" s="35">
        <v>7</v>
      </c>
      <c r="B10" s="35">
        <v>6</v>
      </c>
      <c r="C10" s="36">
        <v>212067</v>
      </c>
      <c r="E10" s="40" t="s">
        <v>187</v>
      </c>
      <c r="F10" s="359">
        <v>10321064</v>
      </c>
      <c r="G10" s="475">
        <f t="shared" si="6"/>
        <v>13349720</v>
      </c>
      <c r="H10" s="360">
        <f>'R05基準財政需要額・収入額・交付決定額'!AX11</f>
        <v>10489933</v>
      </c>
      <c r="I10" s="360">
        <f>'R05基準財政需要額・収入額・交付決定額'!Z11</f>
        <v>166321</v>
      </c>
      <c r="J10" s="370">
        <f t="shared" si="0"/>
        <v>24005974</v>
      </c>
      <c r="L10" s="41">
        <v>10621496</v>
      </c>
      <c r="M10" s="35">
        <v>807787</v>
      </c>
      <c r="N10" s="35">
        <v>1099545</v>
      </c>
      <c r="O10" s="35">
        <v>0</v>
      </c>
      <c r="P10" s="35">
        <v>107185</v>
      </c>
      <c r="Q10" s="35">
        <v>0</v>
      </c>
      <c r="R10" s="35">
        <v>319837</v>
      </c>
      <c r="S10" s="35">
        <v>0</v>
      </c>
      <c r="T10" s="35">
        <v>97125</v>
      </c>
      <c r="U10" s="35">
        <f t="shared" si="7"/>
        <v>524147</v>
      </c>
      <c r="V10" s="35">
        <v>5344</v>
      </c>
      <c r="W10" s="35">
        <f t="shared" si="1"/>
        <v>13349720</v>
      </c>
      <c r="X10" s="35">
        <v>13349720</v>
      </c>
      <c r="Y10" s="35" t="str">
        <f t="shared" si="2"/>
        <v>ok</v>
      </c>
      <c r="Z10" s="35">
        <v>10489933</v>
      </c>
      <c r="AA10" s="35" t="str">
        <f t="shared" si="3"/>
        <v>ok</v>
      </c>
      <c r="AB10" s="35">
        <v>166321</v>
      </c>
      <c r="AC10" s="35" t="str">
        <f t="shared" si="4"/>
        <v>ok</v>
      </c>
      <c r="AD10" s="35">
        <v>24005974</v>
      </c>
      <c r="AE10" s="35" t="str">
        <f t="shared" si="5"/>
        <v>ok</v>
      </c>
    </row>
    <row r="11" spans="1:31" ht="21" customHeight="1">
      <c r="A11" s="35">
        <v>5</v>
      </c>
      <c r="B11" s="35">
        <v>7</v>
      </c>
      <c r="C11" s="36">
        <v>212075</v>
      </c>
      <c r="E11" s="40" t="s">
        <v>202</v>
      </c>
      <c r="F11" s="359">
        <v>2821660</v>
      </c>
      <c r="G11" s="474">
        <f t="shared" si="6"/>
        <v>3578687</v>
      </c>
      <c r="H11" s="360">
        <f>'R05基準財政需要額・収入額・交付決定額'!AX12</f>
        <v>2405222</v>
      </c>
      <c r="I11" s="360">
        <f>'R05基準財政需要額・収入額・交付決定額'!Z12</f>
        <v>45205</v>
      </c>
      <c r="J11" s="370">
        <f t="shared" si="0"/>
        <v>6029114</v>
      </c>
      <c r="L11" s="41">
        <v>2826870</v>
      </c>
      <c r="M11" s="35">
        <v>185456</v>
      </c>
      <c r="N11" s="35">
        <v>276384</v>
      </c>
      <c r="O11" s="35">
        <v>0</v>
      </c>
      <c r="P11" s="35">
        <v>20685</v>
      </c>
      <c r="Q11" s="35">
        <v>0</v>
      </c>
      <c r="R11" s="35">
        <v>61723</v>
      </c>
      <c r="S11" s="35">
        <v>0</v>
      </c>
      <c r="T11" s="35">
        <v>25602</v>
      </c>
      <c r="U11" s="35">
        <f t="shared" si="7"/>
        <v>108010</v>
      </c>
      <c r="V11" s="35">
        <v>1568</v>
      </c>
      <c r="W11" s="35">
        <f t="shared" si="1"/>
        <v>3578687</v>
      </c>
      <c r="X11" s="35">
        <v>3578687</v>
      </c>
      <c r="Y11" s="35" t="str">
        <f t="shared" si="2"/>
        <v>ok</v>
      </c>
      <c r="Z11" s="35">
        <v>2405222</v>
      </c>
      <c r="AA11" s="35" t="str">
        <f t="shared" si="3"/>
        <v>ok</v>
      </c>
      <c r="AB11" s="35">
        <v>45205</v>
      </c>
      <c r="AC11" s="35" t="str">
        <f t="shared" si="4"/>
        <v>ok</v>
      </c>
      <c r="AD11" s="35">
        <v>6029114</v>
      </c>
      <c r="AE11" s="35" t="str">
        <f t="shared" si="5"/>
        <v>ok</v>
      </c>
    </row>
    <row r="12" spans="1:31" ht="21" customHeight="1">
      <c r="A12" s="35">
        <v>6</v>
      </c>
      <c r="B12" s="35">
        <v>8</v>
      </c>
      <c r="C12" s="36">
        <v>212083</v>
      </c>
      <c r="E12" s="40" t="s">
        <v>203</v>
      </c>
      <c r="F12" s="359">
        <v>4834311</v>
      </c>
      <c r="G12" s="474">
        <f t="shared" si="6"/>
        <v>6309757</v>
      </c>
      <c r="H12" s="360">
        <f>'R05基準財政需要額・収入額・交付決定額'!AX13</f>
        <v>3375335</v>
      </c>
      <c r="I12" s="360">
        <f>'R05基準財政需要額・収入額・交付決定額'!Z13</f>
        <v>90647</v>
      </c>
      <c r="J12" s="370">
        <f t="shared" si="0"/>
        <v>9775739</v>
      </c>
      <c r="L12" s="41">
        <v>5021198</v>
      </c>
      <c r="M12" s="35">
        <v>433239</v>
      </c>
      <c r="N12" s="35">
        <v>533473</v>
      </c>
      <c r="O12" s="35">
        <v>0</v>
      </c>
      <c r="P12" s="35">
        <v>42118</v>
      </c>
      <c r="Q12" s="35">
        <v>0</v>
      </c>
      <c r="R12" s="35">
        <v>125683</v>
      </c>
      <c r="S12" s="35">
        <v>0</v>
      </c>
      <c r="T12" s="35">
        <v>16801</v>
      </c>
      <c r="U12" s="35">
        <f t="shared" si="7"/>
        <v>184602</v>
      </c>
      <c r="V12" s="35">
        <v>4207</v>
      </c>
      <c r="W12" s="35">
        <f t="shared" si="1"/>
        <v>6309757</v>
      </c>
      <c r="X12" s="35">
        <v>6309757</v>
      </c>
      <c r="Y12" s="35" t="str">
        <f t="shared" si="2"/>
        <v>ok</v>
      </c>
      <c r="Z12" s="35">
        <v>3375335</v>
      </c>
      <c r="AA12" s="35" t="str">
        <f t="shared" si="3"/>
        <v>ok</v>
      </c>
      <c r="AB12" s="35">
        <v>90647</v>
      </c>
      <c r="AC12" s="35" t="str">
        <f t="shared" si="4"/>
        <v>ok</v>
      </c>
      <c r="AD12" s="35">
        <v>9775739</v>
      </c>
      <c r="AE12" s="35" t="str">
        <f t="shared" si="5"/>
        <v>ok</v>
      </c>
    </row>
    <row r="13" spans="1:31" ht="21" customHeight="1">
      <c r="A13" s="35">
        <v>1</v>
      </c>
      <c r="B13" s="35">
        <v>9</v>
      </c>
      <c r="C13" s="36">
        <v>212091</v>
      </c>
      <c r="E13" s="40" t="s">
        <v>204</v>
      </c>
      <c r="F13" s="359">
        <v>8754213</v>
      </c>
      <c r="G13" s="474">
        <f t="shared" si="6"/>
        <v>10971268</v>
      </c>
      <c r="H13" s="360">
        <f>'R05基準財政需要額・収入額・交付決定額'!AX14</f>
        <v>2995869</v>
      </c>
      <c r="I13" s="360">
        <f>'R05基準財政需要額・収入額・交付決定額'!Z14</f>
        <v>142402</v>
      </c>
      <c r="J13" s="370">
        <f t="shared" si="0"/>
        <v>14109539</v>
      </c>
      <c r="L13" s="41">
        <v>8675266</v>
      </c>
      <c r="M13" s="35">
        <v>591602</v>
      </c>
      <c r="N13" s="35">
        <v>942719</v>
      </c>
      <c r="O13" s="35">
        <v>0</v>
      </c>
      <c r="P13" s="35">
        <v>59946</v>
      </c>
      <c r="Q13" s="35">
        <v>0</v>
      </c>
      <c r="R13" s="35">
        <v>178876</v>
      </c>
      <c r="S13" s="35">
        <v>0</v>
      </c>
      <c r="T13" s="35">
        <v>7149</v>
      </c>
      <c r="U13" s="35">
        <f t="shared" si="7"/>
        <v>245971</v>
      </c>
      <c r="V13" s="35">
        <v>6964</v>
      </c>
      <c r="W13" s="35">
        <f t="shared" si="1"/>
        <v>10971268</v>
      </c>
      <c r="X13" s="35">
        <v>10971268</v>
      </c>
      <c r="Y13" s="35" t="str">
        <f t="shared" si="2"/>
        <v>ok</v>
      </c>
      <c r="Z13" s="35">
        <v>2995869</v>
      </c>
      <c r="AA13" s="35" t="str">
        <f t="shared" si="3"/>
        <v>ok</v>
      </c>
      <c r="AB13" s="35">
        <v>142402</v>
      </c>
      <c r="AC13" s="35" t="str">
        <f t="shared" si="4"/>
        <v>ok</v>
      </c>
      <c r="AD13" s="35">
        <v>14109539</v>
      </c>
      <c r="AE13" s="35" t="str">
        <f t="shared" si="5"/>
        <v>ok</v>
      </c>
    </row>
    <row r="14" spans="1:31" ht="21" customHeight="1">
      <c r="A14" s="35">
        <v>7</v>
      </c>
      <c r="B14" s="35">
        <v>10</v>
      </c>
      <c r="C14" s="36">
        <v>212105</v>
      </c>
      <c r="E14" s="40" t="s">
        <v>205</v>
      </c>
      <c r="F14" s="359">
        <v>6887104</v>
      </c>
      <c r="G14" s="475">
        <f t="shared" si="6"/>
        <v>8932607</v>
      </c>
      <c r="H14" s="360">
        <f>'R05基準財政需要額・収入額・交付決定額'!AX15</f>
        <v>8433152</v>
      </c>
      <c r="I14" s="360">
        <f>'R05基準財政需要額・収入額・交付決定額'!Z15</f>
        <v>112268</v>
      </c>
      <c r="J14" s="370">
        <f t="shared" si="0"/>
        <v>17478027</v>
      </c>
      <c r="L14" s="41">
        <v>7080308</v>
      </c>
      <c r="M14" s="35">
        <v>469827</v>
      </c>
      <c r="N14" s="35">
        <v>686035</v>
      </c>
      <c r="O14" s="35">
        <v>0</v>
      </c>
      <c r="P14" s="35">
        <v>68655</v>
      </c>
      <c r="Q14" s="35">
        <v>0</v>
      </c>
      <c r="R14" s="35">
        <v>204864</v>
      </c>
      <c r="S14" s="35">
        <v>0</v>
      </c>
      <c r="T14" s="35">
        <v>89762</v>
      </c>
      <c r="U14" s="35">
        <f t="shared" si="7"/>
        <v>363281</v>
      </c>
      <c r="V14" s="35">
        <v>4266</v>
      </c>
      <c r="W14" s="35">
        <f t="shared" si="1"/>
        <v>8932607</v>
      </c>
      <c r="X14" s="35">
        <v>8932607</v>
      </c>
      <c r="Y14" s="35" t="str">
        <f t="shared" si="2"/>
        <v>ok</v>
      </c>
      <c r="Z14" s="35">
        <v>8433152</v>
      </c>
      <c r="AA14" s="35" t="str">
        <f t="shared" si="3"/>
        <v>ok</v>
      </c>
      <c r="AB14" s="35">
        <v>112268</v>
      </c>
      <c r="AC14" s="35" t="str">
        <f t="shared" si="4"/>
        <v>ok</v>
      </c>
      <c r="AD14" s="35">
        <v>17478027</v>
      </c>
      <c r="AE14" s="35" t="str">
        <f t="shared" si="5"/>
        <v>ok</v>
      </c>
    </row>
    <row r="15" spans="1:31" ht="21" customHeight="1">
      <c r="A15" s="35">
        <v>4</v>
      </c>
      <c r="B15" s="35">
        <v>11</v>
      </c>
      <c r="C15" s="36">
        <v>212113</v>
      </c>
      <c r="E15" s="40" t="s">
        <v>188</v>
      </c>
      <c r="F15" s="359">
        <v>8032051</v>
      </c>
      <c r="G15" s="474">
        <f t="shared" si="6"/>
        <v>10093171</v>
      </c>
      <c r="H15" s="360">
        <f>'R05基準財政需要額・収入額・交付決定額'!AX16</f>
        <v>2345331</v>
      </c>
      <c r="I15" s="360">
        <f>'R05基準財政需要額・収入額・交付決定額'!Z16</f>
        <v>134120</v>
      </c>
      <c r="J15" s="370">
        <f t="shared" si="0"/>
        <v>12572622</v>
      </c>
      <c r="L15" s="41">
        <v>7996606</v>
      </c>
      <c r="M15" s="35">
        <v>653450</v>
      </c>
      <c r="N15" s="35">
        <v>814055</v>
      </c>
      <c r="O15" s="35">
        <v>0</v>
      </c>
      <c r="P15" s="35">
        <v>55906</v>
      </c>
      <c r="Q15" s="35">
        <v>0</v>
      </c>
      <c r="R15" s="35">
        <v>166824</v>
      </c>
      <c r="S15" s="35">
        <v>0</v>
      </c>
      <c r="T15" s="35">
        <v>10819</v>
      </c>
      <c r="U15" s="35">
        <f t="shared" si="7"/>
        <v>233549</v>
      </c>
      <c r="V15" s="35">
        <v>5853</v>
      </c>
      <c r="W15" s="35">
        <f t="shared" si="1"/>
        <v>10093171</v>
      </c>
      <c r="X15" s="35">
        <v>10093171</v>
      </c>
      <c r="Y15" s="35" t="str">
        <f t="shared" si="2"/>
        <v>ok</v>
      </c>
      <c r="Z15" s="35">
        <v>2345331</v>
      </c>
      <c r="AA15" s="35" t="str">
        <f t="shared" si="3"/>
        <v>ok</v>
      </c>
      <c r="AB15" s="35">
        <v>134120</v>
      </c>
      <c r="AC15" s="35" t="str">
        <f t="shared" si="4"/>
        <v>ok</v>
      </c>
      <c r="AD15" s="35">
        <v>12572622</v>
      </c>
      <c r="AE15" s="35" t="str">
        <f t="shared" si="5"/>
        <v>ok</v>
      </c>
    </row>
    <row r="16" spans="1:31" ht="21" customHeight="1">
      <c r="A16" s="35">
        <v>6</v>
      </c>
      <c r="B16" s="35">
        <v>12</v>
      </c>
      <c r="C16" s="36">
        <v>212121</v>
      </c>
      <c r="E16" s="40" t="s">
        <v>206</v>
      </c>
      <c r="F16" s="359">
        <v>7778241</v>
      </c>
      <c r="G16" s="474">
        <f t="shared" si="6"/>
        <v>9782783</v>
      </c>
      <c r="H16" s="360">
        <f>'R05基準財政需要額・収入額・交付決定額'!AX17</f>
        <v>3596912</v>
      </c>
      <c r="I16" s="360">
        <f>'R05基準財政需要額・収入額・交付決定額'!Z17</f>
        <v>118985</v>
      </c>
      <c r="J16" s="370">
        <f t="shared" si="0"/>
        <v>13498680</v>
      </c>
      <c r="L16" s="41">
        <v>7735883</v>
      </c>
      <c r="M16" s="35">
        <v>597955</v>
      </c>
      <c r="N16" s="35">
        <v>794797</v>
      </c>
      <c r="O16" s="35">
        <v>0</v>
      </c>
      <c r="P16" s="35">
        <v>45899</v>
      </c>
      <c r="Q16" s="35">
        <v>0</v>
      </c>
      <c r="R16" s="35">
        <v>136962</v>
      </c>
      <c r="S16" s="35">
        <v>0</v>
      </c>
      <c r="T16" s="35">
        <v>12983</v>
      </c>
      <c r="U16" s="35">
        <f t="shared" si="7"/>
        <v>195844</v>
      </c>
      <c r="V16" s="35">
        <v>6587</v>
      </c>
      <c r="W16" s="35">
        <f t="shared" si="1"/>
        <v>9782783</v>
      </c>
      <c r="X16" s="35">
        <v>9782783</v>
      </c>
      <c r="Y16" s="35" t="str">
        <f t="shared" si="2"/>
        <v>ok</v>
      </c>
      <c r="Z16" s="35">
        <v>3596912</v>
      </c>
      <c r="AA16" s="35" t="str">
        <f t="shared" si="3"/>
        <v>ok</v>
      </c>
      <c r="AB16" s="35">
        <v>118985</v>
      </c>
      <c r="AC16" s="35" t="str">
        <f t="shared" si="4"/>
        <v>ok</v>
      </c>
      <c r="AD16" s="35">
        <v>13498680</v>
      </c>
      <c r="AE16" s="35" t="str">
        <f t="shared" si="5"/>
        <v>ok</v>
      </c>
    </row>
    <row r="17" spans="1:31" ht="21" customHeight="1">
      <c r="A17" s="35">
        <v>1</v>
      </c>
      <c r="B17" s="35">
        <v>13</v>
      </c>
      <c r="C17" s="36">
        <v>212130</v>
      </c>
      <c r="E17" s="40" t="s">
        <v>207</v>
      </c>
      <c r="F17" s="359">
        <v>21002601</v>
      </c>
      <c r="G17" s="475">
        <f t="shared" si="6"/>
        <v>26060595</v>
      </c>
      <c r="H17" s="360">
        <f>'R05基準財政需要額・収入額・交付決定額'!AX18</f>
        <v>3236019</v>
      </c>
      <c r="I17" s="360">
        <f>'R05基準財政需要額・収入額・交付決定額'!Z18</f>
        <v>266280</v>
      </c>
      <c r="J17" s="370">
        <f t="shared" si="0"/>
        <v>29562894</v>
      </c>
      <c r="L17" s="41">
        <v>20532635</v>
      </c>
      <c r="M17" s="35">
        <v>1400964</v>
      </c>
      <c r="N17" s="35">
        <v>2075324</v>
      </c>
      <c r="O17" s="35">
        <v>0</v>
      </c>
      <c r="P17" s="35">
        <v>109271</v>
      </c>
      <c r="Q17" s="35">
        <v>0</v>
      </c>
      <c r="R17" s="35">
        <v>326060</v>
      </c>
      <c r="S17" s="35">
        <v>0</v>
      </c>
      <c r="T17" s="35">
        <v>17465</v>
      </c>
      <c r="U17" s="35">
        <f t="shared" si="7"/>
        <v>452796</v>
      </c>
      <c r="V17" s="35">
        <v>19671</v>
      </c>
      <c r="W17" s="35">
        <f t="shared" si="1"/>
        <v>26060595</v>
      </c>
      <c r="X17" s="35">
        <v>26060595</v>
      </c>
      <c r="Y17" s="35" t="str">
        <f>IF(W17=X17,"ok","NG")</f>
        <v>ok</v>
      </c>
      <c r="Z17" s="35">
        <v>3236019</v>
      </c>
      <c r="AA17" s="35" t="str">
        <f t="shared" si="3"/>
        <v>ok</v>
      </c>
      <c r="AB17" s="35">
        <v>266280</v>
      </c>
      <c r="AC17" s="35" t="str">
        <f t="shared" si="4"/>
        <v>ok</v>
      </c>
      <c r="AD17" s="35">
        <v>29562894</v>
      </c>
      <c r="AE17" s="35" t="str">
        <f t="shared" si="5"/>
        <v>ok</v>
      </c>
    </row>
    <row r="18" spans="1:31" ht="21" customHeight="1">
      <c r="A18" s="35">
        <v>4</v>
      </c>
      <c r="B18" s="35">
        <v>14</v>
      </c>
      <c r="C18" s="36">
        <v>212148</v>
      </c>
      <c r="E18" s="40" t="s">
        <v>208</v>
      </c>
      <c r="F18" s="359">
        <v>13768472</v>
      </c>
      <c r="G18" s="475">
        <f t="shared" si="6"/>
        <v>17327146</v>
      </c>
      <c r="H18" s="360">
        <f>'R05基準財政需要額・収入額・交付決定額'!AX19</f>
        <v>3145353</v>
      </c>
      <c r="I18" s="360">
        <f>'R05基準財政需要額・収入額・交付決定額'!Z19</f>
        <v>227332</v>
      </c>
      <c r="J18" s="370">
        <f t="shared" si="0"/>
        <v>20699831</v>
      </c>
      <c r="L18" s="41">
        <v>13683565</v>
      </c>
      <c r="M18" s="35">
        <v>1005883</v>
      </c>
      <c r="N18" s="35">
        <v>1435543</v>
      </c>
      <c r="O18" s="35">
        <v>0</v>
      </c>
      <c r="P18" s="35">
        <v>71119</v>
      </c>
      <c r="Q18" s="35">
        <v>0</v>
      </c>
      <c r="R18" s="35">
        <v>212222</v>
      </c>
      <c r="S18" s="35">
        <v>0</v>
      </c>
      <c r="T18" s="35">
        <v>18412</v>
      </c>
      <c r="U18" s="35">
        <f t="shared" si="7"/>
        <v>301753</v>
      </c>
      <c r="V18" s="35">
        <v>9641</v>
      </c>
      <c r="W18" s="35">
        <f t="shared" si="1"/>
        <v>17327146</v>
      </c>
      <c r="X18" s="35">
        <v>17327146</v>
      </c>
      <c r="Y18" s="35" t="str">
        <f t="shared" si="2"/>
        <v>ok</v>
      </c>
      <c r="Z18" s="35">
        <v>3145353</v>
      </c>
      <c r="AA18" s="35" t="str">
        <f t="shared" si="3"/>
        <v>ok</v>
      </c>
      <c r="AB18" s="35">
        <v>227332</v>
      </c>
      <c r="AC18" s="35" t="str">
        <f t="shared" si="4"/>
        <v>ok</v>
      </c>
      <c r="AD18" s="35">
        <v>20699831</v>
      </c>
      <c r="AE18" s="35" t="str">
        <f t="shared" si="5"/>
        <v>ok</v>
      </c>
    </row>
    <row r="19" spans="1:31" ht="21" customHeight="1">
      <c r="A19" s="35">
        <v>1</v>
      </c>
      <c r="B19" s="35">
        <v>15</v>
      </c>
      <c r="C19" s="36">
        <v>212156</v>
      </c>
      <c r="E19" s="40" t="s">
        <v>209</v>
      </c>
      <c r="F19" s="359">
        <v>2945749</v>
      </c>
      <c r="G19" s="474">
        <f t="shared" si="6"/>
        <v>3925067</v>
      </c>
      <c r="H19" s="360">
        <f>'R05基準財政需要額・収入額・交付決定額'!AX20</f>
        <v>4462750</v>
      </c>
      <c r="I19" s="360">
        <f>'R05基準財政需要額・収入額・交付決定額'!Z20</f>
        <v>47607</v>
      </c>
      <c r="J19" s="370">
        <f t="shared" si="0"/>
        <v>8435424</v>
      </c>
      <c r="L19" s="41">
        <v>3140765</v>
      </c>
      <c r="M19" s="35">
        <v>241720</v>
      </c>
      <c r="N19" s="35">
        <v>363020</v>
      </c>
      <c r="O19" s="35">
        <v>0</v>
      </c>
      <c r="P19" s="35">
        <v>34205</v>
      </c>
      <c r="Q19" s="35">
        <v>0</v>
      </c>
      <c r="R19" s="35">
        <v>102066</v>
      </c>
      <c r="S19" s="35">
        <v>0</v>
      </c>
      <c r="T19" s="35">
        <v>44629</v>
      </c>
      <c r="U19" s="35">
        <f t="shared" si="7"/>
        <v>180900</v>
      </c>
      <c r="V19" s="35">
        <v>2219</v>
      </c>
      <c r="W19" s="35">
        <f t="shared" si="1"/>
        <v>3925067</v>
      </c>
      <c r="X19" s="35">
        <v>3925067</v>
      </c>
      <c r="Y19" s="35" t="str">
        <f t="shared" si="2"/>
        <v>ok</v>
      </c>
      <c r="Z19" s="35">
        <v>4462750</v>
      </c>
      <c r="AA19" s="35" t="str">
        <f t="shared" si="3"/>
        <v>ok</v>
      </c>
      <c r="AB19" s="35">
        <v>47607</v>
      </c>
      <c r="AC19" s="35" t="str">
        <f t="shared" si="4"/>
        <v>ok</v>
      </c>
      <c r="AD19" s="35">
        <v>8435424</v>
      </c>
      <c r="AE19" s="35" t="str">
        <f t="shared" si="5"/>
        <v>ok</v>
      </c>
    </row>
    <row r="20" spans="1:31" ht="21" customHeight="1">
      <c r="A20" s="35">
        <v>1</v>
      </c>
      <c r="B20" s="35">
        <v>16</v>
      </c>
      <c r="C20" s="36">
        <v>212164</v>
      </c>
      <c r="E20" s="40" t="s">
        <v>210</v>
      </c>
      <c r="F20" s="359">
        <v>7373809</v>
      </c>
      <c r="G20" s="474">
        <f t="shared" si="6"/>
        <v>9230576</v>
      </c>
      <c r="H20" s="360">
        <f>'R05基準財政需要額・収入額・交付決定額'!AX21</f>
        <v>2755319</v>
      </c>
      <c r="I20" s="360">
        <f>'R05基準財政需要額・収入額・交付決定額'!Z21</f>
        <v>133407</v>
      </c>
      <c r="J20" s="370">
        <f t="shared" si="0"/>
        <v>12119302</v>
      </c>
      <c r="L20" s="41">
        <v>7313828</v>
      </c>
      <c r="M20" s="35">
        <v>558682</v>
      </c>
      <c r="N20" s="35">
        <v>809732</v>
      </c>
      <c r="O20" s="35">
        <v>0</v>
      </c>
      <c r="P20" s="35">
        <v>46118</v>
      </c>
      <c r="Q20" s="35">
        <v>0</v>
      </c>
      <c r="R20" s="35">
        <v>137613</v>
      </c>
      <c r="S20" s="35">
        <v>0</v>
      </c>
      <c r="T20" s="35">
        <v>5892</v>
      </c>
      <c r="U20" s="35">
        <f t="shared" si="7"/>
        <v>189623</v>
      </c>
      <c r="V20" s="35">
        <v>5546</v>
      </c>
      <c r="W20" s="35">
        <f t="shared" si="1"/>
        <v>9230576</v>
      </c>
      <c r="X20" s="35">
        <v>9230576</v>
      </c>
      <c r="Y20" s="35" t="str">
        <f t="shared" si="2"/>
        <v>ok</v>
      </c>
      <c r="Z20" s="35">
        <v>2755319</v>
      </c>
      <c r="AA20" s="35" t="str">
        <f t="shared" si="3"/>
        <v>ok</v>
      </c>
      <c r="AB20" s="35">
        <v>133407</v>
      </c>
      <c r="AC20" s="35" t="str">
        <f t="shared" si="4"/>
        <v>ok</v>
      </c>
      <c r="AD20" s="35">
        <v>12119302</v>
      </c>
      <c r="AE20" s="35" t="str">
        <f t="shared" si="5"/>
        <v>ok</v>
      </c>
    </row>
    <row r="21" spans="1:31" ht="21" customHeight="1">
      <c r="A21" s="35">
        <v>8</v>
      </c>
      <c r="B21" s="35">
        <v>17</v>
      </c>
      <c r="C21" s="36">
        <v>212172</v>
      </c>
      <c r="E21" s="40" t="s">
        <v>211</v>
      </c>
      <c r="F21" s="359">
        <v>3326809</v>
      </c>
      <c r="G21" s="474">
        <f t="shared" si="6"/>
        <v>4243681</v>
      </c>
      <c r="H21" s="360">
        <f>'R05基準財政需要額・収入額・交付決定額'!AX22</f>
        <v>6186752</v>
      </c>
      <c r="I21" s="360">
        <f>'R05基準財政需要額・収入額・交付決定額'!Z22</f>
        <v>49664</v>
      </c>
      <c r="J21" s="370">
        <f t="shared" si="0"/>
        <v>10480097</v>
      </c>
      <c r="L21" s="41">
        <v>3373395</v>
      </c>
      <c r="M21" s="35">
        <v>241281</v>
      </c>
      <c r="N21" s="35">
        <v>323644</v>
      </c>
      <c r="O21" s="35">
        <v>0</v>
      </c>
      <c r="P21" s="35">
        <v>33540</v>
      </c>
      <c r="Q21" s="35">
        <v>0</v>
      </c>
      <c r="R21" s="35">
        <v>100083</v>
      </c>
      <c r="S21" s="35">
        <v>0</v>
      </c>
      <c r="T21" s="35">
        <v>61886</v>
      </c>
      <c r="U21" s="35">
        <f t="shared" si="7"/>
        <v>195509</v>
      </c>
      <c r="V21" s="35">
        <v>2105</v>
      </c>
      <c r="W21" s="35">
        <f t="shared" si="1"/>
        <v>4243681</v>
      </c>
      <c r="X21" s="35">
        <v>4243681</v>
      </c>
      <c r="Y21" s="35" t="str">
        <f t="shared" si="2"/>
        <v>ok</v>
      </c>
      <c r="Z21" s="35">
        <v>6186752</v>
      </c>
      <c r="AA21" s="35" t="str">
        <f t="shared" si="3"/>
        <v>ok</v>
      </c>
      <c r="AB21" s="35">
        <v>49664</v>
      </c>
      <c r="AC21" s="35" t="str">
        <f t="shared" si="4"/>
        <v>ok</v>
      </c>
      <c r="AD21" s="35">
        <v>10480097</v>
      </c>
      <c r="AE21" s="35" t="str">
        <f t="shared" si="5"/>
        <v>ok</v>
      </c>
    </row>
    <row r="22" spans="1:31" ht="21" customHeight="1">
      <c r="A22" s="35">
        <v>1</v>
      </c>
      <c r="B22" s="35">
        <v>18</v>
      </c>
      <c r="C22" s="36">
        <v>212181</v>
      </c>
      <c r="E22" s="40" t="s">
        <v>212</v>
      </c>
      <c r="F22" s="359">
        <v>5383044</v>
      </c>
      <c r="G22" s="474">
        <f t="shared" si="6"/>
        <v>6655984</v>
      </c>
      <c r="H22" s="360">
        <f>'R05基準財政需要額・収入額・交付決定額'!AX23</f>
        <v>4502097</v>
      </c>
      <c r="I22" s="360">
        <f>'R05基準財政需要額・収入額・交付決定額'!Z23</f>
        <v>89132</v>
      </c>
      <c r="J22" s="370">
        <f t="shared" si="0"/>
        <v>11247213</v>
      </c>
      <c r="L22" s="41">
        <v>5256855</v>
      </c>
      <c r="M22" s="35">
        <v>348350</v>
      </c>
      <c r="N22" s="35">
        <v>472845</v>
      </c>
      <c r="O22" s="35">
        <v>0</v>
      </c>
      <c r="P22" s="35">
        <v>47122</v>
      </c>
      <c r="Q22" s="35">
        <v>0</v>
      </c>
      <c r="R22" s="35">
        <v>140615</v>
      </c>
      <c r="S22" s="35">
        <v>0</v>
      </c>
      <c r="T22" s="35">
        <v>46521</v>
      </c>
      <c r="U22" s="35">
        <f t="shared" si="7"/>
        <v>234258</v>
      </c>
      <c r="V22" s="35">
        <v>4013</v>
      </c>
      <c r="W22" s="35">
        <f t="shared" si="1"/>
        <v>6655984</v>
      </c>
      <c r="X22" s="35">
        <v>6655984</v>
      </c>
      <c r="Y22" s="35" t="str">
        <f t="shared" si="2"/>
        <v>ok</v>
      </c>
      <c r="Z22" s="35">
        <v>4502097</v>
      </c>
      <c r="AA22" s="35" t="str">
        <f t="shared" si="3"/>
        <v>ok</v>
      </c>
      <c r="AB22" s="35">
        <v>89132</v>
      </c>
      <c r="AC22" s="35" t="str">
        <f t="shared" si="4"/>
        <v>ok</v>
      </c>
      <c r="AD22" s="35">
        <v>11247213</v>
      </c>
      <c r="AE22" s="35" t="str">
        <f t="shared" si="5"/>
        <v>ok</v>
      </c>
    </row>
    <row r="23" spans="1:31" ht="21" customHeight="1">
      <c r="A23" s="35">
        <v>5</v>
      </c>
      <c r="B23" s="35">
        <v>19</v>
      </c>
      <c r="C23" s="36">
        <v>212199</v>
      </c>
      <c r="E23" s="40" t="s">
        <v>213</v>
      </c>
      <c r="F23" s="359">
        <v>5015351</v>
      </c>
      <c r="G23" s="474">
        <f t="shared" si="6"/>
        <v>6779170</v>
      </c>
      <c r="H23" s="360">
        <f>'R05基準財政需要額・収入額・交付決定額'!AX24</f>
        <v>10898235</v>
      </c>
      <c r="I23" s="360">
        <f>'R05基準財政需要額・収入額・交付決定額'!Z24</f>
        <v>87327</v>
      </c>
      <c r="J23" s="370">
        <f t="shared" si="0"/>
        <v>17764732</v>
      </c>
      <c r="L23" s="41">
        <v>5448040</v>
      </c>
      <c r="M23" s="35">
        <v>395414</v>
      </c>
      <c r="N23" s="35">
        <v>559996</v>
      </c>
      <c r="O23" s="35">
        <v>0</v>
      </c>
      <c r="P23" s="35">
        <v>66469</v>
      </c>
      <c r="Q23" s="35">
        <v>0</v>
      </c>
      <c r="R23" s="35">
        <v>198352</v>
      </c>
      <c r="S23" s="35">
        <v>0</v>
      </c>
      <c r="T23" s="35">
        <v>230541</v>
      </c>
      <c r="U23" s="35">
        <f t="shared" si="7"/>
        <v>495362</v>
      </c>
      <c r="V23" s="35">
        <v>3877</v>
      </c>
      <c r="W23" s="35">
        <f t="shared" si="1"/>
        <v>6779170</v>
      </c>
      <c r="X23" s="35">
        <v>6779170</v>
      </c>
      <c r="Y23" s="35" t="str">
        <f t="shared" si="2"/>
        <v>ok</v>
      </c>
      <c r="Z23" s="35">
        <v>10898235</v>
      </c>
      <c r="AA23" s="35" t="str">
        <f t="shared" si="3"/>
        <v>ok</v>
      </c>
      <c r="AB23" s="35">
        <v>87327</v>
      </c>
      <c r="AC23" s="35" t="str">
        <f t="shared" si="4"/>
        <v>ok</v>
      </c>
      <c r="AD23" s="35">
        <v>17764732</v>
      </c>
      <c r="AE23" s="35" t="str">
        <f t="shared" si="5"/>
        <v>ok</v>
      </c>
    </row>
    <row r="24" spans="1:31" ht="21" customHeight="1">
      <c r="A24" s="35">
        <v>8</v>
      </c>
      <c r="B24" s="35">
        <v>20</v>
      </c>
      <c r="C24" s="36">
        <v>212202</v>
      </c>
      <c r="E24" s="40" t="s">
        <v>214</v>
      </c>
      <c r="F24" s="359">
        <v>3983536</v>
      </c>
      <c r="G24" s="474">
        <f t="shared" si="6"/>
        <v>5338104</v>
      </c>
      <c r="H24" s="360">
        <f>'R05基準財政需要額・収入額・交付決定額'!AX25</f>
        <v>8129447</v>
      </c>
      <c r="I24" s="360">
        <f>'R05基準財政需要額・収入額・交付決定額'!Z25</f>
        <v>68375</v>
      </c>
      <c r="J24" s="370">
        <f t="shared" si="0"/>
        <v>13535926</v>
      </c>
      <c r="L24" s="41">
        <v>4278203</v>
      </c>
      <c r="M24" s="35">
        <v>310229</v>
      </c>
      <c r="N24" s="35">
        <v>436947</v>
      </c>
      <c r="O24" s="35">
        <v>0</v>
      </c>
      <c r="P24" s="35">
        <v>48301</v>
      </c>
      <c r="Q24" s="35">
        <v>0</v>
      </c>
      <c r="R24" s="35">
        <v>144130</v>
      </c>
      <c r="S24" s="35">
        <v>0</v>
      </c>
      <c r="T24" s="35">
        <v>156629</v>
      </c>
      <c r="U24" s="35">
        <f t="shared" si="7"/>
        <v>349060</v>
      </c>
      <c r="V24" s="35">
        <v>2265</v>
      </c>
      <c r="W24" s="35">
        <f t="shared" si="1"/>
        <v>5338104</v>
      </c>
      <c r="X24" s="35">
        <v>5338104</v>
      </c>
      <c r="Y24" s="35" t="str">
        <f t="shared" si="2"/>
        <v>ok</v>
      </c>
      <c r="Z24" s="35">
        <v>8129447</v>
      </c>
      <c r="AA24" s="35" t="str">
        <f t="shared" si="3"/>
        <v>ok</v>
      </c>
      <c r="AB24" s="35">
        <v>68375</v>
      </c>
      <c r="AC24" s="35" t="str">
        <f t="shared" si="4"/>
        <v>ok</v>
      </c>
      <c r="AD24" s="35">
        <v>13535926</v>
      </c>
      <c r="AE24" s="35" t="str">
        <f t="shared" si="5"/>
        <v>ok</v>
      </c>
    </row>
    <row r="25" spans="1:31" ht="21" customHeight="1">
      <c r="A25" s="35">
        <v>2</v>
      </c>
      <c r="B25" s="35">
        <v>21</v>
      </c>
      <c r="C25" s="36">
        <v>212211</v>
      </c>
      <c r="E25" s="40" t="s">
        <v>189</v>
      </c>
      <c r="F25" s="359">
        <v>4064757</v>
      </c>
      <c r="G25" s="475">
        <f t="shared" si="6"/>
        <v>5340151</v>
      </c>
      <c r="H25" s="360">
        <f>'R05基準財政需要額・収入額・交付決定額'!AX26</f>
        <v>5030648</v>
      </c>
      <c r="I25" s="360">
        <f>'R05基準財政需要額・収入額・交付決定額'!Z26</f>
        <v>73411</v>
      </c>
      <c r="J25" s="370">
        <f t="shared" si="0"/>
        <v>10444210</v>
      </c>
      <c r="L25" s="41">
        <v>4273885</v>
      </c>
      <c r="M25" s="35">
        <v>333203</v>
      </c>
      <c r="N25" s="35">
        <v>470075</v>
      </c>
      <c r="O25" s="35">
        <v>0</v>
      </c>
      <c r="P25" s="35">
        <v>65191</v>
      </c>
      <c r="Q25" s="35">
        <v>0</v>
      </c>
      <c r="R25" s="35">
        <v>194530</v>
      </c>
      <c r="S25" s="35">
        <v>0</v>
      </c>
      <c r="T25" s="35">
        <v>6597</v>
      </c>
      <c r="U25" s="35">
        <f t="shared" si="7"/>
        <v>266318</v>
      </c>
      <c r="V25" s="35">
        <v>5488</v>
      </c>
      <c r="W25" s="35">
        <f t="shared" si="1"/>
        <v>5340151</v>
      </c>
      <c r="X25" s="35">
        <v>5340151</v>
      </c>
      <c r="Y25" s="35" t="str">
        <f t="shared" si="2"/>
        <v>ok</v>
      </c>
      <c r="Z25" s="35">
        <v>5030648</v>
      </c>
      <c r="AA25" s="35" t="str">
        <f t="shared" si="3"/>
        <v>ok</v>
      </c>
      <c r="AB25" s="35">
        <v>73411</v>
      </c>
      <c r="AC25" s="35" t="str">
        <f t="shared" si="4"/>
        <v>ok</v>
      </c>
      <c r="AD25" s="35">
        <v>10444210</v>
      </c>
      <c r="AE25" s="35" t="str">
        <f t="shared" si="5"/>
        <v>ok</v>
      </c>
    </row>
    <row r="26" spans="1:31" ht="21" customHeight="1">
      <c r="A26" s="35">
        <v>1</v>
      </c>
      <c r="B26" s="35">
        <v>22</v>
      </c>
      <c r="C26" s="36">
        <v>213021</v>
      </c>
      <c r="E26" s="40" t="s">
        <v>215</v>
      </c>
      <c r="F26" s="359">
        <v>4195801</v>
      </c>
      <c r="G26" s="474">
        <f t="shared" si="6"/>
        <v>5141010</v>
      </c>
      <c r="H26" s="360">
        <f>'R05基準財政需要額・収入額・交付決定額'!AX27</f>
        <v>463065</v>
      </c>
      <c r="I26" s="360">
        <f>'R05基準財政需要額・収入額・交付決定額'!Z27</f>
        <v>47926</v>
      </c>
      <c r="J26" s="370">
        <f t="shared" si="0"/>
        <v>5652001</v>
      </c>
      <c r="L26" s="41">
        <v>4032756</v>
      </c>
      <c r="M26" s="35">
        <v>261136</v>
      </c>
      <c r="N26" s="35">
        <v>371651</v>
      </c>
      <c r="O26" s="35">
        <v>0</v>
      </c>
      <c r="P26" s="35">
        <v>17300</v>
      </c>
      <c r="Q26" s="35">
        <v>0</v>
      </c>
      <c r="R26" s="35">
        <v>51624</v>
      </c>
      <c r="S26" s="35">
        <v>0</v>
      </c>
      <c r="T26" s="35">
        <v>2703</v>
      </c>
      <c r="U26" s="35">
        <f t="shared" si="7"/>
        <v>71627</v>
      </c>
      <c r="V26" s="35">
        <v>3578</v>
      </c>
      <c r="W26" s="35">
        <f t="shared" si="1"/>
        <v>5141010</v>
      </c>
      <c r="X26" s="35">
        <v>5141010</v>
      </c>
      <c r="Y26" s="35" t="str">
        <f t="shared" si="2"/>
        <v>ok</v>
      </c>
      <c r="Z26" s="35">
        <v>463065</v>
      </c>
      <c r="AA26" s="35" t="str">
        <f t="shared" si="3"/>
        <v>ok</v>
      </c>
      <c r="AB26" s="35">
        <v>47926</v>
      </c>
      <c r="AC26" s="35" t="str">
        <f t="shared" si="4"/>
        <v>ok</v>
      </c>
      <c r="AD26" s="35">
        <v>5652001</v>
      </c>
      <c r="AE26" s="35" t="str">
        <f t="shared" si="5"/>
        <v>ok</v>
      </c>
    </row>
    <row r="27" spans="1:31" ht="21" customHeight="1">
      <c r="A27" s="35">
        <v>1</v>
      </c>
      <c r="B27" s="35">
        <v>23</v>
      </c>
      <c r="C27" s="36">
        <v>213039</v>
      </c>
      <c r="E27" s="40" t="s">
        <v>216</v>
      </c>
      <c r="F27" s="359">
        <v>2794607</v>
      </c>
      <c r="G27" s="474">
        <f t="shared" si="6"/>
        <v>3545705</v>
      </c>
      <c r="H27" s="360">
        <f>'R05基準財政需要額・収入額・交付決定額'!AX28</f>
        <v>1358112</v>
      </c>
      <c r="I27" s="360">
        <f>'R05基準財政需要額・収入額・交付決定額'!Z28</f>
        <v>49699</v>
      </c>
      <c r="J27" s="370">
        <f t="shared" si="0"/>
        <v>4953516</v>
      </c>
      <c r="L27" s="41">
        <v>2804895</v>
      </c>
      <c r="M27" s="35">
        <v>200357</v>
      </c>
      <c r="N27" s="35">
        <v>318905</v>
      </c>
      <c r="O27" s="35">
        <v>0</v>
      </c>
      <c r="P27" s="35">
        <v>14616</v>
      </c>
      <c r="Q27" s="35">
        <v>0</v>
      </c>
      <c r="R27" s="35">
        <v>43618</v>
      </c>
      <c r="S27" s="35">
        <v>0</v>
      </c>
      <c r="T27" s="35">
        <v>2320</v>
      </c>
      <c r="U27" s="35">
        <f t="shared" si="7"/>
        <v>60554</v>
      </c>
      <c r="V27" s="35">
        <v>2652</v>
      </c>
      <c r="W27" s="35">
        <f t="shared" si="1"/>
        <v>3545705</v>
      </c>
      <c r="X27" s="35">
        <v>3545705</v>
      </c>
      <c r="Y27" s="35" t="str">
        <f t="shared" si="2"/>
        <v>ok</v>
      </c>
      <c r="Z27" s="35">
        <v>1358112</v>
      </c>
      <c r="AA27" s="35" t="str">
        <f t="shared" si="3"/>
        <v>ok</v>
      </c>
      <c r="AB27" s="35">
        <v>49699</v>
      </c>
      <c r="AC27" s="35" t="str">
        <f t="shared" si="4"/>
        <v>ok</v>
      </c>
      <c r="AD27" s="35">
        <v>4953516</v>
      </c>
      <c r="AE27" s="35" t="str">
        <f t="shared" si="5"/>
        <v>ok</v>
      </c>
    </row>
    <row r="28" spans="1:31" ht="21" customHeight="1">
      <c r="A28" s="35">
        <v>2</v>
      </c>
      <c r="B28" s="35">
        <v>25</v>
      </c>
      <c r="C28" s="36">
        <v>213411</v>
      </c>
      <c r="E28" s="40" t="s">
        <v>217</v>
      </c>
      <c r="F28" s="359">
        <v>3476447</v>
      </c>
      <c r="G28" s="474">
        <f t="shared" si="6"/>
        <v>4467402</v>
      </c>
      <c r="H28" s="360">
        <f>'R05基準財政需要額・収入額・交付決定額'!AX29</f>
        <v>2423361</v>
      </c>
      <c r="I28" s="360">
        <f>'R05基準財政需要額・収入額・交付決定額'!Z29</f>
        <v>60163</v>
      </c>
      <c r="J28" s="370">
        <f t="shared" si="0"/>
        <v>6950926</v>
      </c>
      <c r="L28" s="41">
        <v>3559591</v>
      </c>
      <c r="M28" s="35">
        <v>271193</v>
      </c>
      <c r="N28" s="35">
        <v>386024</v>
      </c>
      <c r="O28" s="35">
        <v>0</v>
      </c>
      <c r="P28" s="35">
        <v>43121</v>
      </c>
      <c r="Q28" s="35">
        <v>0</v>
      </c>
      <c r="R28" s="35">
        <v>128674</v>
      </c>
      <c r="S28" s="35">
        <v>0</v>
      </c>
      <c r="T28" s="35">
        <v>4837</v>
      </c>
      <c r="U28" s="35">
        <f t="shared" si="7"/>
        <v>176632</v>
      </c>
      <c r="V28" s="35">
        <v>2311</v>
      </c>
      <c r="W28" s="35">
        <f t="shared" si="1"/>
        <v>4467402</v>
      </c>
      <c r="X28" s="35">
        <v>4467402</v>
      </c>
      <c r="Y28" s="35" t="str">
        <f t="shared" si="2"/>
        <v>ok</v>
      </c>
      <c r="Z28" s="35">
        <v>2423361</v>
      </c>
      <c r="AA28" s="35" t="str">
        <f t="shared" si="3"/>
        <v>ok</v>
      </c>
      <c r="AB28" s="35">
        <v>60163</v>
      </c>
      <c r="AC28" s="35" t="str">
        <f t="shared" si="4"/>
        <v>ok</v>
      </c>
      <c r="AD28" s="35">
        <v>6950926</v>
      </c>
      <c r="AE28" s="35" t="str">
        <f t="shared" si="5"/>
        <v>ok</v>
      </c>
    </row>
    <row r="29" spans="1:31" ht="21" customHeight="1">
      <c r="A29" s="35">
        <v>2</v>
      </c>
      <c r="B29" s="35">
        <v>27</v>
      </c>
      <c r="C29" s="36">
        <v>213616</v>
      </c>
      <c r="E29" s="40" t="s">
        <v>218</v>
      </c>
      <c r="F29" s="359">
        <v>3843745</v>
      </c>
      <c r="G29" s="474">
        <f t="shared" si="6"/>
        <v>4738519</v>
      </c>
      <c r="H29" s="360">
        <f>'R05基準財政需要額・収入額・交付決定額'!AX30</f>
        <v>1773787</v>
      </c>
      <c r="I29" s="360">
        <f>'R05基準財政需要額・収入額・交付決定額'!Z30</f>
        <v>68063</v>
      </c>
      <c r="J29" s="370">
        <f t="shared" si="0"/>
        <v>6580369</v>
      </c>
      <c r="L29" s="41">
        <v>3739122</v>
      </c>
      <c r="M29" s="35">
        <v>266265</v>
      </c>
      <c r="N29" s="35">
        <v>379132</v>
      </c>
      <c r="O29" s="35">
        <v>0</v>
      </c>
      <c r="P29" s="35">
        <v>21237</v>
      </c>
      <c r="Q29" s="35">
        <v>0</v>
      </c>
      <c r="R29" s="35">
        <v>63372</v>
      </c>
      <c r="S29" s="35">
        <v>0</v>
      </c>
      <c r="T29" s="35">
        <v>8394</v>
      </c>
      <c r="U29" s="35">
        <f t="shared" si="7"/>
        <v>93003</v>
      </c>
      <c r="V29" s="35">
        <v>2532</v>
      </c>
      <c r="W29" s="35">
        <f t="shared" si="1"/>
        <v>4738519</v>
      </c>
      <c r="X29" s="35">
        <v>4738519</v>
      </c>
      <c r="Y29" s="35" t="str">
        <f t="shared" si="2"/>
        <v>ok</v>
      </c>
      <c r="Z29" s="35">
        <v>1773787</v>
      </c>
      <c r="AA29" s="35" t="str">
        <f t="shared" si="3"/>
        <v>ok</v>
      </c>
      <c r="AB29" s="35">
        <v>68063</v>
      </c>
      <c r="AC29" s="35" t="str">
        <f t="shared" si="4"/>
        <v>ok</v>
      </c>
      <c r="AD29" s="35">
        <v>6580369</v>
      </c>
      <c r="AE29" s="35" t="str">
        <f t="shared" si="5"/>
        <v>ok</v>
      </c>
    </row>
    <row r="30" spans="1:31" ht="21" customHeight="1">
      <c r="A30" s="35">
        <v>2</v>
      </c>
      <c r="B30" s="35">
        <v>28</v>
      </c>
      <c r="C30" s="36">
        <v>213624</v>
      </c>
      <c r="E30" s="40" t="s">
        <v>317</v>
      </c>
      <c r="F30" s="359">
        <v>1264387</v>
      </c>
      <c r="G30" s="474">
        <f t="shared" si="6"/>
        <v>1528875</v>
      </c>
      <c r="H30" s="360">
        <f>'R05基準財政需要額・収入額・交付決定額'!AX31</f>
        <v>1364779</v>
      </c>
      <c r="I30" s="360">
        <f>'R05基準財政需要額・収入額・交付決定額'!Z31</f>
        <v>21660</v>
      </c>
      <c r="J30" s="370">
        <f t="shared" si="0"/>
        <v>2915314</v>
      </c>
      <c r="L30" s="41">
        <v>1197698</v>
      </c>
      <c r="M30" s="35">
        <v>61364</v>
      </c>
      <c r="N30" s="35">
        <v>94917</v>
      </c>
      <c r="O30" s="35">
        <v>0</v>
      </c>
      <c r="P30" s="35">
        <v>9281</v>
      </c>
      <c r="Q30" s="35">
        <v>0</v>
      </c>
      <c r="R30" s="35">
        <v>27697</v>
      </c>
      <c r="S30" s="35">
        <v>0</v>
      </c>
      <c r="T30" s="35">
        <v>10108</v>
      </c>
      <c r="U30" s="35">
        <f t="shared" si="7"/>
        <v>47086</v>
      </c>
      <c r="V30" s="35">
        <v>802</v>
      </c>
      <c r="W30" s="35">
        <f t="shared" si="1"/>
        <v>1528875</v>
      </c>
      <c r="X30" s="35">
        <v>1528875</v>
      </c>
      <c r="Y30" s="35" t="str">
        <f t="shared" si="2"/>
        <v>ok</v>
      </c>
      <c r="Z30" s="35">
        <v>1364779</v>
      </c>
      <c r="AA30" s="35" t="str">
        <f t="shared" si="3"/>
        <v>ok</v>
      </c>
      <c r="AB30" s="35">
        <v>21660</v>
      </c>
      <c r="AC30" s="35" t="str">
        <f t="shared" si="4"/>
        <v>ok</v>
      </c>
      <c r="AD30" s="35">
        <v>2915314</v>
      </c>
      <c r="AE30" s="35" t="str">
        <f t="shared" si="5"/>
        <v>ok</v>
      </c>
    </row>
    <row r="31" spans="1:31" ht="21" customHeight="1">
      <c r="A31" s="35">
        <v>2</v>
      </c>
      <c r="B31" s="35">
        <v>29</v>
      </c>
      <c r="C31" s="36">
        <v>213811</v>
      </c>
      <c r="E31" s="40" t="s">
        <v>219</v>
      </c>
      <c r="F31" s="359">
        <v>2703277</v>
      </c>
      <c r="G31" s="474">
        <f t="shared" si="6"/>
        <v>3361454</v>
      </c>
      <c r="H31" s="360">
        <f>'R05基準財政需要額・収入額・交付決定額'!AX32</f>
        <v>1551646</v>
      </c>
      <c r="I31" s="360">
        <f>'R05基準財政需要額・収入額・交付決定額'!Z32</f>
        <v>50482</v>
      </c>
      <c r="J31" s="370">
        <f t="shared" si="0"/>
        <v>4963582</v>
      </c>
      <c r="L31" s="41">
        <v>2661035</v>
      </c>
      <c r="M31" s="35">
        <v>193013</v>
      </c>
      <c r="N31" s="35">
        <v>266880</v>
      </c>
      <c r="O31" s="35">
        <v>0</v>
      </c>
      <c r="P31" s="35">
        <v>24095</v>
      </c>
      <c r="Q31" s="35">
        <v>0</v>
      </c>
      <c r="R31" s="35">
        <v>71900</v>
      </c>
      <c r="S31" s="35">
        <v>0</v>
      </c>
      <c r="T31" s="35">
        <v>1942</v>
      </c>
      <c r="U31" s="35">
        <f t="shared" si="7"/>
        <v>97937</v>
      </c>
      <c r="V31" s="35">
        <v>1950</v>
      </c>
      <c r="W31" s="35">
        <f t="shared" si="1"/>
        <v>3361454</v>
      </c>
      <c r="X31" s="35">
        <v>3361454</v>
      </c>
      <c r="Y31" s="35" t="str">
        <f t="shared" si="2"/>
        <v>ok</v>
      </c>
      <c r="Z31" s="35">
        <v>1551646</v>
      </c>
      <c r="AA31" s="35" t="str">
        <f t="shared" si="3"/>
        <v>ok</v>
      </c>
      <c r="AB31" s="35">
        <v>50482</v>
      </c>
      <c r="AC31" s="35" t="str">
        <f t="shared" si="4"/>
        <v>ok</v>
      </c>
      <c r="AD31" s="35">
        <v>4963582</v>
      </c>
      <c r="AE31" s="35" t="str">
        <f t="shared" si="5"/>
        <v>ok</v>
      </c>
    </row>
    <row r="32" spans="1:31" ht="21" customHeight="1">
      <c r="A32" s="35">
        <v>2</v>
      </c>
      <c r="B32" s="35">
        <v>30</v>
      </c>
      <c r="C32" s="36">
        <v>213829</v>
      </c>
      <c r="E32" s="40" t="s">
        <v>220</v>
      </c>
      <c r="F32" s="359">
        <v>1746340</v>
      </c>
      <c r="G32" s="474">
        <f t="shared" si="6"/>
        <v>2119712</v>
      </c>
      <c r="H32" s="360">
        <f>'R05基準財政需要額・収入額・交付決定額'!AX33</f>
        <v>1133152</v>
      </c>
      <c r="I32" s="360">
        <f>'R05基準財政需要額・収入額・交付決定額'!Z33</f>
        <v>26907</v>
      </c>
      <c r="J32" s="370">
        <f t="shared" si="0"/>
        <v>3279771</v>
      </c>
      <c r="L32" s="41">
        <v>1667145</v>
      </c>
      <c r="M32" s="35">
        <v>107621</v>
      </c>
      <c r="N32" s="35">
        <v>138629</v>
      </c>
      <c r="O32" s="35">
        <v>0</v>
      </c>
      <c r="P32" s="35">
        <v>15371</v>
      </c>
      <c r="Q32" s="35">
        <v>0</v>
      </c>
      <c r="R32" s="35">
        <v>45870</v>
      </c>
      <c r="S32" s="35">
        <v>0</v>
      </c>
      <c r="T32" s="35">
        <v>1007</v>
      </c>
      <c r="U32" s="35">
        <f t="shared" si="7"/>
        <v>62248</v>
      </c>
      <c r="V32" s="35">
        <v>948</v>
      </c>
      <c r="W32" s="35">
        <f t="shared" si="1"/>
        <v>2119712</v>
      </c>
      <c r="X32" s="35">
        <v>2119712</v>
      </c>
      <c r="Y32" s="35" t="str">
        <f t="shared" si="2"/>
        <v>ok</v>
      </c>
      <c r="Z32" s="35">
        <v>1133152</v>
      </c>
      <c r="AA32" s="35" t="str">
        <f t="shared" si="3"/>
        <v>ok</v>
      </c>
      <c r="AB32" s="35">
        <v>26907</v>
      </c>
      <c r="AC32" s="35" t="str">
        <f t="shared" si="4"/>
        <v>ok</v>
      </c>
      <c r="AD32" s="35">
        <v>3279771</v>
      </c>
      <c r="AE32" s="35" t="str">
        <f t="shared" si="5"/>
        <v>ok</v>
      </c>
    </row>
    <row r="33" spans="1:31" ht="21" customHeight="1">
      <c r="A33" s="35">
        <v>2</v>
      </c>
      <c r="B33" s="35">
        <v>31</v>
      </c>
      <c r="C33" s="36">
        <v>213837</v>
      </c>
      <c r="E33" s="40" t="s">
        <v>221</v>
      </c>
      <c r="F33" s="359">
        <v>2163435</v>
      </c>
      <c r="G33" s="474">
        <f t="shared" si="6"/>
        <v>2670282</v>
      </c>
      <c r="H33" s="360">
        <f>'R05基準財政需要額・収入額・交付決定額'!AX34</f>
        <v>1482871</v>
      </c>
      <c r="I33" s="360">
        <f>'R05基準財政需要額・収入額・交付決定額'!Z34</f>
        <v>36504</v>
      </c>
      <c r="J33" s="370">
        <f t="shared" si="0"/>
        <v>4189657</v>
      </c>
      <c r="L33" s="41">
        <v>2115125</v>
      </c>
      <c r="M33" s="35">
        <v>157725</v>
      </c>
      <c r="N33" s="35">
        <v>206136</v>
      </c>
      <c r="O33" s="35">
        <v>0</v>
      </c>
      <c r="P33" s="35">
        <v>20711</v>
      </c>
      <c r="Q33" s="35">
        <v>0</v>
      </c>
      <c r="R33" s="35">
        <v>61990</v>
      </c>
      <c r="S33" s="35">
        <v>0</v>
      </c>
      <c r="T33" s="35">
        <v>1499</v>
      </c>
      <c r="U33" s="35">
        <f t="shared" si="7"/>
        <v>84200</v>
      </c>
      <c r="V33" s="35">
        <v>1595</v>
      </c>
      <c r="W33" s="35">
        <f t="shared" si="1"/>
        <v>2670282</v>
      </c>
      <c r="X33" s="35">
        <v>2670282</v>
      </c>
      <c r="Y33" s="35" t="str">
        <f t="shared" si="2"/>
        <v>ok</v>
      </c>
      <c r="Z33" s="35">
        <v>1482871</v>
      </c>
      <c r="AA33" s="35" t="str">
        <f t="shared" si="3"/>
        <v>ok</v>
      </c>
      <c r="AB33" s="35">
        <v>36504</v>
      </c>
      <c r="AC33" s="35" t="str">
        <f t="shared" si="4"/>
        <v>ok</v>
      </c>
      <c r="AD33" s="35">
        <v>4189657</v>
      </c>
      <c r="AE33" s="35" t="str">
        <f t="shared" si="5"/>
        <v>ok</v>
      </c>
    </row>
    <row r="34" spans="1:31" ht="21" customHeight="1">
      <c r="A34" s="35">
        <v>3</v>
      </c>
      <c r="B34" s="35">
        <v>33</v>
      </c>
      <c r="C34" s="36">
        <v>214019</v>
      </c>
      <c r="E34" s="40" t="s">
        <v>190</v>
      </c>
      <c r="F34" s="359">
        <v>3907235</v>
      </c>
      <c r="G34" s="475">
        <f t="shared" si="6"/>
        <v>4756901</v>
      </c>
      <c r="H34" s="360">
        <f>'R05基準財政需要額・収入額・交付決定額'!AX35</f>
        <v>4374702</v>
      </c>
      <c r="I34" s="360">
        <f>'R05基準財政需要額・収入額・交付決定額'!Z35</f>
        <v>61037</v>
      </c>
      <c r="J34" s="370">
        <f t="shared" si="0"/>
        <v>9192640</v>
      </c>
      <c r="L34" s="41">
        <v>3728800</v>
      </c>
      <c r="M34" s="35">
        <v>170766</v>
      </c>
      <c r="N34" s="35">
        <v>280435</v>
      </c>
      <c r="O34" s="35">
        <v>0</v>
      </c>
      <c r="P34" s="35">
        <v>35896</v>
      </c>
      <c r="Q34" s="35">
        <v>0</v>
      </c>
      <c r="R34" s="35">
        <v>107114</v>
      </c>
      <c r="S34" s="35">
        <v>0</v>
      </c>
      <c r="T34" s="35">
        <v>48601</v>
      </c>
      <c r="U34" s="35">
        <f t="shared" si="7"/>
        <v>191611</v>
      </c>
      <c r="V34" s="35">
        <v>1683</v>
      </c>
      <c r="W34" s="35">
        <f t="shared" si="1"/>
        <v>4756901</v>
      </c>
      <c r="X34" s="35">
        <v>4756901</v>
      </c>
      <c r="Y34" s="35" t="str">
        <f t="shared" si="2"/>
        <v>ok</v>
      </c>
      <c r="Z34" s="35">
        <v>4374702</v>
      </c>
      <c r="AA34" s="35" t="str">
        <f t="shared" si="3"/>
        <v>ok</v>
      </c>
      <c r="AB34" s="35">
        <v>61037</v>
      </c>
      <c r="AC34" s="35" t="str">
        <f t="shared" si="4"/>
        <v>ok</v>
      </c>
      <c r="AD34" s="35">
        <v>9192640</v>
      </c>
      <c r="AE34" s="35" t="str">
        <f t="shared" si="5"/>
        <v>ok</v>
      </c>
    </row>
    <row r="35" spans="1:31" ht="21" customHeight="1">
      <c r="A35" s="35">
        <v>3</v>
      </c>
      <c r="B35" s="35">
        <v>34</v>
      </c>
      <c r="C35" s="36">
        <v>214035</v>
      </c>
      <c r="E35" s="40" t="s">
        <v>222</v>
      </c>
      <c r="F35" s="359">
        <v>2562721</v>
      </c>
      <c r="G35" s="474">
        <f t="shared" si="6"/>
        <v>3327578</v>
      </c>
      <c r="H35" s="360">
        <f>'R05基準財政需要額・収入額・交付決定額'!AX36</f>
        <v>1851641</v>
      </c>
      <c r="I35" s="360">
        <f>'R05基準財政需要額・収入額・交付決定額'!Z36</f>
        <v>45966</v>
      </c>
      <c r="J35" s="370">
        <f t="shared" si="0"/>
        <v>5225185</v>
      </c>
      <c r="L35" s="41">
        <v>2663343</v>
      </c>
      <c r="M35" s="35">
        <v>229656</v>
      </c>
      <c r="N35" s="35">
        <v>316508</v>
      </c>
      <c r="O35" s="35">
        <v>0</v>
      </c>
      <c r="P35" s="35">
        <v>29946</v>
      </c>
      <c r="Q35" s="35">
        <v>0</v>
      </c>
      <c r="R35" s="35">
        <v>89361</v>
      </c>
      <c r="S35" s="35">
        <v>0</v>
      </c>
      <c r="T35" s="35">
        <v>2999</v>
      </c>
      <c r="U35" s="35">
        <f t="shared" si="7"/>
        <v>122306</v>
      </c>
      <c r="V35" s="35">
        <v>2168</v>
      </c>
      <c r="W35" s="35">
        <f t="shared" si="1"/>
        <v>3327578</v>
      </c>
      <c r="X35" s="35">
        <v>3327578</v>
      </c>
      <c r="Y35" s="35" t="str">
        <f t="shared" si="2"/>
        <v>ok</v>
      </c>
      <c r="Z35" s="35">
        <v>1851641</v>
      </c>
      <c r="AA35" s="35" t="str">
        <f t="shared" si="3"/>
        <v>ok</v>
      </c>
      <c r="AB35" s="35">
        <v>45966</v>
      </c>
      <c r="AC35" s="35" t="str">
        <f t="shared" si="4"/>
        <v>ok</v>
      </c>
      <c r="AD35" s="35">
        <v>5225185</v>
      </c>
      <c r="AE35" s="35" t="str">
        <f t="shared" si="5"/>
        <v>ok</v>
      </c>
    </row>
    <row r="36" spans="1:31" ht="21" customHeight="1">
      <c r="A36" s="35">
        <v>3</v>
      </c>
      <c r="B36" s="35">
        <v>35</v>
      </c>
      <c r="C36" s="36">
        <v>214043</v>
      </c>
      <c r="E36" s="40" t="s">
        <v>223</v>
      </c>
      <c r="F36" s="359">
        <v>3073037</v>
      </c>
      <c r="G36" s="474">
        <f t="shared" si="6"/>
        <v>3875939</v>
      </c>
      <c r="H36" s="360">
        <f>'R05基準財政需要額・収入額・交付決定額'!AX37</f>
        <v>1917903</v>
      </c>
      <c r="I36" s="360">
        <f>'R05基準財政需要額・収入額・交付決定額'!Z37</f>
        <v>49550</v>
      </c>
      <c r="J36" s="370">
        <f t="shared" si="0"/>
        <v>5843392</v>
      </c>
      <c r="L36" s="41">
        <v>3080245</v>
      </c>
      <c r="M36" s="35">
        <v>244956</v>
      </c>
      <c r="N36" s="35">
        <v>335448</v>
      </c>
      <c r="O36" s="35">
        <v>0</v>
      </c>
      <c r="P36" s="35">
        <v>26430</v>
      </c>
      <c r="Q36" s="35">
        <v>0</v>
      </c>
      <c r="R36" s="35">
        <v>78871</v>
      </c>
      <c r="S36" s="35">
        <v>0</v>
      </c>
      <c r="T36" s="35">
        <v>5500</v>
      </c>
      <c r="U36" s="35">
        <f t="shared" si="7"/>
        <v>110801</v>
      </c>
      <c r="V36" s="35">
        <v>1958</v>
      </c>
      <c r="W36" s="35">
        <f t="shared" si="1"/>
        <v>3875939</v>
      </c>
      <c r="X36" s="35">
        <v>3875939</v>
      </c>
      <c r="Y36" s="35" t="str">
        <f t="shared" si="2"/>
        <v>ok</v>
      </c>
      <c r="Z36" s="35">
        <v>1917903</v>
      </c>
      <c r="AA36" s="35" t="str">
        <f t="shared" si="3"/>
        <v>ok</v>
      </c>
      <c r="AB36" s="35">
        <v>49550</v>
      </c>
      <c r="AC36" s="35" t="str">
        <f t="shared" si="4"/>
        <v>ok</v>
      </c>
      <c r="AD36" s="35">
        <v>5843392</v>
      </c>
      <c r="AE36" s="35" t="str">
        <f t="shared" si="5"/>
        <v>ok</v>
      </c>
    </row>
    <row r="37" spans="1:31" ht="21" customHeight="1">
      <c r="A37" s="35">
        <v>1</v>
      </c>
      <c r="B37" s="35">
        <v>36</v>
      </c>
      <c r="C37" s="36">
        <v>214213</v>
      </c>
      <c r="E37" s="40" t="s">
        <v>224</v>
      </c>
      <c r="F37" s="359">
        <v>2505216</v>
      </c>
      <c r="G37" s="474">
        <f t="shared" si="6"/>
        <v>3112582</v>
      </c>
      <c r="H37" s="360">
        <f>'R05基準財政需要額・収入額・交付決定額'!AX38</f>
        <v>1511018</v>
      </c>
      <c r="I37" s="360">
        <f>'R05基準財政需要額・収入額・交付決定額'!Z38</f>
        <v>37887</v>
      </c>
      <c r="J37" s="370">
        <f t="shared" si="0"/>
        <v>4661487</v>
      </c>
      <c r="L37" s="41">
        <v>2453444</v>
      </c>
      <c r="M37" s="35">
        <v>163113</v>
      </c>
      <c r="N37" s="35">
        <v>260475</v>
      </c>
      <c r="O37" s="35">
        <v>0</v>
      </c>
      <c r="P37" s="35">
        <v>11974</v>
      </c>
      <c r="Q37" s="35">
        <v>0</v>
      </c>
      <c r="R37" s="35">
        <v>35738</v>
      </c>
      <c r="S37" s="35">
        <v>0</v>
      </c>
      <c r="T37" s="35">
        <v>2184</v>
      </c>
      <c r="U37" s="35">
        <f t="shared" si="7"/>
        <v>49896</v>
      </c>
      <c r="V37" s="35">
        <v>2547</v>
      </c>
      <c r="W37" s="35">
        <f t="shared" si="1"/>
        <v>3112582</v>
      </c>
      <c r="X37" s="35">
        <v>3112582</v>
      </c>
      <c r="Y37" s="35" t="str">
        <f t="shared" si="2"/>
        <v>ok</v>
      </c>
      <c r="Z37" s="35">
        <v>1511018</v>
      </c>
      <c r="AA37" s="35" t="str">
        <f t="shared" si="3"/>
        <v>ok</v>
      </c>
      <c r="AB37" s="35">
        <v>37887</v>
      </c>
      <c r="AC37" s="35" t="str">
        <f t="shared" si="4"/>
        <v>ok</v>
      </c>
      <c r="AD37" s="35">
        <v>4661487</v>
      </c>
      <c r="AE37" s="35" t="str">
        <f t="shared" si="5"/>
        <v>ok</v>
      </c>
    </row>
    <row r="38" spans="1:31" ht="21" customHeight="1">
      <c r="A38" s="35">
        <v>4</v>
      </c>
      <c r="B38" s="35">
        <v>37</v>
      </c>
      <c r="C38" s="36">
        <v>215015</v>
      </c>
      <c r="E38" s="40" t="s">
        <v>225</v>
      </c>
      <c r="F38" s="359">
        <v>1039600</v>
      </c>
      <c r="G38" s="474">
        <f t="shared" si="6"/>
        <v>1342054</v>
      </c>
      <c r="H38" s="360">
        <f>'R05基準財政需要額・収入額・交付決定額'!AX39</f>
        <v>1119682</v>
      </c>
      <c r="I38" s="360">
        <f>'R05基準財政需要額・収入額・交付決定額'!Z39</f>
        <v>22117</v>
      </c>
      <c r="J38" s="370">
        <f t="shared" si="0"/>
        <v>2483853</v>
      </c>
      <c r="L38" s="41">
        <v>1071243</v>
      </c>
      <c r="M38" s="35">
        <v>100555</v>
      </c>
      <c r="N38" s="35">
        <v>115899</v>
      </c>
      <c r="O38" s="35">
        <v>0</v>
      </c>
      <c r="P38" s="35">
        <v>10026</v>
      </c>
      <c r="Q38" s="35">
        <v>0</v>
      </c>
      <c r="R38" s="35">
        <v>29899</v>
      </c>
      <c r="S38" s="35">
        <v>0</v>
      </c>
      <c r="T38" s="35">
        <v>1618</v>
      </c>
      <c r="U38" s="35">
        <f t="shared" si="7"/>
        <v>41543</v>
      </c>
      <c r="V38" s="35">
        <v>810</v>
      </c>
      <c r="W38" s="35">
        <f t="shared" si="1"/>
        <v>1342054</v>
      </c>
      <c r="X38" s="35">
        <v>1342054</v>
      </c>
      <c r="Y38" s="35" t="str">
        <f t="shared" si="2"/>
        <v>ok</v>
      </c>
      <c r="Z38" s="35">
        <v>1119682</v>
      </c>
      <c r="AA38" s="35" t="str">
        <f t="shared" si="3"/>
        <v>ok</v>
      </c>
      <c r="AB38" s="35">
        <v>22117</v>
      </c>
      <c r="AC38" s="35" t="str">
        <f t="shared" si="4"/>
        <v>ok</v>
      </c>
      <c r="AD38" s="35">
        <v>2483853</v>
      </c>
      <c r="AE38" s="35" t="str">
        <f t="shared" si="5"/>
        <v>ok</v>
      </c>
    </row>
    <row r="39" spans="1:31" ht="21" customHeight="1">
      <c r="A39" s="35">
        <v>4</v>
      </c>
      <c r="B39" s="35">
        <v>38</v>
      </c>
      <c r="C39" s="36">
        <v>215023</v>
      </c>
      <c r="E39" s="40" t="s">
        <v>226</v>
      </c>
      <c r="F39" s="359">
        <v>859012</v>
      </c>
      <c r="G39" s="474">
        <f t="shared" si="6"/>
        <v>1092613</v>
      </c>
      <c r="H39" s="360">
        <f>'R05基準財政需要額・収入額・交付決定額'!AX40</f>
        <v>1195410</v>
      </c>
      <c r="I39" s="360">
        <f>'R05基準財政需要額・収入額・交付決定額'!Z40</f>
        <v>16678</v>
      </c>
      <c r="J39" s="370">
        <f t="shared" si="0"/>
        <v>2304701</v>
      </c>
      <c r="L39" s="41">
        <v>863134</v>
      </c>
      <c r="M39" s="35">
        <v>61867</v>
      </c>
      <c r="N39" s="35">
        <v>80788</v>
      </c>
      <c r="O39" s="35">
        <v>0</v>
      </c>
      <c r="P39" s="35">
        <v>7557</v>
      </c>
      <c r="Q39" s="35">
        <v>0</v>
      </c>
      <c r="R39" s="35">
        <v>22553</v>
      </c>
      <c r="S39" s="35">
        <v>0</v>
      </c>
      <c r="T39" s="35">
        <v>1932</v>
      </c>
      <c r="U39" s="35">
        <f t="shared" si="7"/>
        <v>32042</v>
      </c>
      <c r="V39" s="35">
        <v>0</v>
      </c>
      <c r="W39" s="35">
        <f t="shared" si="1"/>
        <v>1092613</v>
      </c>
      <c r="X39" s="35">
        <v>1092613</v>
      </c>
      <c r="Y39" s="35" t="str">
        <f t="shared" si="2"/>
        <v>ok</v>
      </c>
      <c r="Z39" s="35">
        <v>1195410</v>
      </c>
      <c r="AA39" s="35" t="str">
        <f t="shared" si="3"/>
        <v>ok</v>
      </c>
      <c r="AB39" s="35">
        <v>16678</v>
      </c>
      <c r="AC39" s="35" t="str">
        <f t="shared" si="4"/>
        <v>ok</v>
      </c>
      <c r="AD39" s="35">
        <v>2304701</v>
      </c>
      <c r="AE39" s="35" t="str">
        <f t="shared" si="5"/>
        <v>ok</v>
      </c>
    </row>
    <row r="40" spans="1:31" ht="21" customHeight="1">
      <c r="A40" s="35">
        <v>4</v>
      </c>
      <c r="B40" s="35">
        <v>39</v>
      </c>
      <c r="C40" s="36">
        <v>215031</v>
      </c>
      <c r="E40" s="40" t="s">
        <v>227</v>
      </c>
      <c r="F40" s="359">
        <v>1328525</v>
      </c>
      <c r="G40" s="474">
        <f t="shared" si="6"/>
        <v>1703762</v>
      </c>
      <c r="H40" s="360">
        <f>'R05基準財政需要額・収入額・交付決定額'!AX41</f>
        <v>1735208</v>
      </c>
      <c r="I40" s="360">
        <f>'R05基準財政需要額・収入額・交付決定額'!Z41</f>
        <v>23122</v>
      </c>
      <c r="J40" s="370">
        <f t="shared" si="0"/>
        <v>3462092</v>
      </c>
      <c r="L40" s="41">
        <v>1353020</v>
      </c>
      <c r="M40" s="35">
        <v>106789</v>
      </c>
      <c r="N40" s="35">
        <v>141588</v>
      </c>
      <c r="O40" s="35">
        <v>0</v>
      </c>
      <c r="P40" s="35">
        <v>11731</v>
      </c>
      <c r="Q40" s="35">
        <v>0</v>
      </c>
      <c r="R40" s="35">
        <v>35006</v>
      </c>
      <c r="S40" s="35">
        <v>0</v>
      </c>
      <c r="T40" s="35">
        <v>5117</v>
      </c>
      <c r="U40" s="35">
        <f t="shared" si="7"/>
        <v>51854</v>
      </c>
      <c r="V40" s="35">
        <v>564</v>
      </c>
      <c r="W40" s="35">
        <f t="shared" si="1"/>
        <v>1703762</v>
      </c>
      <c r="X40" s="35">
        <v>1703762</v>
      </c>
      <c r="Y40" s="35" t="str">
        <f t="shared" si="2"/>
        <v>ok</v>
      </c>
      <c r="Z40" s="35">
        <v>1735208</v>
      </c>
      <c r="AA40" s="35" t="str">
        <f t="shared" si="3"/>
        <v>ok</v>
      </c>
      <c r="AB40" s="35">
        <v>23122</v>
      </c>
      <c r="AC40" s="35" t="str">
        <f t="shared" si="4"/>
        <v>ok</v>
      </c>
      <c r="AD40" s="35">
        <v>3462092</v>
      </c>
      <c r="AE40" s="35" t="str">
        <f t="shared" si="5"/>
        <v>ok</v>
      </c>
    </row>
    <row r="41" spans="1:31" ht="21" customHeight="1">
      <c r="A41" s="35">
        <v>4</v>
      </c>
      <c r="B41" s="35">
        <v>40</v>
      </c>
      <c r="C41" s="36">
        <v>215040</v>
      </c>
      <c r="E41" s="40" t="s">
        <v>228</v>
      </c>
      <c r="F41" s="359">
        <v>500596</v>
      </c>
      <c r="G41" s="474">
        <f t="shared" si="6"/>
        <v>644038</v>
      </c>
      <c r="H41" s="360">
        <f>'R05基準財政需要額・収入額・交付決定額'!AX42</f>
        <v>1523113</v>
      </c>
      <c r="I41" s="360">
        <f>'R05基準財政需要額・収入額・交付決定額'!Z42</f>
        <v>10190</v>
      </c>
      <c r="J41" s="370">
        <f t="shared" si="0"/>
        <v>2177341</v>
      </c>
      <c r="L41" s="41">
        <v>514540</v>
      </c>
      <c r="M41" s="35">
        <v>32533</v>
      </c>
      <c r="N41" s="35">
        <v>48851</v>
      </c>
      <c r="O41" s="35">
        <v>0</v>
      </c>
      <c r="P41" s="35">
        <v>6785</v>
      </c>
      <c r="Q41" s="35">
        <v>0</v>
      </c>
      <c r="R41" s="35">
        <v>20250</v>
      </c>
      <c r="S41" s="35">
        <v>0</v>
      </c>
      <c r="T41" s="35">
        <v>17626</v>
      </c>
      <c r="U41" s="35">
        <f t="shared" si="7"/>
        <v>44661</v>
      </c>
      <c r="V41" s="35">
        <v>0</v>
      </c>
      <c r="W41" s="35">
        <f t="shared" si="1"/>
        <v>644038</v>
      </c>
      <c r="X41" s="35">
        <v>644038</v>
      </c>
      <c r="Y41" s="35" t="str">
        <f t="shared" si="2"/>
        <v>ok</v>
      </c>
      <c r="Z41" s="35">
        <v>1523113</v>
      </c>
      <c r="AA41" s="35" t="str">
        <f t="shared" si="3"/>
        <v>ok</v>
      </c>
      <c r="AB41" s="35">
        <v>10190</v>
      </c>
      <c r="AC41" s="35" t="str">
        <f t="shared" si="4"/>
        <v>ok</v>
      </c>
      <c r="AD41" s="35">
        <v>2177341</v>
      </c>
      <c r="AE41" s="35" t="str">
        <f t="shared" si="5"/>
        <v>ok</v>
      </c>
    </row>
    <row r="42" spans="1:31" ht="21" customHeight="1">
      <c r="A42" s="35">
        <v>4</v>
      </c>
      <c r="B42" s="35">
        <v>41</v>
      </c>
      <c r="C42" s="36">
        <v>215058</v>
      </c>
      <c r="E42" s="40" t="s">
        <v>229</v>
      </c>
      <c r="F42" s="359">
        <v>1469469</v>
      </c>
      <c r="G42" s="474">
        <f t="shared" si="6"/>
        <v>1927015</v>
      </c>
      <c r="H42" s="360">
        <f>'R05基準財政需要額・収入額・交付決定額'!AX43</f>
        <v>2203007</v>
      </c>
      <c r="I42" s="360">
        <f>'R05基準財政需要額・収入額・交付決定額'!Z43</f>
        <v>24329</v>
      </c>
      <c r="J42" s="370">
        <f t="shared" si="0"/>
        <v>4154351</v>
      </c>
      <c r="L42" s="41">
        <v>1532801</v>
      </c>
      <c r="M42" s="35">
        <v>92310</v>
      </c>
      <c r="N42" s="35">
        <v>146399</v>
      </c>
      <c r="O42" s="35">
        <v>0</v>
      </c>
      <c r="P42" s="35">
        <v>21296</v>
      </c>
      <c r="Q42" s="35">
        <v>0</v>
      </c>
      <c r="R42" s="35">
        <v>63547</v>
      </c>
      <c r="S42" s="35">
        <v>0</v>
      </c>
      <c r="T42" s="35">
        <v>25836</v>
      </c>
      <c r="U42" s="35">
        <f t="shared" si="7"/>
        <v>110679</v>
      </c>
      <c r="V42" s="35">
        <v>769</v>
      </c>
      <c r="W42" s="35">
        <f t="shared" si="1"/>
        <v>1927015</v>
      </c>
      <c r="X42" s="35">
        <v>1927015</v>
      </c>
      <c r="Y42" s="35" t="str">
        <f t="shared" si="2"/>
        <v>ok</v>
      </c>
      <c r="Z42" s="35">
        <v>2203007</v>
      </c>
      <c r="AA42" s="35" t="str">
        <f t="shared" si="3"/>
        <v>ok</v>
      </c>
      <c r="AB42" s="35">
        <v>24329</v>
      </c>
      <c r="AC42" s="35" t="str">
        <f t="shared" si="4"/>
        <v>ok</v>
      </c>
      <c r="AD42" s="35">
        <v>4154351</v>
      </c>
      <c r="AE42" s="35" t="str">
        <f t="shared" si="5"/>
        <v>ok</v>
      </c>
    </row>
    <row r="43" spans="1:31" ht="21" customHeight="1">
      <c r="A43" s="35">
        <v>4</v>
      </c>
      <c r="B43" s="35">
        <v>42</v>
      </c>
      <c r="C43" s="36">
        <v>215066</v>
      </c>
      <c r="E43" s="40" t="s">
        <v>230</v>
      </c>
      <c r="F43" s="359">
        <v>886201</v>
      </c>
      <c r="G43" s="474">
        <f t="shared" si="6"/>
        <v>1259812</v>
      </c>
      <c r="H43" s="360">
        <f>'R05基準財政需要額・収入額・交付決定額'!AX44</f>
        <v>2722776</v>
      </c>
      <c r="I43" s="360">
        <f>'R05基準財政需要額・収入額・交付決定額'!Z44</f>
        <v>18799</v>
      </c>
      <c r="J43" s="370">
        <f t="shared" si="0"/>
        <v>4001387</v>
      </c>
      <c r="L43" s="41">
        <v>1022032</v>
      </c>
      <c r="M43" s="35">
        <v>68698</v>
      </c>
      <c r="N43" s="35">
        <v>106435</v>
      </c>
      <c r="O43" s="35">
        <v>0</v>
      </c>
      <c r="P43" s="35">
        <v>17785</v>
      </c>
      <c r="Q43" s="35">
        <v>0</v>
      </c>
      <c r="R43" s="35">
        <v>53071</v>
      </c>
      <c r="S43" s="35">
        <v>0</v>
      </c>
      <c r="T43" s="35">
        <v>61802</v>
      </c>
      <c r="U43" s="35">
        <f t="shared" si="7"/>
        <v>132658</v>
      </c>
      <c r="V43" s="35">
        <v>897</v>
      </c>
      <c r="W43" s="35">
        <f t="shared" si="1"/>
        <v>1259812</v>
      </c>
      <c r="X43" s="35">
        <v>1259812</v>
      </c>
      <c r="Y43" s="35" t="str">
        <f t="shared" si="2"/>
        <v>ok</v>
      </c>
      <c r="Z43" s="35">
        <v>2722776</v>
      </c>
      <c r="AA43" s="35" t="str">
        <f t="shared" si="3"/>
        <v>ok</v>
      </c>
      <c r="AB43" s="35">
        <v>18799</v>
      </c>
      <c r="AC43" s="35" t="str">
        <f t="shared" si="4"/>
        <v>ok</v>
      </c>
      <c r="AD43" s="35">
        <v>4001387</v>
      </c>
      <c r="AE43" s="35" t="str">
        <f t="shared" si="5"/>
        <v>ok</v>
      </c>
    </row>
    <row r="44" spans="1:31" ht="21" customHeight="1">
      <c r="A44" s="35">
        <v>4</v>
      </c>
      <c r="B44" s="35">
        <v>43</v>
      </c>
      <c r="C44" s="36">
        <v>215074</v>
      </c>
      <c r="E44" s="40" t="s">
        <v>231</v>
      </c>
      <c r="F44" s="359">
        <v>195632</v>
      </c>
      <c r="G44" s="474">
        <f t="shared" si="6"/>
        <v>320222</v>
      </c>
      <c r="H44" s="360">
        <f>'R05基準財政需要額・収入額・交付決定額'!AX45</f>
        <v>1433491</v>
      </c>
      <c r="I44" s="360">
        <f>'R05基準財政需要額・収入額・交付決定額'!Z45</f>
        <v>6522</v>
      </c>
      <c r="J44" s="370">
        <f t="shared" si="0"/>
        <v>1760235</v>
      </c>
      <c r="L44" s="41">
        <v>268025</v>
      </c>
      <c r="M44" s="35">
        <v>22698</v>
      </c>
      <c r="N44" s="35">
        <v>28948</v>
      </c>
      <c r="O44" s="35">
        <v>0</v>
      </c>
      <c r="P44" s="35">
        <v>7023</v>
      </c>
      <c r="Q44" s="35">
        <v>0</v>
      </c>
      <c r="R44" s="35">
        <v>20963</v>
      </c>
      <c r="S44" s="35">
        <v>0</v>
      </c>
      <c r="T44" s="35">
        <v>31800</v>
      </c>
      <c r="U44" s="35">
        <f t="shared" si="7"/>
        <v>59786</v>
      </c>
      <c r="V44" s="35">
        <v>0</v>
      </c>
      <c r="W44" s="35">
        <f t="shared" si="1"/>
        <v>320222</v>
      </c>
      <c r="X44" s="35">
        <v>320222</v>
      </c>
      <c r="Y44" s="35" t="str">
        <f t="shared" si="2"/>
        <v>ok</v>
      </c>
      <c r="Z44" s="35">
        <v>1433491</v>
      </c>
      <c r="AA44" s="35" t="str">
        <f t="shared" si="3"/>
        <v>ok</v>
      </c>
      <c r="AB44" s="35">
        <v>6522</v>
      </c>
      <c r="AC44" s="35" t="str">
        <f t="shared" si="4"/>
        <v>ok</v>
      </c>
      <c r="AD44" s="35">
        <v>1760235</v>
      </c>
      <c r="AE44" s="35" t="str">
        <f t="shared" si="5"/>
        <v>ok</v>
      </c>
    </row>
    <row r="45" spans="1:31" ht="21" customHeight="1">
      <c r="A45" s="35">
        <v>4</v>
      </c>
      <c r="B45" s="35">
        <v>44</v>
      </c>
      <c r="C45" s="36">
        <v>215210</v>
      </c>
      <c r="E45" s="40" t="s">
        <v>232</v>
      </c>
      <c r="F45" s="359">
        <v>2363255</v>
      </c>
      <c r="G45" s="474">
        <f t="shared" si="6"/>
        <v>3102919</v>
      </c>
      <c r="H45" s="360">
        <f>'R05基準財政需要額・収入額・交付決定額'!AX46</f>
        <v>1701551</v>
      </c>
      <c r="I45" s="360">
        <f>'R05基準財政需要額・収入額・交付決定額'!Z46</f>
        <v>43957</v>
      </c>
      <c r="J45" s="370">
        <f t="shared" si="0"/>
        <v>4848427</v>
      </c>
      <c r="L45" s="41">
        <v>2464139</v>
      </c>
      <c r="M45" s="35">
        <v>209378</v>
      </c>
      <c r="N45" s="35">
        <v>251528</v>
      </c>
      <c r="O45" s="35">
        <v>0</v>
      </c>
      <c r="P45" s="35">
        <v>20406</v>
      </c>
      <c r="Q45" s="35">
        <v>0</v>
      </c>
      <c r="R45" s="35">
        <v>60893</v>
      </c>
      <c r="S45" s="35">
        <v>0</v>
      </c>
      <c r="T45" s="35">
        <v>4513</v>
      </c>
      <c r="U45" s="35">
        <f t="shared" si="7"/>
        <v>85812</v>
      </c>
      <c r="V45" s="35">
        <v>1079</v>
      </c>
      <c r="W45" s="35">
        <f t="shared" si="1"/>
        <v>3102919</v>
      </c>
      <c r="X45" s="35">
        <v>3102919</v>
      </c>
      <c r="Y45" s="35" t="str">
        <f t="shared" si="2"/>
        <v>ok</v>
      </c>
      <c r="Z45" s="35">
        <v>1701551</v>
      </c>
      <c r="AA45" s="35" t="str">
        <f t="shared" si="3"/>
        <v>ok</v>
      </c>
      <c r="AB45" s="35">
        <v>43957</v>
      </c>
      <c r="AC45" s="35" t="str">
        <f t="shared" si="4"/>
        <v>ok</v>
      </c>
      <c r="AD45" s="35">
        <v>4848427</v>
      </c>
      <c r="AE45" s="35" t="str">
        <f t="shared" si="5"/>
        <v>ok</v>
      </c>
    </row>
    <row r="46" spans="1:31" ht="21" customHeight="1" thickBot="1">
      <c r="A46" s="35">
        <v>8</v>
      </c>
      <c r="B46" s="35">
        <v>47</v>
      </c>
      <c r="C46" s="36">
        <v>216046</v>
      </c>
      <c r="E46" s="42" t="s">
        <v>233</v>
      </c>
      <c r="F46" s="361">
        <v>597927</v>
      </c>
      <c r="G46" s="476">
        <f t="shared" si="6"/>
        <v>720947</v>
      </c>
      <c r="H46" s="360">
        <f>'R05基準財政需要額・収入額・交付決定額'!AX47</f>
        <v>1181465</v>
      </c>
      <c r="I46" s="376">
        <f>'R05基準財政需要額・収入額・交付決定額'!Z47</f>
        <v>10379</v>
      </c>
      <c r="J46" s="371">
        <f>SUM(G46:I46)</f>
        <v>1912791</v>
      </c>
      <c r="L46" s="41">
        <v>555889</v>
      </c>
      <c r="M46" s="35">
        <v>14006</v>
      </c>
      <c r="N46" s="35">
        <v>21696</v>
      </c>
      <c r="O46" s="35">
        <v>0</v>
      </c>
      <c r="P46" s="35">
        <v>5322</v>
      </c>
      <c r="Q46" s="35">
        <v>0</v>
      </c>
      <c r="R46" s="35">
        <v>15886</v>
      </c>
      <c r="S46" s="35">
        <v>0</v>
      </c>
      <c r="T46" s="35">
        <v>3804</v>
      </c>
      <c r="U46" s="35">
        <f t="shared" si="7"/>
        <v>25012</v>
      </c>
      <c r="V46" s="35">
        <v>0</v>
      </c>
      <c r="W46" s="35">
        <f t="shared" si="1"/>
        <v>720947</v>
      </c>
      <c r="X46" s="35">
        <v>720947</v>
      </c>
      <c r="Y46" s="35" t="str">
        <f t="shared" si="2"/>
        <v>ok</v>
      </c>
      <c r="Z46" s="35">
        <v>1181465</v>
      </c>
      <c r="AA46" s="35" t="str">
        <f t="shared" si="3"/>
        <v>ok</v>
      </c>
      <c r="AB46" s="35">
        <v>10379</v>
      </c>
      <c r="AC46" s="35" t="str">
        <f t="shared" si="4"/>
        <v>ok</v>
      </c>
      <c r="AD46" s="35">
        <v>1912791</v>
      </c>
      <c r="AE46" s="35" t="str">
        <f t="shared" si="5"/>
        <v>ok</v>
      </c>
    </row>
    <row r="47" spans="5:10" ht="21" customHeight="1" thickBot="1" thickTop="1">
      <c r="E47" s="43" t="s">
        <v>191</v>
      </c>
      <c r="F47" s="362">
        <f>SUM(F5:F25)</f>
        <v>241290640</v>
      </c>
      <c r="G47" s="477">
        <f>SUM(G5:G25)</f>
        <v>304889670</v>
      </c>
      <c r="H47" s="363">
        <f>SUM(H5:H25)</f>
        <v>124181472</v>
      </c>
      <c r="I47" s="363">
        <f>SUM(I5:I25)</f>
        <v>4937635</v>
      </c>
      <c r="J47" s="372">
        <f>SUM(J5:J25)</f>
        <v>434008777</v>
      </c>
    </row>
    <row r="48" spans="5:10" ht="21" customHeight="1" thickBot="1" thickTop="1">
      <c r="E48" s="276" t="s">
        <v>193</v>
      </c>
      <c r="F48" s="364">
        <f>SUM(F26:F46)</f>
        <v>43476465</v>
      </c>
      <c r="G48" s="478">
        <f>SUM(G26:G46)</f>
        <v>54759341</v>
      </c>
      <c r="H48" s="365">
        <f>SUM(H26:H46)</f>
        <v>36021740</v>
      </c>
      <c r="I48" s="365">
        <f>SUM(I26:I46)</f>
        <v>731937</v>
      </c>
      <c r="J48" s="373">
        <f>SUM(J26:J46)</f>
        <v>91513018</v>
      </c>
    </row>
    <row r="49" spans="5:10" ht="21" customHeight="1" thickTop="1">
      <c r="E49" s="275" t="s">
        <v>192</v>
      </c>
      <c r="F49" s="366">
        <f>SUM(F47:F48)</f>
        <v>284767105</v>
      </c>
      <c r="G49" s="479">
        <f>SUM(G47:G48)</f>
        <v>359649011</v>
      </c>
      <c r="H49" s="367">
        <f>SUM(H47:H48)</f>
        <v>160203212</v>
      </c>
      <c r="I49" s="367">
        <f>SUM(I47:I48)</f>
        <v>5669572</v>
      </c>
      <c r="J49" s="374">
        <f>SUM(J47:J48)</f>
        <v>525521795</v>
      </c>
    </row>
    <row r="50" ht="6.75" customHeight="1"/>
    <row r="859" spans="12:30" ht="12">
      <c r="L859" s="35">
        <v>234023787</v>
      </c>
      <c r="M859" s="35">
        <v>16337897</v>
      </c>
      <c r="N859" s="35">
        <v>21762427</v>
      </c>
      <c r="O859" s="35">
        <v>0</v>
      </c>
      <c r="P859" s="35">
        <v>1714358</v>
      </c>
      <c r="Q859" s="35">
        <v>0</v>
      </c>
      <c r="R859" s="35">
        <v>4867041</v>
      </c>
      <c r="S859" s="35">
        <v>0</v>
      </c>
      <c r="T859" s="35">
        <v>1223635</v>
      </c>
      <c r="V859" s="35">
        <v>206206</v>
      </c>
      <c r="X859" s="35">
        <v>296661189</v>
      </c>
      <c r="Z859" s="35">
        <v>122730168</v>
      </c>
      <c r="AB859" s="35">
        <v>10001787</v>
      </c>
      <c r="AD859" s="35">
        <v>429393144</v>
      </c>
    </row>
    <row r="907" spans="12:30" ht="12">
      <c r="L907" s="35">
        <v>42405720</v>
      </c>
      <c r="M907" s="35">
        <v>3248236</v>
      </c>
      <c r="N907" s="35">
        <v>3877681</v>
      </c>
      <c r="O907" s="35">
        <v>0</v>
      </c>
      <c r="P907" s="35">
        <v>401215</v>
      </c>
      <c r="Q907" s="35">
        <v>0</v>
      </c>
      <c r="R907" s="35">
        <v>1139031</v>
      </c>
      <c r="S907" s="35">
        <v>0</v>
      </c>
      <c r="T907" s="35">
        <v>249310</v>
      </c>
      <c r="V907" s="35">
        <v>31487</v>
      </c>
      <c r="X907" s="35">
        <v>53558636</v>
      </c>
      <c r="Z907" s="35">
        <v>35040969</v>
      </c>
      <c r="AB907" s="35">
        <v>1638245</v>
      </c>
      <c r="AD907" s="35">
        <v>90237850</v>
      </c>
    </row>
    <row r="955" spans="12:30" ht="12">
      <c r="L955" s="35">
        <v>276429507</v>
      </c>
      <c r="M955" s="35">
        <v>19586133</v>
      </c>
      <c r="N955" s="35">
        <v>25640108</v>
      </c>
      <c r="O955" s="35">
        <v>0</v>
      </c>
      <c r="P955" s="35">
        <v>2115573</v>
      </c>
      <c r="Q955" s="35">
        <v>0</v>
      </c>
      <c r="R955" s="35">
        <v>6006072</v>
      </c>
      <c r="S955" s="35">
        <v>0</v>
      </c>
      <c r="T955" s="35">
        <v>1472945</v>
      </c>
      <c r="V955" s="35">
        <v>237693</v>
      </c>
      <c r="X955" s="35">
        <v>519630994</v>
      </c>
      <c r="Z955" s="35">
        <v>157771137</v>
      </c>
      <c r="AB955" s="35">
        <v>11640032</v>
      </c>
      <c r="AD955" s="35">
        <v>519630994</v>
      </c>
    </row>
  </sheetData>
  <sheetProtection/>
  <autoFilter ref="A2:A51"/>
  <printOptions/>
  <pageMargins left="0.7874015748031497" right="0.7874015748031497" top="0.7874015748031497" bottom="0.7874015748031497" header="0.5905511811023622" footer="0.3543307086614173"/>
  <pageSetup fitToHeight="1" fitToWidth="1" horizontalDpi="600" verticalDpi="600" orientation="portrait" pageOrder="overThenDown" paperSize="9" scale="76" r:id="rId1"/>
  <headerFooter alignWithMargins="0">
    <oddHeader>&amp;L</oddHeader>
    <oddFooter>&amp;L</oddFooter>
  </headerFooter>
  <rowBreaks count="1" manualBreakCount="1">
    <brk id="47" min="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954"/>
  <sheetViews>
    <sheetView view="pageBreakPreview" zoomScale="85" zoomScaleSheetLayoutView="85" zoomScalePageLayoutView="0" workbookViewId="0" topLeftCell="A1">
      <selection activeCell="A2" sqref="A2:A3"/>
    </sheetView>
  </sheetViews>
  <sheetFormatPr defaultColWidth="8.83203125" defaultRowHeight="18"/>
  <cols>
    <col min="1" max="1" width="9.58203125" style="18" customWidth="1"/>
    <col min="2" max="4" width="15.66015625" style="19" customWidth="1"/>
    <col min="5" max="5" width="8.83203125" style="289" customWidth="1"/>
    <col min="6" max="6" width="4.58203125" style="19" customWidth="1"/>
    <col min="7" max="7" width="2" style="290" customWidth="1"/>
    <col min="8" max="16384" width="8.83203125" style="19" customWidth="1"/>
  </cols>
  <sheetData>
    <row r="1" ht="15.75">
      <c r="A1" s="288" t="s">
        <v>429</v>
      </c>
    </row>
    <row r="2" spans="1:7" ht="12.75" customHeight="1">
      <c r="A2" s="505" t="s">
        <v>367</v>
      </c>
      <c r="B2" s="385" t="s">
        <v>411</v>
      </c>
      <c r="C2" s="480" t="s">
        <v>422</v>
      </c>
      <c r="D2" s="480" t="s">
        <v>423</v>
      </c>
      <c r="E2" s="297" t="s">
        <v>369</v>
      </c>
      <c r="F2" s="297"/>
      <c r="G2" s="298"/>
    </row>
    <row r="3" spans="1:7" ht="12.75" customHeight="1">
      <c r="A3" s="506"/>
      <c r="B3" s="386" t="s">
        <v>195</v>
      </c>
      <c r="C3" s="386" t="s">
        <v>196</v>
      </c>
      <c r="D3" s="481" t="s">
        <v>197</v>
      </c>
      <c r="E3" s="299" t="s">
        <v>368</v>
      </c>
      <c r="F3" s="299"/>
      <c r="G3" s="300"/>
    </row>
    <row r="4" spans="1:7" ht="21" customHeight="1">
      <c r="A4" s="377" t="s">
        <v>234</v>
      </c>
      <c r="B4" s="387">
        <v>0.82</v>
      </c>
      <c r="C4" s="482">
        <v>0.83</v>
      </c>
      <c r="D4" s="482">
        <v>0.82</v>
      </c>
      <c r="E4" s="379"/>
      <c r="F4" s="22">
        <f>ROUND((D4+C4+B4)/3,2)</f>
        <v>0.82</v>
      </c>
      <c r="G4" s="294"/>
    </row>
    <row r="5" spans="1:7" ht="21" customHeight="1">
      <c r="A5" s="377" t="s">
        <v>235</v>
      </c>
      <c r="B5" s="387">
        <v>0.83</v>
      </c>
      <c r="C5" s="482">
        <v>0.83</v>
      </c>
      <c r="D5" s="482">
        <v>0.85</v>
      </c>
      <c r="E5" s="379"/>
      <c r="F5" s="22">
        <f aca="true" t="shared" si="0" ref="F5:F45">ROUND((D5+C5+B5)/3,2)</f>
        <v>0.84</v>
      </c>
      <c r="G5" s="294"/>
    </row>
    <row r="6" spans="1:7" ht="21" customHeight="1">
      <c r="A6" s="377" t="s">
        <v>185</v>
      </c>
      <c r="B6" s="387">
        <v>0.51</v>
      </c>
      <c r="C6" s="482">
        <v>0.55</v>
      </c>
      <c r="D6" s="482">
        <v>0.54</v>
      </c>
      <c r="E6" s="379"/>
      <c r="F6" s="22">
        <f t="shared" si="0"/>
        <v>0.53</v>
      </c>
      <c r="G6" s="294"/>
    </row>
    <row r="7" spans="1:7" ht="21" customHeight="1">
      <c r="A7" s="377" t="s">
        <v>236</v>
      </c>
      <c r="B7" s="387">
        <v>0.68</v>
      </c>
      <c r="C7" s="482">
        <v>0.68</v>
      </c>
      <c r="D7" s="482">
        <v>0.69</v>
      </c>
      <c r="E7" s="379"/>
      <c r="F7" s="22">
        <f t="shared" si="0"/>
        <v>0.68</v>
      </c>
      <c r="G7" s="294"/>
    </row>
    <row r="8" spans="1:7" ht="21" customHeight="1">
      <c r="A8" s="377" t="s">
        <v>186</v>
      </c>
      <c r="B8" s="387">
        <v>0.58</v>
      </c>
      <c r="C8" s="482">
        <v>0.59</v>
      </c>
      <c r="D8" s="482">
        <v>0.6</v>
      </c>
      <c r="E8" s="379"/>
      <c r="F8" s="22">
        <f t="shared" si="0"/>
        <v>0.59</v>
      </c>
      <c r="G8" s="294"/>
    </row>
    <row r="9" spans="1:7" ht="21" customHeight="1">
      <c r="A9" s="377" t="s">
        <v>187</v>
      </c>
      <c r="B9" s="387">
        <v>0.48</v>
      </c>
      <c r="C9" s="482">
        <v>0.49</v>
      </c>
      <c r="D9" s="482">
        <v>0.5</v>
      </c>
      <c r="E9" s="379"/>
      <c r="F9" s="22">
        <f t="shared" si="0"/>
        <v>0.49</v>
      </c>
      <c r="G9" s="294"/>
    </row>
    <row r="10" spans="1:7" ht="21" customHeight="1">
      <c r="A10" s="377" t="s">
        <v>237</v>
      </c>
      <c r="B10" s="387">
        <v>0.51</v>
      </c>
      <c r="C10" s="482">
        <v>0.53</v>
      </c>
      <c r="D10" s="482">
        <v>0.54</v>
      </c>
      <c r="E10" s="379"/>
      <c r="F10" s="22">
        <f>ROUND((D10+C10+B10)/3,2)</f>
        <v>0.53</v>
      </c>
      <c r="G10" s="294"/>
    </row>
    <row r="11" spans="1:7" ht="21" customHeight="1">
      <c r="A11" s="377" t="s">
        <v>238</v>
      </c>
      <c r="B11" s="387">
        <v>0.62</v>
      </c>
      <c r="C11" s="482">
        <v>0.6</v>
      </c>
      <c r="D11" s="482">
        <v>0.6</v>
      </c>
      <c r="E11" s="379"/>
      <c r="F11" s="22">
        <f t="shared" si="0"/>
        <v>0.61</v>
      </c>
      <c r="G11" s="294"/>
    </row>
    <row r="12" spans="1:7" ht="21" customHeight="1">
      <c r="A12" s="377" t="s">
        <v>239</v>
      </c>
      <c r="B12" s="387">
        <v>0.74</v>
      </c>
      <c r="C12" s="482">
        <v>0.74</v>
      </c>
      <c r="D12" s="482">
        <v>0.75</v>
      </c>
      <c r="E12" s="379"/>
      <c r="F12" s="22">
        <f t="shared" si="0"/>
        <v>0.74</v>
      </c>
      <c r="G12" s="294"/>
    </row>
    <row r="13" spans="1:7" ht="21" customHeight="1">
      <c r="A13" s="377" t="s">
        <v>240</v>
      </c>
      <c r="B13" s="387">
        <v>0.43</v>
      </c>
      <c r="C13" s="482">
        <v>0.45</v>
      </c>
      <c r="D13" s="482">
        <v>0.46</v>
      </c>
      <c r="E13" s="379"/>
      <c r="F13" s="22">
        <f t="shared" si="0"/>
        <v>0.45</v>
      </c>
      <c r="G13" s="294"/>
    </row>
    <row r="14" spans="1:7" ht="21" customHeight="1">
      <c r="A14" s="377" t="s">
        <v>241</v>
      </c>
      <c r="B14" s="387">
        <v>0.76</v>
      </c>
      <c r="C14" s="482">
        <v>0.76</v>
      </c>
      <c r="D14" s="482">
        <v>0.77</v>
      </c>
      <c r="E14" s="379"/>
      <c r="F14" s="22">
        <f t="shared" si="0"/>
        <v>0.76</v>
      </c>
      <c r="G14" s="294"/>
    </row>
    <row r="15" spans="1:7" ht="21" customHeight="1">
      <c r="A15" s="377" t="s">
        <v>242</v>
      </c>
      <c r="B15" s="387">
        <v>0.64</v>
      </c>
      <c r="C15" s="482">
        <v>0.65</v>
      </c>
      <c r="D15" s="482">
        <v>0.68</v>
      </c>
      <c r="E15" s="379"/>
      <c r="F15" s="22">
        <f t="shared" si="0"/>
        <v>0.66</v>
      </c>
      <c r="G15" s="294"/>
    </row>
    <row r="16" spans="1:7" ht="21" customHeight="1">
      <c r="A16" s="377" t="s">
        <v>243</v>
      </c>
      <c r="B16" s="387">
        <v>0.86</v>
      </c>
      <c r="C16" s="482">
        <v>0.85</v>
      </c>
      <c r="D16" s="482">
        <v>0.86</v>
      </c>
      <c r="E16" s="379"/>
      <c r="F16" s="22">
        <f t="shared" si="0"/>
        <v>0.86</v>
      </c>
      <c r="G16" s="294"/>
    </row>
    <row r="17" spans="1:7" ht="21" customHeight="1">
      <c r="A17" s="377" t="s">
        <v>244</v>
      </c>
      <c r="B17" s="387">
        <v>0.82</v>
      </c>
      <c r="C17" s="482">
        <v>0.81</v>
      </c>
      <c r="D17" s="482">
        <v>0.81</v>
      </c>
      <c r="E17" s="379"/>
      <c r="F17" s="22">
        <f t="shared" si="0"/>
        <v>0.81</v>
      </c>
      <c r="G17" s="294"/>
    </row>
    <row r="18" spans="1:7" ht="21" customHeight="1">
      <c r="A18" s="377" t="s">
        <v>245</v>
      </c>
      <c r="B18" s="387">
        <v>0.39</v>
      </c>
      <c r="C18" s="482">
        <v>0.41</v>
      </c>
      <c r="D18" s="482">
        <v>0.41</v>
      </c>
      <c r="E18" s="379"/>
      <c r="F18" s="22">
        <f t="shared" si="0"/>
        <v>0.4</v>
      </c>
      <c r="G18" s="294"/>
    </row>
    <row r="19" spans="1:7" ht="21" customHeight="1">
      <c r="A19" s="377" t="s">
        <v>246</v>
      </c>
      <c r="B19" s="387">
        <v>0.72</v>
      </c>
      <c r="C19" s="482">
        <v>0.72</v>
      </c>
      <c r="D19" s="482">
        <v>0.73</v>
      </c>
      <c r="E19" s="379"/>
      <c r="F19" s="22">
        <f t="shared" si="0"/>
        <v>0.72</v>
      </c>
      <c r="G19" s="294"/>
    </row>
    <row r="20" spans="1:7" ht="21" customHeight="1">
      <c r="A20" s="377" t="s">
        <v>247</v>
      </c>
      <c r="B20" s="387">
        <v>0.32</v>
      </c>
      <c r="C20" s="482">
        <v>0.34</v>
      </c>
      <c r="D20" s="482">
        <v>0.35</v>
      </c>
      <c r="E20" s="379"/>
      <c r="F20" s="22">
        <f t="shared" si="0"/>
        <v>0.34</v>
      </c>
      <c r="G20" s="294"/>
    </row>
    <row r="21" spans="1:7" ht="21" customHeight="1">
      <c r="A21" s="377" t="s">
        <v>248</v>
      </c>
      <c r="B21" s="387">
        <v>0.53</v>
      </c>
      <c r="C21" s="482">
        <v>0.53</v>
      </c>
      <c r="D21" s="482">
        <v>0.54</v>
      </c>
      <c r="E21" s="379"/>
      <c r="F21" s="22">
        <f t="shared" si="0"/>
        <v>0.53</v>
      </c>
      <c r="G21" s="294"/>
    </row>
    <row r="22" spans="1:7" ht="21" customHeight="1">
      <c r="A22" s="377" t="s">
        <v>249</v>
      </c>
      <c r="B22" s="387">
        <v>0.31</v>
      </c>
      <c r="C22" s="482">
        <v>0.33</v>
      </c>
      <c r="D22" s="482">
        <v>0.33</v>
      </c>
      <c r="E22" s="379"/>
      <c r="F22" s="22">
        <f t="shared" si="0"/>
        <v>0.32</v>
      </c>
      <c r="G22" s="294"/>
    </row>
    <row r="23" spans="1:7" ht="21" customHeight="1">
      <c r="A23" s="377" t="s">
        <v>250</v>
      </c>
      <c r="B23" s="387">
        <v>0.32</v>
      </c>
      <c r="C23" s="482">
        <v>0.33</v>
      </c>
      <c r="D23" s="482">
        <v>0.34</v>
      </c>
      <c r="E23" s="379"/>
      <c r="F23" s="22">
        <f t="shared" si="0"/>
        <v>0.33</v>
      </c>
      <c r="G23" s="294"/>
    </row>
    <row r="24" spans="1:7" ht="21" customHeight="1">
      <c r="A24" s="377" t="s">
        <v>189</v>
      </c>
      <c r="B24" s="387">
        <v>0.45</v>
      </c>
      <c r="C24" s="482">
        <v>0.46</v>
      </c>
      <c r="D24" s="482">
        <v>0.46</v>
      </c>
      <c r="E24" s="379"/>
      <c r="F24" s="22">
        <f t="shared" si="0"/>
        <v>0.46</v>
      </c>
      <c r="G24" s="294"/>
    </row>
    <row r="25" spans="1:7" ht="21" customHeight="1">
      <c r="A25" s="377" t="s">
        <v>251</v>
      </c>
      <c r="B25" s="387">
        <v>0.89</v>
      </c>
      <c r="C25" s="482">
        <v>0.89</v>
      </c>
      <c r="D25" s="482">
        <v>0.9</v>
      </c>
      <c r="E25" s="379"/>
      <c r="F25" s="22">
        <f t="shared" si="0"/>
        <v>0.89</v>
      </c>
      <c r="G25" s="294"/>
    </row>
    <row r="26" spans="1:7" ht="21" customHeight="1">
      <c r="A26" s="377" t="s">
        <v>252</v>
      </c>
      <c r="B26" s="387">
        <v>0.67</v>
      </c>
      <c r="C26" s="482">
        <v>0.67</v>
      </c>
      <c r="D26" s="482">
        <v>0.67</v>
      </c>
      <c r="E26" s="379"/>
      <c r="F26" s="22">
        <f t="shared" si="0"/>
        <v>0.67</v>
      </c>
      <c r="G26" s="294"/>
    </row>
    <row r="27" spans="1:7" ht="21" customHeight="1">
      <c r="A27" s="377" t="s">
        <v>253</v>
      </c>
      <c r="B27" s="387">
        <v>0.57</v>
      </c>
      <c r="C27" s="482">
        <v>0.59</v>
      </c>
      <c r="D27" s="482">
        <v>0.59</v>
      </c>
      <c r="E27" s="379"/>
      <c r="F27" s="22">
        <f t="shared" si="0"/>
        <v>0.58</v>
      </c>
      <c r="G27" s="294"/>
    </row>
    <row r="28" spans="1:7" ht="21" customHeight="1">
      <c r="A28" s="377" t="s">
        <v>254</v>
      </c>
      <c r="B28" s="387">
        <v>0.66</v>
      </c>
      <c r="C28" s="482">
        <v>0.69</v>
      </c>
      <c r="D28" s="482">
        <v>0.68</v>
      </c>
      <c r="E28" s="379"/>
      <c r="F28" s="22">
        <f t="shared" si="0"/>
        <v>0.68</v>
      </c>
      <c r="G28" s="294"/>
    </row>
    <row r="29" spans="1:7" ht="21" customHeight="1">
      <c r="A29" s="377" t="s">
        <v>317</v>
      </c>
      <c r="B29" s="387">
        <v>0.45</v>
      </c>
      <c r="C29" s="482">
        <v>0.45</v>
      </c>
      <c r="D29" s="482">
        <v>0.47</v>
      </c>
      <c r="E29" s="379"/>
      <c r="F29" s="22">
        <f t="shared" si="0"/>
        <v>0.46</v>
      </c>
      <c r="G29" s="294"/>
    </row>
    <row r="30" spans="1:7" ht="21" customHeight="1">
      <c r="A30" s="377" t="s">
        <v>255</v>
      </c>
      <c r="B30" s="387">
        <v>0.63</v>
      </c>
      <c r="C30" s="482">
        <v>0.64</v>
      </c>
      <c r="D30" s="482">
        <v>0.64</v>
      </c>
      <c r="E30" s="379"/>
      <c r="F30" s="22">
        <f t="shared" si="0"/>
        <v>0.64</v>
      </c>
      <c r="G30" s="294"/>
    </row>
    <row r="31" spans="1:7" ht="21" customHeight="1">
      <c r="A31" s="377" t="s">
        <v>256</v>
      </c>
      <c r="B31" s="387">
        <v>0.54</v>
      </c>
      <c r="C31" s="482">
        <v>0.57</v>
      </c>
      <c r="D31" s="482">
        <v>0.6</v>
      </c>
      <c r="E31" s="379"/>
      <c r="F31" s="22">
        <f t="shared" si="0"/>
        <v>0.57</v>
      </c>
      <c r="G31" s="294"/>
    </row>
    <row r="32" spans="1:7" ht="21" customHeight="1">
      <c r="A32" s="377" t="s">
        <v>257</v>
      </c>
      <c r="B32" s="387">
        <v>0.57</v>
      </c>
      <c r="C32" s="482">
        <v>0.58</v>
      </c>
      <c r="D32" s="482">
        <v>0.59</v>
      </c>
      <c r="E32" s="379"/>
      <c r="F32" s="22">
        <f t="shared" si="0"/>
        <v>0.58</v>
      </c>
      <c r="G32" s="294"/>
    </row>
    <row r="33" spans="1:7" ht="21" customHeight="1">
      <c r="A33" s="377" t="s">
        <v>190</v>
      </c>
      <c r="B33" s="387">
        <v>0.44</v>
      </c>
      <c r="C33" s="482">
        <v>0.45</v>
      </c>
      <c r="D33" s="482">
        <v>0.46</v>
      </c>
      <c r="E33" s="379"/>
      <c r="F33" s="22">
        <f t="shared" si="0"/>
        <v>0.45</v>
      </c>
      <c r="G33" s="294"/>
    </row>
    <row r="34" spans="1:7" ht="21" customHeight="1">
      <c r="A34" s="377" t="s">
        <v>258</v>
      </c>
      <c r="B34" s="387">
        <v>0.57</v>
      </c>
      <c r="C34" s="482">
        <v>0.59</v>
      </c>
      <c r="D34" s="482">
        <v>0.59</v>
      </c>
      <c r="E34" s="379"/>
      <c r="F34" s="22">
        <f t="shared" si="0"/>
        <v>0.58</v>
      </c>
      <c r="G34" s="294"/>
    </row>
    <row r="35" spans="1:7" ht="21" customHeight="1">
      <c r="A35" s="377" t="s">
        <v>259</v>
      </c>
      <c r="B35" s="387">
        <v>0.57</v>
      </c>
      <c r="C35" s="482">
        <v>0.61</v>
      </c>
      <c r="D35" s="482">
        <v>0.62</v>
      </c>
      <c r="E35" s="379"/>
      <c r="F35" s="22">
        <f t="shared" si="0"/>
        <v>0.6</v>
      </c>
      <c r="G35" s="294"/>
    </row>
    <row r="36" spans="1:7" ht="21" customHeight="1">
      <c r="A36" s="377" t="s">
        <v>260</v>
      </c>
      <c r="B36" s="387">
        <v>0.58</v>
      </c>
      <c r="C36" s="482">
        <v>0.61</v>
      </c>
      <c r="D36" s="482">
        <v>0.62</v>
      </c>
      <c r="E36" s="379"/>
      <c r="F36" s="22">
        <f t="shared" si="0"/>
        <v>0.6</v>
      </c>
      <c r="G36" s="294"/>
    </row>
    <row r="37" spans="1:7" ht="21" customHeight="1">
      <c r="A37" s="377" t="s">
        <v>261</v>
      </c>
      <c r="B37" s="387">
        <v>0.5</v>
      </c>
      <c r="C37" s="482">
        <v>0.48</v>
      </c>
      <c r="D37" s="482">
        <v>0.49</v>
      </c>
      <c r="E37" s="379"/>
      <c r="F37" s="22">
        <f t="shared" si="0"/>
        <v>0.49</v>
      </c>
      <c r="G37" s="294"/>
    </row>
    <row r="38" spans="1:7" ht="21" customHeight="1">
      <c r="A38" s="377" t="s">
        <v>262</v>
      </c>
      <c r="B38" s="387">
        <v>0.42</v>
      </c>
      <c r="C38" s="482">
        <v>0.44</v>
      </c>
      <c r="D38" s="482">
        <v>0.42</v>
      </c>
      <c r="E38" s="379"/>
      <c r="F38" s="22">
        <f t="shared" si="0"/>
        <v>0.43</v>
      </c>
      <c r="G38" s="294"/>
    </row>
    <row r="39" spans="1:7" ht="21" customHeight="1">
      <c r="A39" s="377" t="s">
        <v>263</v>
      </c>
      <c r="B39" s="387">
        <v>0.42</v>
      </c>
      <c r="C39" s="482">
        <v>0.42</v>
      </c>
      <c r="D39" s="482">
        <v>0.44</v>
      </c>
      <c r="E39" s="379"/>
      <c r="F39" s="22">
        <f t="shared" si="0"/>
        <v>0.43</v>
      </c>
      <c r="G39" s="294"/>
    </row>
    <row r="40" spans="1:7" ht="21" customHeight="1">
      <c r="A40" s="377" t="s">
        <v>264</v>
      </c>
      <c r="B40" s="387">
        <v>0.24</v>
      </c>
      <c r="C40" s="482">
        <v>0.24</v>
      </c>
      <c r="D40" s="482">
        <v>0.25</v>
      </c>
      <c r="E40" s="379"/>
      <c r="F40" s="22">
        <f t="shared" si="0"/>
        <v>0.24</v>
      </c>
      <c r="G40" s="294"/>
    </row>
    <row r="41" spans="1:7" ht="21" customHeight="1">
      <c r="A41" s="377" t="s">
        <v>265</v>
      </c>
      <c r="B41" s="387">
        <v>0.38</v>
      </c>
      <c r="C41" s="482">
        <v>0.41</v>
      </c>
      <c r="D41" s="482">
        <v>0.41</v>
      </c>
      <c r="E41" s="379"/>
      <c r="F41" s="22">
        <f t="shared" si="0"/>
        <v>0.4</v>
      </c>
      <c r="G41" s="294"/>
    </row>
    <row r="42" spans="1:7" ht="21" customHeight="1">
      <c r="A42" s="377" t="s">
        <v>266</v>
      </c>
      <c r="B42" s="387">
        <v>0.26</v>
      </c>
      <c r="C42" s="482">
        <v>0.27</v>
      </c>
      <c r="D42" s="482">
        <v>0.27</v>
      </c>
      <c r="E42" s="379"/>
      <c r="F42" s="22">
        <f t="shared" si="0"/>
        <v>0.27</v>
      </c>
      <c r="G42" s="294"/>
    </row>
    <row r="43" spans="1:7" ht="21" customHeight="1">
      <c r="A43" s="377" t="s">
        <v>267</v>
      </c>
      <c r="B43" s="387">
        <v>0.15</v>
      </c>
      <c r="C43" s="482">
        <v>0.15</v>
      </c>
      <c r="D43" s="482">
        <v>0.16</v>
      </c>
      <c r="E43" s="379"/>
      <c r="F43" s="22">
        <f t="shared" si="0"/>
        <v>0.15</v>
      </c>
      <c r="G43" s="294"/>
    </row>
    <row r="44" spans="1:7" ht="21" customHeight="1">
      <c r="A44" s="377" t="s">
        <v>268</v>
      </c>
      <c r="B44" s="387">
        <v>0.59</v>
      </c>
      <c r="C44" s="482">
        <v>0.59</v>
      </c>
      <c r="D44" s="482">
        <v>0.59</v>
      </c>
      <c r="E44" s="379"/>
      <c r="F44" s="22">
        <f t="shared" si="0"/>
        <v>0.59</v>
      </c>
      <c r="G44" s="294"/>
    </row>
    <row r="45" spans="1:7" ht="21" customHeight="1" thickBot="1">
      <c r="A45" s="378" t="s">
        <v>269</v>
      </c>
      <c r="B45" s="388">
        <v>0.31</v>
      </c>
      <c r="C45" s="483">
        <v>0.33</v>
      </c>
      <c r="D45" s="483">
        <v>0.32</v>
      </c>
      <c r="E45" s="380"/>
      <c r="F45" s="23">
        <f t="shared" si="0"/>
        <v>0.32</v>
      </c>
      <c r="G45" s="291"/>
    </row>
    <row r="46" spans="1:7" ht="12" customHeight="1" thickTop="1">
      <c r="A46" s="501" t="s">
        <v>191</v>
      </c>
      <c r="B46" s="389"/>
      <c r="C46" s="484"/>
      <c r="D46" s="484"/>
      <c r="E46" s="381" t="s">
        <v>270</v>
      </c>
      <c r="F46" s="286">
        <f>ROUND(SUM(F4:F24)/21,2)</f>
        <v>0.59</v>
      </c>
      <c r="G46" s="295" t="s">
        <v>271</v>
      </c>
    </row>
    <row r="47" spans="1:7" ht="15" customHeight="1" thickBot="1">
      <c r="A47" s="502"/>
      <c r="B47" s="390">
        <v>0.64</v>
      </c>
      <c r="C47" s="485">
        <v>0.65</v>
      </c>
      <c r="D47" s="485">
        <v>0.66</v>
      </c>
      <c r="E47" s="382"/>
      <c r="F47" s="287">
        <f>ROUND((D47+C47+B47)/3,2)</f>
        <v>0.65</v>
      </c>
      <c r="G47" s="296"/>
    </row>
    <row r="48" spans="1:7" ht="12" customHeight="1" thickTop="1">
      <c r="A48" s="501" t="s">
        <v>165</v>
      </c>
      <c r="B48" s="389"/>
      <c r="C48" s="484"/>
      <c r="D48" s="484"/>
      <c r="E48" s="381" t="s">
        <v>270</v>
      </c>
      <c r="F48" s="286">
        <f>ROUND(SUM(F25:F45)/21,2)</f>
        <v>0.51</v>
      </c>
      <c r="G48" s="295" t="s">
        <v>272</v>
      </c>
    </row>
    <row r="49" spans="1:7" ht="15" customHeight="1" thickBot="1">
      <c r="A49" s="502"/>
      <c r="B49" s="390">
        <v>0.53</v>
      </c>
      <c r="C49" s="485">
        <v>0.54</v>
      </c>
      <c r="D49" s="485">
        <v>0.55</v>
      </c>
      <c r="E49" s="382"/>
      <c r="F49" s="287">
        <f>ROUND((D49+C49+B49)/3,2)</f>
        <v>0.54</v>
      </c>
      <c r="G49" s="296"/>
    </row>
    <row r="50" spans="1:7" ht="12" customHeight="1" thickTop="1">
      <c r="A50" s="503" t="s">
        <v>192</v>
      </c>
      <c r="B50" s="391"/>
      <c r="C50" s="486"/>
      <c r="D50" s="486"/>
      <c r="E50" s="383" t="s">
        <v>273</v>
      </c>
      <c r="F50" s="285">
        <f>ROUND(SUM(F4:F45)/42,2)</f>
        <v>0.55</v>
      </c>
      <c r="G50" s="292" t="s">
        <v>272</v>
      </c>
    </row>
    <row r="51" spans="1:7" ht="15" customHeight="1">
      <c r="A51" s="504"/>
      <c r="B51" s="392">
        <v>0.62</v>
      </c>
      <c r="C51" s="487">
        <v>0.63</v>
      </c>
      <c r="D51" s="487">
        <v>0.64</v>
      </c>
      <c r="E51" s="384"/>
      <c r="F51" s="24">
        <f>ROUND((D51+C51+B51)/3,2)</f>
        <v>0.63</v>
      </c>
      <c r="G51" s="293"/>
    </row>
    <row r="52" ht="12.75">
      <c r="A52" s="301" t="s">
        <v>409</v>
      </c>
    </row>
    <row r="53" ht="12.75">
      <c r="A53" s="301" t="s">
        <v>194</v>
      </c>
    </row>
    <row r="54" ht="18.75" customHeight="1"/>
    <row r="858" ht="12.75">
      <c r="D858" s="19">
        <v>0.66</v>
      </c>
    </row>
    <row r="859" ht="12.75">
      <c r="D859" s="19">
        <v>0</v>
      </c>
    </row>
    <row r="860" ht="12.75">
      <c r="D860" s="19">
        <v>0</v>
      </c>
    </row>
    <row r="861" ht="12.75">
      <c r="D861" s="19">
        <v>0</v>
      </c>
    </row>
    <row r="862" ht="12.75">
      <c r="D862" s="19">
        <v>0</v>
      </c>
    </row>
    <row r="863" ht="12.75">
      <c r="D863" s="19">
        <v>0</v>
      </c>
    </row>
    <row r="864" ht="12.75">
      <c r="D864" s="19">
        <v>0</v>
      </c>
    </row>
    <row r="865" ht="12.75">
      <c r="D865" s="19">
        <v>0</v>
      </c>
    </row>
    <row r="866" ht="12.75">
      <c r="D866" s="19">
        <v>0</v>
      </c>
    </row>
    <row r="867" ht="12.75">
      <c r="D867" s="19">
        <v>0</v>
      </c>
    </row>
    <row r="868" ht="12.75">
      <c r="D868" s="19">
        <v>0</v>
      </c>
    </row>
    <row r="869" ht="12.75">
      <c r="D869" s="19">
        <v>0</v>
      </c>
    </row>
    <row r="870" ht="12.75">
      <c r="D870" s="19">
        <v>0</v>
      </c>
    </row>
    <row r="871" ht="12.75">
      <c r="D871" s="19">
        <v>0</v>
      </c>
    </row>
    <row r="872" ht="12.75">
      <c r="D872" s="19">
        <v>0</v>
      </c>
    </row>
    <row r="873" ht="12.75">
      <c r="D873" s="19">
        <v>0</v>
      </c>
    </row>
    <row r="874" ht="12.75">
      <c r="D874" s="19">
        <v>0</v>
      </c>
    </row>
    <row r="875" ht="12.75">
      <c r="D875" s="19">
        <v>0</v>
      </c>
    </row>
    <row r="876" ht="12.75">
      <c r="D876" s="19">
        <v>0</v>
      </c>
    </row>
    <row r="877" ht="12.75">
      <c r="D877" s="19">
        <v>0</v>
      </c>
    </row>
    <row r="878" ht="12.75">
      <c r="D878" s="19">
        <v>0</v>
      </c>
    </row>
    <row r="879" ht="12.75">
      <c r="D879" s="19">
        <v>0</v>
      </c>
    </row>
    <row r="880" ht="12.75">
      <c r="D880" s="19">
        <v>0</v>
      </c>
    </row>
    <row r="881" ht="12.75">
      <c r="D881" s="19">
        <v>0</v>
      </c>
    </row>
    <row r="882" ht="12.75">
      <c r="D882" s="19">
        <v>0</v>
      </c>
    </row>
    <row r="883" ht="12.75">
      <c r="D883" s="19">
        <v>0</v>
      </c>
    </row>
    <row r="884" ht="12.75">
      <c r="D884" s="19">
        <v>0</v>
      </c>
    </row>
    <row r="885" ht="12.75">
      <c r="D885" s="19">
        <v>0</v>
      </c>
    </row>
    <row r="886" ht="12.75">
      <c r="D886" s="19">
        <v>0</v>
      </c>
    </row>
    <row r="887" ht="12.75">
      <c r="D887" s="19">
        <v>0</v>
      </c>
    </row>
    <row r="888" ht="12.75">
      <c r="D888" s="19">
        <v>0</v>
      </c>
    </row>
    <row r="889" ht="12.75">
      <c r="D889" s="19">
        <v>0</v>
      </c>
    </row>
    <row r="890" ht="12.75">
      <c r="D890" s="19">
        <v>0</v>
      </c>
    </row>
    <row r="891" ht="12.75">
      <c r="D891" s="19">
        <v>0</v>
      </c>
    </row>
    <row r="892" ht="12.75">
      <c r="D892" s="19">
        <v>0</v>
      </c>
    </row>
    <row r="893" ht="12.75">
      <c r="D893" s="19">
        <v>0</v>
      </c>
    </row>
    <row r="894" ht="12.75">
      <c r="D894" s="19">
        <v>0</v>
      </c>
    </row>
    <row r="895" ht="12.75">
      <c r="D895" s="19">
        <v>0</v>
      </c>
    </row>
    <row r="896" ht="12.75">
      <c r="D896" s="19">
        <v>0</v>
      </c>
    </row>
    <row r="897" ht="12.75">
      <c r="D897" s="19">
        <v>0</v>
      </c>
    </row>
    <row r="898" ht="12.75">
      <c r="D898" s="19">
        <v>0</v>
      </c>
    </row>
    <row r="899" ht="12.75">
      <c r="D899" s="19">
        <v>0</v>
      </c>
    </row>
    <row r="900" ht="12.75">
      <c r="D900" s="19">
        <v>0</v>
      </c>
    </row>
    <row r="901" ht="12.75">
      <c r="D901" s="19">
        <v>0</v>
      </c>
    </row>
    <row r="902" ht="12.75">
      <c r="D902" s="19">
        <v>0</v>
      </c>
    </row>
    <row r="903" ht="12.75">
      <c r="D903" s="19">
        <v>0</v>
      </c>
    </row>
    <row r="904" ht="12.75">
      <c r="D904" s="19">
        <v>0</v>
      </c>
    </row>
    <row r="905" ht="12.75">
      <c r="D905" s="19">
        <v>0</v>
      </c>
    </row>
    <row r="906" ht="12.75">
      <c r="D906" s="19">
        <v>0.55</v>
      </c>
    </row>
    <row r="907" ht="12.75">
      <c r="D907" s="19">
        <v>0</v>
      </c>
    </row>
    <row r="908" ht="12.75">
      <c r="D908" s="19">
        <v>0</v>
      </c>
    </row>
    <row r="909" ht="12.75">
      <c r="D909" s="19">
        <v>0</v>
      </c>
    </row>
    <row r="910" ht="12.75">
      <c r="D910" s="19">
        <v>0</v>
      </c>
    </row>
    <row r="911" ht="12.75">
      <c r="D911" s="19">
        <v>0</v>
      </c>
    </row>
    <row r="912" ht="12.75">
      <c r="D912" s="19">
        <v>0</v>
      </c>
    </row>
    <row r="913" ht="12.75">
      <c r="D913" s="19">
        <v>0</v>
      </c>
    </row>
    <row r="914" ht="12.75">
      <c r="D914" s="19">
        <v>0</v>
      </c>
    </row>
    <row r="915" ht="12.75">
      <c r="D915" s="19">
        <v>0</v>
      </c>
    </row>
    <row r="916" ht="12.75">
      <c r="D916" s="19">
        <v>0</v>
      </c>
    </row>
    <row r="917" ht="12.75">
      <c r="D917" s="19">
        <v>0</v>
      </c>
    </row>
    <row r="918" ht="12.75">
      <c r="D918" s="19">
        <v>0</v>
      </c>
    </row>
    <row r="919" ht="12.75">
      <c r="D919" s="19">
        <v>0</v>
      </c>
    </row>
    <row r="920" ht="12.75">
      <c r="D920" s="19">
        <v>0</v>
      </c>
    </row>
    <row r="921" ht="12.75">
      <c r="D921" s="19">
        <v>0</v>
      </c>
    </row>
    <row r="922" ht="12.75">
      <c r="D922" s="19">
        <v>0</v>
      </c>
    </row>
    <row r="923" ht="12.75">
      <c r="D923" s="19">
        <v>0</v>
      </c>
    </row>
    <row r="924" ht="12.75">
      <c r="D924" s="19">
        <v>0</v>
      </c>
    </row>
    <row r="925" ht="12.75">
      <c r="D925" s="19">
        <v>0</v>
      </c>
    </row>
    <row r="926" ht="12.75">
      <c r="D926" s="19">
        <v>0</v>
      </c>
    </row>
    <row r="927" ht="12.75">
      <c r="D927" s="19">
        <v>0</v>
      </c>
    </row>
    <row r="928" ht="12.75">
      <c r="D928" s="19">
        <v>0</v>
      </c>
    </row>
    <row r="929" ht="12.75">
      <c r="D929" s="19">
        <v>0</v>
      </c>
    </row>
    <row r="930" ht="12.75">
      <c r="D930" s="19">
        <v>0</v>
      </c>
    </row>
    <row r="931" ht="12.75">
      <c r="D931" s="19">
        <v>0</v>
      </c>
    </row>
    <row r="932" ht="12.75">
      <c r="D932" s="19">
        <v>0</v>
      </c>
    </row>
    <row r="933" ht="12.75">
      <c r="D933" s="19">
        <v>0</v>
      </c>
    </row>
    <row r="934" ht="12.75">
      <c r="D934" s="19">
        <v>0</v>
      </c>
    </row>
    <row r="935" ht="12.75">
      <c r="D935" s="19">
        <v>0</v>
      </c>
    </row>
    <row r="936" ht="12.75">
      <c r="D936" s="19">
        <v>0</v>
      </c>
    </row>
    <row r="937" ht="12.75">
      <c r="D937" s="19">
        <v>0</v>
      </c>
    </row>
    <row r="938" ht="12.75">
      <c r="D938" s="19">
        <v>0</v>
      </c>
    </row>
    <row r="939" ht="12.75">
      <c r="D939" s="19">
        <v>0</v>
      </c>
    </row>
    <row r="940" ht="12.75">
      <c r="D940" s="19">
        <v>0</v>
      </c>
    </row>
    <row r="941" ht="12.75">
      <c r="D941" s="19">
        <v>0</v>
      </c>
    </row>
    <row r="942" ht="12.75">
      <c r="D942" s="19">
        <v>0</v>
      </c>
    </row>
    <row r="943" ht="12.75">
      <c r="D943" s="19">
        <v>0</v>
      </c>
    </row>
    <row r="944" ht="12.75">
      <c r="D944" s="19">
        <v>0</v>
      </c>
    </row>
    <row r="945" ht="12.75">
      <c r="D945" s="19">
        <v>0</v>
      </c>
    </row>
    <row r="946" ht="12.75">
      <c r="D946" s="19">
        <v>0</v>
      </c>
    </row>
    <row r="947" ht="12.75">
      <c r="D947" s="19">
        <v>0</v>
      </c>
    </row>
    <row r="948" ht="12.75">
      <c r="D948" s="19">
        <v>0</v>
      </c>
    </row>
    <row r="949" ht="12.75">
      <c r="D949" s="19">
        <v>0</v>
      </c>
    </row>
    <row r="950" ht="12.75">
      <c r="D950" s="19">
        <v>0</v>
      </c>
    </row>
    <row r="951" ht="12.75">
      <c r="D951" s="19">
        <v>0</v>
      </c>
    </row>
    <row r="952" ht="12.75">
      <c r="D952" s="19">
        <v>0</v>
      </c>
    </row>
    <row r="953" ht="12.75">
      <c r="D953" s="19">
        <v>0</v>
      </c>
    </row>
    <row r="954" ht="12.75">
      <c r="D954" s="19">
        <v>0.64</v>
      </c>
    </row>
  </sheetData>
  <sheetProtection/>
  <mergeCells count="4">
    <mergeCell ref="A46:A47"/>
    <mergeCell ref="A48:A49"/>
    <mergeCell ref="A50:A51"/>
    <mergeCell ref="A2:A3"/>
  </mergeCells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74" r:id="rId1"/>
  <headerFooter alignWithMargins="0">
    <oddHeader>&amp;L</oddHeader>
    <oddFooter>&amp;L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view="pageBreakPreview" zoomScale="85" zoomScaleSheetLayoutView="85" zoomScalePageLayoutView="0" workbookViewId="0" topLeftCell="A1">
      <pane xSplit="1" ySplit="4" topLeftCell="B32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I9" sqref="I9"/>
    </sheetView>
  </sheetViews>
  <sheetFormatPr defaultColWidth="8.83203125" defaultRowHeight="18"/>
  <cols>
    <col min="1" max="1" width="8.16015625" style="314" customWidth="1"/>
    <col min="2" max="4" width="12.58203125" style="314" customWidth="1"/>
    <col min="5" max="6" width="6.66015625" style="305" customWidth="1"/>
    <col min="7" max="7" width="5.66015625" style="315" customWidth="1"/>
    <col min="8" max="8" width="6.66015625" style="316" customWidth="1"/>
    <col min="9" max="9" width="6.66015625" style="305" customWidth="1"/>
    <col min="10" max="10" width="5.66015625" style="315" customWidth="1"/>
    <col min="11" max="12" width="6.66015625" style="305" customWidth="1"/>
    <col min="13" max="13" width="5.66015625" style="305" customWidth="1"/>
    <col min="14" max="15" width="7.66015625" style="305" customWidth="1"/>
    <col min="16" max="16384" width="8.83203125" style="305" customWidth="1"/>
  </cols>
  <sheetData>
    <row r="1" spans="1:10" ht="21" customHeight="1">
      <c r="A1" s="302" t="s">
        <v>420</v>
      </c>
      <c r="B1" s="302"/>
      <c r="C1" s="302"/>
      <c r="D1" s="302"/>
      <c r="E1" s="303"/>
      <c r="F1" s="303"/>
      <c r="H1" s="303"/>
      <c r="I1" s="304"/>
      <c r="J1" s="304"/>
    </row>
    <row r="2" spans="1:10" ht="21.75" customHeight="1">
      <c r="A2" s="398"/>
      <c r="B2" s="488"/>
      <c r="C2" s="489"/>
      <c r="D2" s="393" t="s">
        <v>178</v>
      </c>
      <c r="G2" s="305"/>
      <c r="H2" s="305"/>
      <c r="J2" s="305"/>
    </row>
    <row r="3" spans="1:10" ht="18" customHeight="1">
      <c r="A3" s="397" t="s">
        <v>367</v>
      </c>
      <c r="B3" s="400" t="s">
        <v>370</v>
      </c>
      <c r="C3" s="490"/>
      <c r="D3" s="491"/>
      <c r="G3" s="305"/>
      <c r="H3" s="305"/>
      <c r="J3" s="305"/>
    </row>
    <row r="4" spans="1:10" ht="18" customHeight="1">
      <c r="A4" s="399"/>
      <c r="B4" s="394" t="s">
        <v>421</v>
      </c>
      <c r="C4" s="396" t="s">
        <v>408</v>
      </c>
      <c r="D4" s="395" t="s">
        <v>39</v>
      </c>
      <c r="G4" s="305"/>
      <c r="H4" s="305"/>
      <c r="J4" s="305"/>
    </row>
    <row r="5" spans="1:10" ht="21" customHeight="1">
      <c r="A5" s="306" t="s">
        <v>132</v>
      </c>
      <c r="B5" s="332">
        <v>449440</v>
      </c>
      <c r="C5" s="333">
        <v>467656</v>
      </c>
      <c r="D5" s="325">
        <f>IF(C5=0,"　　皆増",ROUND(B5/C5*100-100,1))</f>
        <v>-3.9</v>
      </c>
      <c r="G5" s="305"/>
      <c r="H5" s="305"/>
      <c r="J5" s="305"/>
    </row>
    <row r="6" spans="1:10" ht="21" customHeight="1">
      <c r="A6" s="307" t="s">
        <v>102</v>
      </c>
      <c r="B6" s="317">
        <v>196813</v>
      </c>
      <c r="C6" s="318">
        <v>207070</v>
      </c>
      <c r="D6" s="326">
        <f aca="true" t="shared" si="0" ref="D6:D49">IF(C6=0,"　　皆増",ROUND(B6/C6*100-100,1))</f>
        <v>-5</v>
      </c>
      <c r="G6" s="305"/>
      <c r="H6" s="305"/>
      <c r="J6" s="305"/>
    </row>
    <row r="7" spans="1:10" ht="21" customHeight="1">
      <c r="A7" s="307" t="s">
        <v>166</v>
      </c>
      <c r="B7" s="317">
        <v>70689</v>
      </c>
      <c r="C7" s="318">
        <v>72927</v>
      </c>
      <c r="D7" s="326">
        <f t="shared" si="0"/>
        <v>-3.1</v>
      </c>
      <c r="G7" s="305"/>
      <c r="H7" s="305"/>
      <c r="J7" s="305"/>
    </row>
    <row r="8" spans="1:10" ht="21" customHeight="1">
      <c r="A8" s="307" t="s">
        <v>133</v>
      </c>
      <c r="B8" s="317">
        <v>107741</v>
      </c>
      <c r="C8" s="318">
        <v>114833</v>
      </c>
      <c r="D8" s="326">
        <f t="shared" si="0"/>
        <v>-6.2</v>
      </c>
      <c r="G8" s="305"/>
      <c r="H8" s="305"/>
      <c r="J8" s="305"/>
    </row>
    <row r="9" spans="1:10" ht="21" customHeight="1">
      <c r="A9" s="307" t="s">
        <v>167</v>
      </c>
      <c r="B9" s="317">
        <v>90955</v>
      </c>
      <c r="C9" s="318">
        <v>94987</v>
      </c>
      <c r="D9" s="326">
        <f t="shared" si="0"/>
        <v>-4.2</v>
      </c>
      <c r="G9" s="305"/>
      <c r="H9" s="305"/>
      <c r="J9" s="305"/>
    </row>
    <row r="10" spans="1:10" ht="21" customHeight="1">
      <c r="A10" s="307" t="s">
        <v>168</v>
      </c>
      <c r="B10" s="317">
        <v>71810</v>
      </c>
      <c r="C10" s="318">
        <v>75999</v>
      </c>
      <c r="D10" s="326">
        <f t="shared" si="0"/>
        <v>-5.5</v>
      </c>
      <c r="G10" s="305"/>
      <c r="H10" s="305"/>
      <c r="J10" s="305"/>
    </row>
    <row r="11" spans="1:10" ht="21" customHeight="1">
      <c r="A11" s="307" t="s">
        <v>134</v>
      </c>
      <c r="B11" s="317">
        <v>15055</v>
      </c>
      <c r="C11" s="318">
        <v>15907</v>
      </c>
      <c r="D11" s="326">
        <f t="shared" si="0"/>
        <v>-5.4</v>
      </c>
      <c r="G11" s="305"/>
      <c r="H11" s="305"/>
      <c r="J11" s="305"/>
    </row>
    <row r="12" spans="1:10" ht="21" customHeight="1">
      <c r="A12" s="307" t="s">
        <v>135</v>
      </c>
      <c r="B12" s="317">
        <v>39734</v>
      </c>
      <c r="C12" s="318">
        <v>41110</v>
      </c>
      <c r="D12" s="326">
        <f t="shared" si="0"/>
        <v>-3.3</v>
      </c>
      <c r="G12" s="305"/>
      <c r="H12" s="305"/>
      <c r="J12" s="305"/>
    </row>
    <row r="13" spans="1:10" ht="21" customHeight="1">
      <c r="A13" s="307" t="s">
        <v>136</v>
      </c>
      <c r="B13" s="317">
        <v>84610</v>
      </c>
      <c r="C13" s="318">
        <v>86241</v>
      </c>
      <c r="D13" s="326">
        <f t="shared" si="0"/>
        <v>-1.9</v>
      </c>
      <c r="G13" s="305"/>
      <c r="H13" s="305"/>
      <c r="J13" s="305"/>
    </row>
    <row r="14" spans="1:10" ht="21" customHeight="1">
      <c r="A14" s="307" t="s">
        <v>169</v>
      </c>
      <c r="B14" s="317">
        <v>39912</v>
      </c>
      <c r="C14" s="318">
        <v>42434</v>
      </c>
      <c r="D14" s="326">
        <f t="shared" si="0"/>
        <v>-5.9</v>
      </c>
      <c r="G14" s="305"/>
      <c r="H14" s="305"/>
      <c r="J14" s="305"/>
    </row>
    <row r="15" spans="1:10" ht="21" customHeight="1">
      <c r="A15" s="307" t="s">
        <v>17</v>
      </c>
      <c r="B15" s="317">
        <v>91422</v>
      </c>
      <c r="C15" s="318">
        <v>94244</v>
      </c>
      <c r="D15" s="326">
        <f t="shared" si="0"/>
        <v>-3</v>
      </c>
      <c r="G15" s="305"/>
      <c r="H15" s="305"/>
      <c r="J15" s="305"/>
    </row>
    <row r="16" spans="1:10" ht="21" customHeight="1">
      <c r="A16" s="307" t="s">
        <v>137</v>
      </c>
      <c r="B16" s="317">
        <v>60997</v>
      </c>
      <c r="C16" s="318">
        <v>63160</v>
      </c>
      <c r="D16" s="326">
        <f t="shared" si="0"/>
        <v>-3.4</v>
      </c>
      <c r="G16" s="305"/>
      <c r="H16" s="305"/>
      <c r="J16" s="305"/>
    </row>
    <row r="17" spans="1:10" ht="21" customHeight="1">
      <c r="A17" s="307" t="s">
        <v>170</v>
      </c>
      <c r="B17" s="317">
        <v>182733</v>
      </c>
      <c r="C17" s="318">
        <v>198934</v>
      </c>
      <c r="D17" s="326">
        <f t="shared" si="0"/>
        <v>-8.1</v>
      </c>
      <c r="G17" s="305"/>
      <c r="H17" s="305"/>
      <c r="J17" s="305"/>
    </row>
    <row r="18" spans="1:10" ht="21" customHeight="1">
      <c r="A18" s="307" t="s">
        <v>125</v>
      </c>
      <c r="B18" s="317">
        <v>124782</v>
      </c>
      <c r="C18" s="318">
        <v>131785</v>
      </c>
      <c r="D18" s="326">
        <f t="shared" si="0"/>
        <v>-5.3</v>
      </c>
      <c r="G18" s="305"/>
      <c r="H18" s="305"/>
      <c r="J18" s="305"/>
    </row>
    <row r="19" spans="1:10" ht="21" customHeight="1">
      <c r="A19" s="307" t="s">
        <v>172</v>
      </c>
      <c r="B19" s="317">
        <v>18866</v>
      </c>
      <c r="C19" s="318">
        <v>19110</v>
      </c>
      <c r="D19" s="326">
        <f t="shared" si="0"/>
        <v>-1.3</v>
      </c>
      <c r="G19" s="305"/>
      <c r="H19" s="305"/>
      <c r="J19" s="305"/>
    </row>
    <row r="20" spans="1:10" ht="21" customHeight="1">
      <c r="A20" s="307" t="s">
        <v>173</v>
      </c>
      <c r="B20" s="317">
        <v>91398</v>
      </c>
      <c r="C20" s="318">
        <v>94415</v>
      </c>
      <c r="D20" s="326">
        <f t="shared" si="0"/>
        <v>-3.2</v>
      </c>
      <c r="G20" s="305"/>
      <c r="H20" s="305"/>
      <c r="J20" s="305"/>
    </row>
    <row r="21" spans="1:10" ht="21" customHeight="1">
      <c r="A21" s="307" t="s">
        <v>174</v>
      </c>
      <c r="B21" s="317">
        <v>12985</v>
      </c>
      <c r="C21" s="318">
        <v>11924</v>
      </c>
      <c r="D21" s="326">
        <f t="shared" si="0"/>
        <v>8.9</v>
      </c>
      <c r="G21" s="305"/>
      <c r="H21" s="305"/>
      <c r="J21" s="305"/>
    </row>
    <row r="22" spans="1:10" ht="21" customHeight="1">
      <c r="A22" s="307" t="s">
        <v>175</v>
      </c>
      <c r="B22" s="317">
        <v>36441</v>
      </c>
      <c r="C22" s="318">
        <v>36137</v>
      </c>
      <c r="D22" s="326">
        <f t="shared" si="0"/>
        <v>0.8</v>
      </c>
      <c r="G22" s="305"/>
      <c r="H22" s="305"/>
      <c r="J22" s="305"/>
    </row>
    <row r="23" spans="1:10" ht="21" customHeight="1">
      <c r="A23" s="307" t="s">
        <v>176</v>
      </c>
      <c r="B23" s="317">
        <v>25905</v>
      </c>
      <c r="C23" s="318">
        <v>26064</v>
      </c>
      <c r="D23" s="326">
        <f t="shared" si="0"/>
        <v>-0.6</v>
      </c>
      <c r="G23" s="305"/>
      <c r="H23" s="305"/>
      <c r="J23" s="305"/>
    </row>
    <row r="24" spans="1:10" ht="21" customHeight="1">
      <c r="A24" s="307" t="s">
        <v>177</v>
      </c>
      <c r="B24" s="317">
        <v>16661</v>
      </c>
      <c r="C24" s="318">
        <v>16124</v>
      </c>
      <c r="D24" s="326">
        <f t="shared" si="0"/>
        <v>3.3</v>
      </c>
      <c r="G24" s="305"/>
      <c r="H24" s="305"/>
      <c r="J24" s="305"/>
    </row>
    <row r="25" spans="1:10" ht="21" customHeight="1">
      <c r="A25" s="307" t="s">
        <v>179</v>
      </c>
      <c r="B25" s="317">
        <v>19953</v>
      </c>
      <c r="C25" s="318">
        <v>20935</v>
      </c>
      <c r="D25" s="326">
        <f t="shared" si="0"/>
        <v>-4.7</v>
      </c>
      <c r="G25" s="305"/>
      <c r="H25" s="305"/>
      <c r="J25" s="305"/>
    </row>
    <row r="26" spans="1:10" ht="21" customHeight="1">
      <c r="A26" s="308" t="s">
        <v>138</v>
      </c>
      <c r="B26" s="319">
        <v>41536</v>
      </c>
      <c r="C26" s="320">
        <v>43211</v>
      </c>
      <c r="D26" s="327">
        <f t="shared" si="0"/>
        <v>-3.9</v>
      </c>
      <c r="G26" s="305"/>
      <c r="H26" s="305"/>
      <c r="J26" s="305"/>
    </row>
    <row r="27" spans="1:10" ht="21" customHeight="1">
      <c r="A27" s="307" t="s">
        <v>139</v>
      </c>
      <c r="B27" s="317">
        <v>28621</v>
      </c>
      <c r="C27" s="318">
        <v>28220</v>
      </c>
      <c r="D27" s="326">
        <f t="shared" si="0"/>
        <v>1.4</v>
      </c>
      <c r="G27" s="305"/>
      <c r="H27" s="305"/>
      <c r="J27" s="305"/>
    </row>
    <row r="28" spans="1:10" ht="21" customHeight="1">
      <c r="A28" s="307" t="s">
        <v>140</v>
      </c>
      <c r="B28" s="317">
        <v>14811</v>
      </c>
      <c r="C28" s="318">
        <v>15919</v>
      </c>
      <c r="D28" s="326">
        <f t="shared" si="0"/>
        <v>-7</v>
      </c>
      <c r="G28" s="305"/>
      <c r="H28" s="305"/>
      <c r="J28" s="305"/>
    </row>
    <row r="29" spans="1:10" ht="21" customHeight="1">
      <c r="A29" s="307" t="s">
        <v>141</v>
      </c>
      <c r="B29" s="317">
        <v>28287</v>
      </c>
      <c r="C29" s="318">
        <v>29442</v>
      </c>
      <c r="D29" s="326">
        <f t="shared" si="0"/>
        <v>-3.9</v>
      </c>
      <c r="G29" s="305"/>
      <c r="H29" s="305"/>
      <c r="J29" s="305"/>
    </row>
    <row r="30" spans="1:10" ht="21" customHeight="1">
      <c r="A30" s="307" t="s">
        <v>142</v>
      </c>
      <c r="B30" s="317">
        <v>2848</v>
      </c>
      <c r="C30" s="318">
        <v>3129</v>
      </c>
      <c r="D30" s="326">
        <f t="shared" si="0"/>
        <v>-9</v>
      </c>
      <c r="G30" s="305"/>
      <c r="H30" s="305"/>
      <c r="J30" s="305"/>
    </row>
    <row r="31" spans="1:10" ht="21" customHeight="1">
      <c r="A31" s="307" t="s">
        <v>143</v>
      </c>
      <c r="B31" s="317">
        <v>18631</v>
      </c>
      <c r="C31" s="318">
        <v>20004</v>
      </c>
      <c r="D31" s="326">
        <f t="shared" si="0"/>
        <v>-6.9</v>
      </c>
      <c r="G31" s="305"/>
      <c r="H31" s="305"/>
      <c r="J31" s="305"/>
    </row>
    <row r="32" spans="1:10" ht="21" customHeight="1">
      <c r="A32" s="307" t="s">
        <v>144</v>
      </c>
      <c r="B32" s="317">
        <v>8886</v>
      </c>
      <c r="C32" s="318">
        <v>10129</v>
      </c>
      <c r="D32" s="326">
        <f t="shared" si="0"/>
        <v>-12.3</v>
      </c>
      <c r="G32" s="305"/>
      <c r="H32" s="305"/>
      <c r="J32" s="305"/>
    </row>
    <row r="33" spans="1:10" ht="21" customHeight="1">
      <c r="A33" s="307" t="s">
        <v>145</v>
      </c>
      <c r="B33" s="317">
        <v>14180</v>
      </c>
      <c r="C33" s="318">
        <v>15336</v>
      </c>
      <c r="D33" s="326">
        <f t="shared" si="0"/>
        <v>-7.5</v>
      </c>
      <c r="G33" s="305"/>
      <c r="H33" s="305"/>
      <c r="J33" s="305"/>
    </row>
    <row r="34" spans="1:10" ht="21" customHeight="1">
      <c r="A34" s="307" t="s">
        <v>180</v>
      </c>
      <c r="B34" s="317">
        <v>9612</v>
      </c>
      <c r="C34" s="318">
        <v>10078</v>
      </c>
      <c r="D34" s="326">
        <f t="shared" si="0"/>
        <v>-4.6</v>
      </c>
      <c r="G34" s="305"/>
      <c r="H34" s="305"/>
      <c r="J34" s="305"/>
    </row>
    <row r="35" spans="1:10" ht="21" customHeight="1">
      <c r="A35" s="307" t="s">
        <v>146</v>
      </c>
      <c r="B35" s="317">
        <v>19369</v>
      </c>
      <c r="C35" s="318">
        <v>20948</v>
      </c>
      <c r="D35" s="326">
        <f t="shared" si="0"/>
        <v>-7.5</v>
      </c>
      <c r="G35" s="305"/>
      <c r="H35" s="305"/>
      <c r="J35" s="305"/>
    </row>
    <row r="36" spans="1:10" ht="21" customHeight="1">
      <c r="A36" s="307" t="s">
        <v>147</v>
      </c>
      <c r="B36" s="317">
        <v>22572</v>
      </c>
      <c r="C36" s="318">
        <v>22868</v>
      </c>
      <c r="D36" s="326">
        <f t="shared" si="0"/>
        <v>-1.3</v>
      </c>
      <c r="G36" s="305"/>
      <c r="H36" s="305"/>
      <c r="J36" s="305"/>
    </row>
    <row r="37" spans="1:10" ht="21" customHeight="1">
      <c r="A37" s="307" t="s">
        <v>148</v>
      </c>
      <c r="B37" s="317">
        <v>26696</v>
      </c>
      <c r="C37" s="318">
        <v>25934</v>
      </c>
      <c r="D37" s="326">
        <f t="shared" si="0"/>
        <v>2.9</v>
      </c>
      <c r="G37" s="305"/>
      <c r="H37" s="305"/>
      <c r="J37" s="305"/>
    </row>
    <row r="38" spans="1:10" ht="21" customHeight="1">
      <c r="A38" s="307" t="s">
        <v>149</v>
      </c>
      <c r="B38" s="317">
        <v>13397</v>
      </c>
      <c r="C38" s="318">
        <v>13494</v>
      </c>
      <c r="D38" s="326">
        <f t="shared" si="0"/>
        <v>-0.7</v>
      </c>
      <c r="G38" s="305"/>
      <c r="H38" s="305"/>
      <c r="J38" s="305"/>
    </row>
    <row r="39" spans="1:10" ht="21" customHeight="1">
      <c r="A39" s="307" t="s">
        <v>150</v>
      </c>
      <c r="B39" s="317">
        <v>10805</v>
      </c>
      <c r="C39" s="318">
        <v>11335</v>
      </c>
      <c r="D39" s="326">
        <f t="shared" si="0"/>
        <v>-4.7</v>
      </c>
      <c r="G39" s="305"/>
      <c r="H39" s="305"/>
      <c r="J39" s="305"/>
    </row>
    <row r="40" spans="1:10" ht="21" customHeight="1">
      <c r="A40" s="307" t="s">
        <v>151</v>
      </c>
      <c r="B40" s="317">
        <v>13922</v>
      </c>
      <c r="C40" s="318">
        <v>12683</v>
      </c>
      <c r="D40" s="326">
        <f t="shared" si="0"/>
        <v>9.8</v>
      </c>
      <c r="G40" s="305"/>
      <c r="H40" s="305"/>
      <c r="J40" s="305"/>
    </row>
    <row r="41" spans="1:10" ht="21" customHeight="1">
      <c r="A41" s="307" t="s">
        <v>152</v>
      </c>
      <c r="B41" s="317">
        <v>739</v>
      </c>
      <c r="C41" s="318">
        <v>1108</v>
      </c>
      <c r="D41" s="326">
        <f t="shared" si="0"/>
        <v>-33.3</v>
      </c>
      <c r="G41" s="305"/>
      <c r="H41" s="305"/>
      <c r="J41" s="305"/>
    </row>
    <row r="42" spans="1:10" ht="21" customHeight="1">
      <c r="A42" s="307" t="s">
        <v>153</v>
      </c>
      <c r="B42" s="317">
        <v>7662</v>
      </c>
      <c r="C42" s="318">
        <v>7774</v>
      </c>
      <c r="D42" s="326">
        <f t="shared" si="0"/>
        <v>-1.4</v>
      </c>
      <c r="G42" s="305"/>
      <c r="H42" s="305"/>
      <c r="J42" s="305"/>
    </row>
    <row r="43" spans="1:10" ht="21" customHeight="1">
      <c r="A43" s="307" t="s">
        <v>154</v>
      </c>
      <c r="B43" s="317">
        <v>1911</v>
      </c>
      <c r="C43" s="318">
        <v>2323</v>
      </c>
      <c r="D43" s="326">
        <f t="shared" si="0"/>
        <v>-17.7</v>
      </c>
      <c r="G43" s="305"/>
      <c r="H43" s="305"/>
      <c r="J43" s="305"/>
    </row>
    <row r="44" spans="1:10" ht="21" customHeight="1">
      <c r="A44" s="307" t="s">
        <v>155</v>
      </c>
      <c r="B44" s="317">
        <v>458</v>
      </c>
      <c r="C44" s="318">
        <v>410</v>
      </c>
      <c r="D44" s="326">
        <f t="shared" si="0"/>
        <v>11.7</v>
      </c>
      <c r="G44" s="305"/>
      <c r="H44" s="305"/>
      <c r="J44" s="305"/>
    </row>
    <row r="45" spans="1:10" ht="21" customHeight="1">
      <c r="A45" s="307" t="s">
        <v>156</v>
      </c>
      <c r="B45" s="317">
        <v>21776</v>
      </c>
      <c r="C45" s="318">
        <v>23069</v>
      </c>
      <c r="D45" s="326">
        <f t="shared" si="0"/>
        <v>-5.6</v>
      </c>
      <c r="G45" s="305"/>
      <c r="H45" s="305"/>
      <c r="J45" s="305"/>
    </row>
    <row r="46" spans="1:10" ht="21" customHeight="1" thickBot="1">
      <c r="A46" s="309" t="s">
        <v>101</v>
      </c>
      <c r="B46" s="321">
        <v>585</v>
      </c>
      <c r="C46" s="322">
        <v>614</v>
      </c>
      <c r="D46" s="328">
        <f t="shared" si="0"/>
        <v>-4.7</v>
      </c>
      <c r="G46" s="305"/>
      <c r="H46" s="305"/>
      <c r="J46" s="305"/>
    </row>
    <row r="47" spans="1:10" ht="21" customHeight="1" thickBot="1" thickTop="1">
      <c r="A47" s="310" t="s">
        <v>181</v>
      </c>
      <c r="B47" s="323">
        <f>SUM(B5:B25)</f>
        <v>1848902</v>
      </c>
      <c r="C47" s="324">
        <f>SUM(C5:C25)</f>
        <v>1931996</v>
      </c>
      <c r="D47" s="329">
        <f t="shared" si="0"/>
        <v>-4.3</v>
      </c>
      <c r="G47" s="305"/>
      <c r="H47" s="305"/>
      <c r="J47" s="305"/>
    </row>
    <row r="48" spans="1:4" s="312" customFormat="1" ht="21" customHeight="1" thickBot="1" thickTop="1">
      <c r="A48" s="311" t="s">
        <v>165</v>
      </c>
      <c r="B48" s="334">
        <f>SUM(B26:B46)</f>
        <v>307304</v>
      </c>
      <c r="C48" s="335">
        <f>SUM(C26:C46)</f>
        <v>318028</v>
      </c>
      <c r="D48" s="330">
        <f t="shared" si="0"/>
        <v>-3.4</v>
      </c>
    </row>
    <row r="49" spans="1:4" s="312" customFormat="1" ht="21" customHeight="1" thickTop="1">
      <c r="A49" s="313" t="s">
        <v>171</v>
      </c>
      <c r="B49" s="336">
        <f>B48+B47</f>
        <v>2156206</v>
      </c>
      <c r="C49" s="337">
        <f>C48+C47</f>
        <v>2250024</v>
      </c>
      <c r="D49" s="331">
        <f t="shared" si="0"/>
        <v>-4.2</v>
      </c>
    </row>
    <row r="50" ht="17.25" customHeight="1"/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73" r:id="rId1"/>
  <headerFooter alignWithMargins="0">
    <oddHeader>&amp;L</oddHeader>
    <oddFooter>&amp;L</oddFooter>
  </headerFooter>
  <colBreaks count="1" manualBreakCount="1">
    <brk id="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大野 晃平</cp:lastModifiedBy>
  <cp:lastPrinted>2023-08-02T07:26:09Z</cp:lastPrinted>
  <dcterms:created xsi:type="dcterms:W3CDTF">2003-01-21T01:07:02Z</dcterms:created>
  <dcterms:modified xsi:type="dcterms:W3CDTF">2023-12-07T04:27:26Z</dcterms:modified>
  <cp:category/>
  <cp:version/>
  <cp:contentType/>
  <cp:contentStatus/>
</cp:coreProperties>
</file>