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51" activeTab="0"/>
  </bookViews>
  <sheets>
    <sheet name="R04基準財政需要額・収入額・交付決定額" sheetId="1" r:id="rId1"/>
    <sheet name="R04最近5年間の交付決定額" sheetId="2" r:id="rId2"/>
    <sheet name="R04人口からみた交付税の状況" sheetId="3" r:id="rId3"/>
    <sheet name="R04不交付団体の推移" sheetId="4" r:id="rId4"/>
    <sheet name="R04標準財政規模" sheetId="5" r:id="rId5"/>
    <sheet name="R04財政力指数" sheetId="6" r:id="rId6"/>
    <sheet name="R04特例交付金決定額一覧" sheetId="7" r:id="rId7"/>
  </sheets>
  <externalReferences>
    <externalReference r:id="rId10"/>
  </externalReferences>
  <definedNames>
    <definedName name="_xlnm._FilterDatabase" localSheetId="4" hidden="1">'R04標準財政規模'!$A$2:$A$51</definedName>
    <definedName name="\D" localSheetId="2">'R04人口からみた交付税の状況'!$B$55:$B$55</definedName>
    <definedName name="\D">#REF!</definedName>
    <definedName name="\R" localSheetId="1">'R04最近5年間の交付決定額'!#REF!</definedName>
    <definedName name="\R" localSheetId="2">'R04人口からみた交付税の状況'!#REF!</definedName>
    <definedName name="\R" localSheetId="6">'[1]過去５年間の交付決定額'!#REF!</definedName>
    <definedName name="\R">#REF!</definedName>
    <definedName name="_xlnm.Print_Area" localSheetId="0">'R04基準財政需要額・収入額・交付決定額'!$A$2:$BJ$52</definedName>
    <definedName name="_xlnm.Print_Area" localSheetId="1">'R04最近5年間の交付決定額'!$A$2:$J$52</definedName>
    <definedName name="_xlnm.Print_Area" localSheetId="5">'R04財政力指数'!$A$1:$G$53</definedName>
    <definedName name="_xlnm.Print_Area" localSheetId="2">'R04人口からみた交付税の状況'!$A$2:$G$51</definedName>
    <definedName name="_xlnm.Print_Area" localSheetId="6">'R04特例交付金決定額一覧'!$A$1:$M$49</definedName>
    <definedName name="_xlnm.Print_Area" localSheetId="4">'R04標準財政規模'!$D$2:$J$50</definedName>
    <definedName name="_xlnm.Print_Area" localSheetId="3">'R04不交付団体の推移'!$A$1:$H$37</definedName>
    <definedName name="PRINT_AREA_MI">#REF!</definedName>
    <definedName name="_xlnm.Print_Titles" localSheetId="0">'R04基準財政需要額・収入額・交付決定額'!$A:$A,'R04基準財政需要額・収入額・交付決定額'!$2:$5</definedName>
    <definedName name="_xlnm.Print_Titles" localSheetId="2">'R04人口からみた交付税の状況'!$2:$5</definedName>
    <definedName name="_xlnm.Print_Titles" localSheetId="6">'R04特例交付金決定額一覧'!$2:$4</definedName>
  </definedNames>
  <calcPr fullCalcOnLoad="1"/>
</workbook>
</file>

<file path=xl/sharedStrings.xml><?xml version="1.0" encoding="utf-8"?>
<sst xmlns="http://schemas.openxmlformats.org/spreadsheetml/2006/main" count="900" uniqueCount="442">
  <si>
    <t>基 準 財 政 収 入 額</t>
  </si>
  <si>
    <t>調整額</t>
  </si>
  <si>
    <t>交付決定額</t>
  </si>
  <si>
    <t>評点</t>
  </si>
  <si>
    <t>(Ｄ)＋(Ｅ)</t>
  </si>
  <si>
    <t>(Ｃ)－(Ｆ)</t>
  </si>
  <si>
    <t>(Ｇ)－(Ｈ)</t>
  </si>
  <si>
    <t>計  （Ａ）</t>
  </si>
  <si>
    <t xml:space="preserve">（Ｂ） </t>
  </si>
  <si>
    <t xml:space="preserve">（Ｃ）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</si>
  <si>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</si>
  <si>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</si>
  <si>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</si>
  <si>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</si>
  <si>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</si>
  <si>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</si>
  <si>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</si>
  <si>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</si>
  <si>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</si>
  <si>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</si>
  <si>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</si>
  <si>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</si>
  <si>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</si>
  <si>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</si>
  <si>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</si>
  <si>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</si>
  <si>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</si>
  <si>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</si>
  <si>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</si>
  <si>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</si>
  <si>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</si>
  <si>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</si>
  <si>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</si>
  <si>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</si>
  <si>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</si>
  <si>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</si>
  <si>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</si>
  <si>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</si>
  <si>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</si>
  <si>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伸び率</t>
  </si>
  <si>
    <t>参      考</t>
  </si>
  <si>
    <t>（参考）</t>
  </si>
  <si>
    <t xml:space="preserve">個別算定経費 </t>
  </si>
  <si>
    <t>包括算定経費</t>
  </si>
  <si>
    <t>財源不足・超過額</t>
  </si>
  <si>
    <t>Ⅰ</t>
  </si>
  <si>
    <t>Ⅱ</t>
  </si>
  <si>
    <t>（Ｉ）</t>
  </si>
  <si>
    <t>（Ｊ）</t>
  </si>
  <si>
    <t>区  分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</si>
  <si>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</si>
  <si>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</si>
  <si>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</si>
  <si>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</si>
  <si>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</si>
  <si>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</si>
  <si>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</si>
  <si>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</si>
  <si>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</si>
  <si>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</si>
  <si>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</si>
  <si>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</si>
  <si>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</si>
  <si>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</si>
  <si>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</si>
  <si>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</si>
  <si>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</si>
  <si>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</si>
  <si>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</si>
  <si>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</si>
  <si>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</si>
  <si>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</si>
  <si>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</si>
  <si>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</si>
  <si>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</si>
  <si>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</si>
  <si>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</si>
  <si>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</si>
  <si>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</si>
  <si>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</si>
  <si>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</si>
  <si>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</si>
  <si>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</si>
  <si>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</si>
  <si>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</si>
  <si>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</si>
  <si>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</si>
  <si>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</si>
  <si>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</si>
  <si>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</si>
  <si>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</si>
  <si>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</si>
  <si>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</si>
  <si>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</si>
  <si>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</si>
  <si>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</si>
  <si>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</si>
  <si>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</si>
  <si>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</si>
  <si>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</si>
  <si>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</si>
  <si>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</si>
  <si>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</si>
  <si>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</si>
  <si>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</si>
  <si>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</si>
  <si>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</si>
  <si>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</si>
  <si>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</si>
  <si>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</si>
  <si>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</si>
  <si>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</si>
  <si>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</si>
  <si>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</si>
  <si>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</si>
  <si>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</si>
  <si>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</si>
  <si>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</si>
  <si>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</si>
  <si>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</si>
  <si>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</si>
  <si>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</si>
  <si>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</si>
  <si>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</si>
  <si>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</si>
  <si>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>平成12年度</t>
  </si>
  <si>
    <t>平成13年度</t>
  </si>
  <si>
    <t>平成14年度</t>
  </si>
  <si>
    <t>平成15年度</t>
  </si>
  <si>
    <t>岐南町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</si>
  <si>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</si>
  <si>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</si>
  <si>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</si>
  <si>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</si>
  <si>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</si>
  <si>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</si>
  <si>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</si>
  <si>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</si>
  <si>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</si>
  <si>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</si>
  <si>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</si>
  <si>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</si>
  <si>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</si>
  <si>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</si>
  <si>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</si>
  <si>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</si>
  <si>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</si>
  <si>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</si>
  <si>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</si>
  <si>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</si>
  <si>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</si>
  <si>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</si>
  <si>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</si>
  <si>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</si>
  <si>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</si>
  <si>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</si>
  <si>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</si>
  <si>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</si>
  <si>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</si>
  <si>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</si>
  <si>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</si>
  <si>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</si>
  <si>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</si>
  <si>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</si>
  <si>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</si>
  <si>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</si>
  <si>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</si>
  <si>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</si>
  <si>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</si>
  <si>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</si>
  <si>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</si>
  <si>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</si>
  <si>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</si>
  <si>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</si>
  <si>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</si>
  <si>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</si>
  <si>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</si>
  <si>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</si>
  <si>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海津市</t>
  </si>
  <si>
    <t>揖斐川町</t>
  </si>
  <si>
    <t>市計</t>
  </si>
  <si>
    <t xml:space="preserve">市計　（全て交付団体）     </t>
  </si>
  <si>
    <t xml:space="preserve">町村計　（全て交付団体） </t>
  </si>
  <si>
    <t>非表示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</si>
  <si>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</si>
  <si>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</si>
  <si>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</si>
  <si>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</si>
  <si>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</si>
  <si>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</si>
  <si>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</si>
  <si>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</si>
  <si>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</si>
  <si>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　　　２　（　）内は単純平均。</t>
  </si>
  <si>
    <t>A</t>
  </si>
  <si>
    <t>B</t>
  </si>
  <si>
    <t>C</t>
  </si>
  <si>
    <t>D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</si>
  <si>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</si>
  <si>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</si>
  <si>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</si>
  <si>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</si>
  <si>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</si>
  <si>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</si>
  <si>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</si>
  <si>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</si>
  <si>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</si>
  <si>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</si>
  <si>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</si>
  <si>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</si>
  <si>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</si>
  <si>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</si>
  <si>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</si>
  <si>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</si>
  <si>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</si>
  <si>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</si>
  <si>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</si>
  <si>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</si>
  <si>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</si>
  <si>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</si>
  <si>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</si>
  <si>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</si>
  <si>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</si>
  <si>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</si>
  <si>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</si>
  <si>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</si>
  <si>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</si>
  <si>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</si>
  <si>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</si>
  <si>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</si>
  <si>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</si>
  <si>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</si>
  <si>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</si>
  <si>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</si>
  <si>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</si>
  <si>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</si>
  <si>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</si>
  <si>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</si>
  <si>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</si>
  <si>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</si>
  <si>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</si>
  <si>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</si>
  <si>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</si>
  <si>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</si>
  <si>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</si>
  <si>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</si>
  <si>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</si>
  <si>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</si>
  <si>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</si>
  <si>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</si>
  <si>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</si>
  <si>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</si>
  <si>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</si>
  <si>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</si>
  <si>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</si>
  <si>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</si>
  <si>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</si>
  <si>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</si>
  <si>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</si>
  <si>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</si>
  <si>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</si>
  <si>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</si>
  <si>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</si>
  <si>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</si>
  <si>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</si>
  <si>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</si>
  <si>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</si>
  <si>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</si>
  <si>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</si>
  <si>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</si>
  <si>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</si>
  <si>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</si>
  <si>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</si>
  <si>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</si>
  <si>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</si>
  <si>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</si>
  <si>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</si>
  <si>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</si>
  <si>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</si>
  <si>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</si>
  <si>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</si>
  <si>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</si>
  <si>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</si>
  <si>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</si>
  <si>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</si>
  <si>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標準税収入等</t>
  </si>
  <si>
    <t>所得割移譲分</t>
  </si>
  <si>
    <t>譲与税</t>
  </si>
  <si>
    <t>公安交付金</t>
  </si>
  <si>
    <t>消費税交付金
引上分</t>
  </si>
  <si>
    <t>特別とん譲</t>
  </si>
  <si>
    <t>地方揮発</t>
  </si>
  <si>
    <t>石油ガス</t>
  </si>
  <si>
    <t>自動車
重量</t>
  </si>
  <si>
    <t>航空機</t>
  </si>
  <si>
    <t>平成28年度</t>
  </si>
  <si>
    <t>平成29年度</t>
  </si>
  <si>
    <t>平成30年度</t>
  </si>
  <si>
    <t xml:space="preserve"> A</t>
  </si>
  <si>
    <t xml:space="preserve"> B</t>
  </si>
  <si>
    <t xml:space="preserve">  C</t>
  </si>
  <si>
    <t>令和元年度</t>
  </si>
  <si>
    <t>－</t>
  </si>
  <si>
    <t>２ ※印は、調整不交付団体（財源不足団体であるが、調整率を乗じた結果、普通交付税の交付を受けない団体）であること。</t>
  </si>
  <si>
    <t>３ ◎印は、一本算定では不交付団体であるが、合併特例の適用により普通交付税が交付された団体であること。</t>
  </si>
  <si>
    <t>１ 昭和41年度以前は、資料等の関係で不明のため記入していない。</t>
  </si>
  <si>
    <t>（注）</t>
  </si>
  <si>
    <t>◎大垣市，◎各務原市，岐南町</t>
  </si>
  <si>
    <t>※可児市</t>
  </si>
  <si>
    <t>大垣市，※安八町</t>
  </si>
  <si>
    <t>大垣市，可児市</t>
  </si>
  <si>
    <t>可児市，根尾村</t>
  </si>
  <si>
    <t>臨時財政対策債
発行可能額　　　　</t>
  </si>
  <si>
    <t>　関ケ原町</t>
  </si>
  <si>
    <t>（単位：千円）</t>
  </si>
  <si>
    <t xml:space="preserve"> </t>
  </si>
  <si>
    <t>種地</t>
  </si>
  <si>
    <t>(n-1)包括算定経費</t>
  </si>
  <si>
    <t>(n-1)公債費</t>
  </si>
  <si>
    <t xml:space="preserve">(n-1)個別算定経費 </t>
  </si>
  <si>
    <t>(n-1)人口減少等特別対策</t>
  </si>
  <si>
    <t>(n-1)地域元気創造</t>
  </si>
  <si>
    <t>地域の元気創造事業費</t>
  </si>
  <si>
    <t>人口減少等特別対策事業費</t>
  </si>
  <si>
    <t>臨財債振替相当額(△)</t>
  </si>
  <si>
    <t>(n-1)臨財債振替相当額(△)</t>
  </si>
  <si>
    <t>(n-1)計  （Ａ）</t>
  </si>
  <si>
    <t>(n-1)（Ｃ）</t>
  </si>
  <si>
    <t>(n-1)（Ｄ）</t>
  </si>
  <si>
    <t>(n-1)（Ｅ）</t>
  </si>
  <si>
    <t xml:space="preserve">(n-1)（Ｆ）  </t>
  </si>
  <si>
    <t xml:space="preserve">(n-1)（Ｇ）  </t>
  </si>
  <si>
    <t>(n-1)（Ｈ）</t>
  </si>
  <si>
    <t>(n-1)（Ｉ）</t>
  </si>
  <si>
    <t>基準財政需要額</t>
  </si>
  <si>
    <t>算出額</t>
  </si>
  <si>
    <t>算出額</t>
  </si>
  <si>
    <t>基準財政需要額</t>
  </si>
  <si>
    <t>山県市</t>
  </si>
  <si>
    <t>瑞穂市</t>
  </si>
  <si>
    <t>飛騨市</t>
  </si>
  <si>
    <t>本巣市</t>
  </si>
  <si>
    <t>郡上市</t>
  </si>
  <si>
    <t>下呂市</t>
  </si>
  <si>
    <t>　の調整額</t>
  </si>
  <si>
    <t>伸び率</t>
  </si>
  <si>
    <t xml:space="preserve">（Ｄ）  </t>
  </si>
  <si>
    <t>公債費</t>
  </si>
  <si>
    <t xml:space="preserve">県計　　（全て交付団体） </t>
  </si>
  <si>
    <t>(n-1)（Ｂ）</t>
  </si>
  <si>
    <t>区分</t>
  </si>
  <si>
    <t>錯誤額</t>
  </si>
  <si>
    <t>(当初比)</t>
  </si>
  <si>
    <t>←非表示(調整額復活後は表示)→</t>
  </si>
  <si>
    <t>基準財政需要額、基準財政収入額及び普通交付税決定額</t>
  </si>
  <si>
    <t>（単位…千円、伸び率…％）</t>
  </si>
  <si>
    <t>(B-A)/A</t>
  </si>
  <si>
    <t>(C-B)/B</t>
  </si>
  <si>
    <t>(D-C)/C</t>
  </si>
  <si>
    <t>(E-D)/D</t>
  </si>
  <si>
    <t>伸び率(%)</t>
  </si>
  <si>
    <t>(B+C+D)　　E</t>
  </si>
  <si>
    <t>市町村名</t>
  </si>
  <si>
    <t>(A+B+C)/3</t>
  </si>
  <si>
    <t>平均</t>
  </si>
  <si>
    <t>伸び率</t>
  </si>
  <si>
    <t>個人住民税減収補填特例交付金</t>
  </si>
  <si>
    <t>地方特例交付金決定額</t>
  </si>
  <si>
    <t>自動車税減収補填特例交付金</t>
  </si>
  <si>
    <t>軽自動車税減収補填特例交付金</t>
  </si>
  <si>
    <t>森林環境</t>
  </si>
  <si>
    <t>高山市</t>
  </si>
  <si>
    <t>関市</t>
  </si>
  <si>
    <t>中津川市</t>
  </si>
  <si>
    <t>恵那市</t>
  </si>
  <si>
    <t>揖斐川町</t>
  </si>
  <si>
    <t>地域社会再生事業費</t>
  </si>
  <si>
    <t>(n-1)地域社会再生</t>
  </si>
  <si>
    <t>Ｒ０１年度</t>
  </si>
  <si>
    <t>令和２年度</t>
  </si>
  <si>
    <t>C1538</t>
  </si>
  <si>
    <t>C0100</t>
  </si>
  <si>
    <t>C1254</t>
  </si>
  <si>
    <t>C0102</t>
  </si>
  <si>
    <t>C0103</t>
  </si>
  <si>
    <t>C0104</t>
  </si>
  <si>
    <t>C1701</t>
  </si>
  <si>
    <t>C0105</t>
  </si>
  <si>
    <t>S0777</t>
  </si>
  <si>
    <t>C0135</t>
  </si>
  <si>
    <t>S9925</t>
  </si>
  <si>
    <t>突合用</t>
  </si>
  <si>
    <t>算式入り</t>
  </si>
  <si>
    <t>S9926</t>
  </si>
  <si>
    <t>ﾁｪｯｸ</t>
  </si>
  <si>
    <t>C1186</t>
  </si>
  <si>
    <t>臨財債
n年度
算定替単純計</t>
  </si>
  <si>
    <t>S0501</t>
  </si>
  <si>
    <t>普通交付税交付額
n年度
(当初)</t>
  </si>
  <si>
    <t>R02年度(当初算定)</t>
  </si>
  <si>
    <t>令和３年度</t>
  </si>
  <si>
    <t>地域デジタル社会推進費</t>
  </si>
  <si>
    <t>(n-1)地域デジタル</t>
  </si>
  <si>
    <t>岐阜市</t>
  </si>
  <si>
    <t>大垣市</t>
  </si>
  <si>
    <t>多治見市</t>
  </si>
  <si>
    <t>可児市</t>
  </si>
  <si>
    <t>Ｒ０２年国調人口</t>
  </si>
  <si>
    <t>（注）「錯誤に係る額」及び「調整額」を考慮しない額である。</t>
  </si>
  <si>
    <t>R03</t>
  </si>
  <si>
    <t>Ｈ３０年度</t>
  </si>
  <si>
    <t>Ｒ０２年度</t>
  </si>
  <si>
    <t>Ｒ０３年度</t>
  </si>
  <si>
    <t>Ｒ０４年度</t>
  </si>
  <si>
    <t>（確報値）</t>
  </si>
  <si>
    <t>令和４年度</t>
  </si>
  <si>
    <t>令和４年度 市町村標準財政規模等</t>
  </si>
  <si>
    <t>令和４年度　市町村財政力指数</t>
  </si>
  <si>
    <t>R04</t>
  </si>
  <si>
    <t>令和４年度　地方特例交付金決定額一覧</t>
  </si>
  <si>
    <t>令和４年度</t>
  </si>
  <si>
    <t>（注）１　錯誤額は加減していない。R02年度において合併算定替え実施団体は一本算定による。</t>
  </si>
  <si>
    <t>錯誤後</t>
  </si>
  <si>
    <t>R03年度(再算定)</t>
  </si>
  <si>
    <t>-</t>
  </si>
  <si>
    <t>-</t>
  </si>
  <si>
    <t>皆減</t>
  </si>
  <si>
    <t>人口からみた令和４年度普通交付税の状況</t>
  </si>
  <si>
    <t>収入額計</t>
  </si>
  <si>
    <t>臨時経済対策費</t>
  </si>
  <si>
    <t>(n-1)臨経済</t>
  </si>
  <si>
    <t>臨時財政対策債償還基金費</t>
  </si>
  <si>
    <t>(n-1)臨財債基金</t>
  </si>
  <si>
    <t>皆減</t>
  </si>
  <si>
    <t>交付決定額(当初)</t>
  </si>
  <si>
    <t>当初算定時</t>
  </si>
  <si>
    <t>R04年度(再算定)</t>
  </si>
  <si>
    <t>（注）Ｒ０１,Ｒ０２年度は当初算定による決定額、Ｈ３０,Ｒ０３,Ｒ０４年度は補正予算に係る追加交付分を含む決定額である。</t>
  </si>
  <si>
    <t xml:space="preserve"> D</t>
  </si>
  <si>
    <t>E</t>
  </si>
  <si>
    <t>（注）表中の基準財政需要額等の数値は、すべて再算定後の数値となっている。</t>
  </si>
  <si>
    <t>（注）伸び率は、市町村を令和４年度の不交付・交付団体の区分で整理し、令和３年度再算定後数値との比較である。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</si>
</sst>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  <numFmt numFmtId="201" formatCode="_ * #,##0.0_ ;_ * \-#,##0.0_ ;_ * &quot;-&quot;?_ ;_ @_ "/>
    <numFmt numFmtId="202" formatCode="_ * #,##0.000_ ;_ * \-#,##0.000_ ;_ * &quot;-&quot;???_ ;_ @_ "/>
    <numFmt numFmtId="203" formatCode="_ * #,##0.0000_ ;_ * \-#,##0.0000_ ;_ * &quot;-&quot;????_ ;_ @_ "/>
    <numFmt numFmtId="204" formatCode="_ * #,##0.000000_ ;_ * \-#,##0.000000_ ;_ * &quot;-&quot;??????_ ;_ @_ "/>
    <numFmt numFmtId="205" formatCode="_ * #,##0_ ;_ * \-#,##0_ ;_ * &quot;-&quot;_ ;@"/>
    <numFmt numFmtId="206" formatCode="_ * #,##0.00_ ;_ * \-#,##0.00_ ;_ * &quot;-&quot;_ ;@"/>
    <numFmt numFmtId="207" formatCode="_ * #,##0.0_ ;_ * \-#,##0.0_ ;_ * &quot;-&quot;_ ;@"/>
    <numFmt numFmtId="208" formatCode="_ * #,##0.000_ ;_ * \-#,##0.000_ ;_ * &quot;-&quot;_ ;@"/>
    <numFmt numFmtId="209" formatCode="_ * #,##0.0000_ ;_ * \-#,##0.0000_ ;_ * &quot;-&quot;_ ;@"/>
    <numFmt numFmtId="210" formatCode="0.00_ "/>
    <numFmt numFmtId="211" formatCode="#,##0.0;&quot;△ &quot;#,##0.0"/>
    <numFmt numFmtId="212" formatCode="#,##0;&quot;△ &quot;#,##0&quot; &quot;"/>
    <numFmt numFmtId="213" formatCode="#,##0&quot; &quot;;&quot;△ &quot;#,##0&quot; &quot;"/>
    <numFmt numFmtId="214" formatCode="#,##0.0&quot; &quot;;&quot;△ &quot;#,##0.0&quot; &quot;"/>
    <numFmt numFmtId="215" formatCode="#,##0&quot; &quot;;&quot;△&quot;#,##0&quot; &quot;"/>
    <numFmt numFmtId="216" formatCode="#,##0.0&quot; &quot;;&quot;△&quot;#,##0.0&quot; &quot;"/>
  </numFmts>
  <fonts count="70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6"/>
      <color indexed="12"/>
      <name val="ＭＳ ゴシック"/>
      <family val="3"/>
    </font>
    <font>
      <b/>
      <sz val="10"/>
      <name val="ＭＳ Ｐゴシック"/>
      <family val="3"/>
    </font>
    <font>
      <sz val="10"/>
      <color indexed="42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6" tint="0.7999799847602844"/>
      <name val="ＭＳ ゴシック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double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>
        <color indexed="63"/>
      </right>
      <top style="double"/>
      <bottom style="thin"/>
      <diagonal style="hair"/>
    </border>
    <border diagonalUp="1">
      <left>
        <color indexed="63"/>
      </left>
      <right>
        <color indexed="63"/>
      </right>
      <top style="double"/>
      <bottom style="thin"/>
      <diagonal style="hair"/>
    </border>
    <border diagonalUp="1">
      <left>
        <color indexed="63"/>
      </left>
      <right style="thin"/>
      <top style="double"/>
      <bottom style="thin"/>
      <diagonal style="hair"/>
    </border>
    <border>
      <left style="thin"/>
      <right>
        <color indexed="63"/>
      </right>
      <top style="double"/>
      <bottom>
        <color indexed="63"/>
      </bottom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2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2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22" fillId="9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22" fillId="15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23" fillId="1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23" fillId="1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23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23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23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3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23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3" fillId="31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44" borderId="1" applyNumberFormat="0" applyAlignment="0" applyProtection="0"/>
    <xf numFmtId="0" fontId="54" fillId="44" borderId="1" applyNumberFormat="0" applyAlignment="0" applyProtection="0"/>
    <xf numFmtId="0" fontId="25" fillId="45" borderId="2" applyNumberFormat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26" fillId="4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1" fillId="48" borderId="3" applyNumberFormat="0" applyFont="0" applyAlignment="0" applyProtection="0"/>
    <xf numFmtId="0" fontId="15" fillId="49" borderId="4" applyNumberFormat="0" applyFont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27" fillId="0" borderId="6" applyNumberFormat="0" applyFill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28" fillId="5" borderId="0" applyNumberFormat="0" applyBorder="0" applyAlignment="0" applyProtection="0"/>
    <xf numFmtId="41" fontId="39" fillId="0" borderId="0">
      <alignment/>
      <protection/>
    </xf>
    <xf numFmtId="201" fontId="39" fillId="0" borderId="0">
      <alignment/>
      <protection/>
    </xf>
    <xf numFmtId="202" fontId="39" fillId="0" borderId="0">
      <alignment/>
      <protection/>
    </xf>
    <xf numFmtId="203" fontId="39" fillId="0" borderId="0">
      <alignment/>
      <protection/>
    </xf>
    <xf numFmtId="204" fontId="39" fillId="0" borderId="0">
      <alignment/>
      <protection/>
    </xf>
    <xf numFmtId="0" fontId="58" fillId="51" borderId="7" applyNumberFormat="0" applyAlignment="0" applyProtection="0"/>
    <xf numFmtId="0" fontId="58" fillId="51" borderId="7" applyNumberFormat="0" applyAlignment="0" applyProtection="0"/>
    <xf numFmtId="0" fontId="29" fillId="52" borderId="8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31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32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33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4" fillId="0" borderId="16" applyNumberFormat="0" applyFill="0" applyAlignment="0" applyProtection="0"/>
    <xf numFmtId="0" fontId="64" fillId="51" borderId="17" applyNumberFormat="0" applyAlignment="0" applyProtection="0"/>
    <xf numFmtId="0" fontId="64" fillId="51" borderId="17" applyNumberFormat="0" applyAlignment="0" applyProtection="0"/>
    <xf numFmtId="0" fontId="35" fillId="52" borderId="18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53" borderId="7" applyNumberFormat="0" applyAlignment="0" applyProtection="0"/>
    <xf numFmtId="0" fontId="66" fillId="53" borderId="7" applyNumberFormat="0" applyAlignment="0" applyProtection="0"/>
    <xf numFmtId="0" fontId="37" fillId="13" borderId="8" applyNumberFormat="0" applyAlignment="0" applyProtection="0"/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8" fillId="7" borderId="0" applyNumberFormat="0" applyBorder="0" applyAlignment="0" applyProtection="0"/>
  </cellStyleXfs>
  <cellXfs count="544">
    <xf numFmtId="0" fontId="0" fillId="0" borderId="0" xfId="0" applyAlignment="1">
      <alignment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81" fontId="15" fillId="0" borderId="0" xfId="150" applyNumberFormat="1">
      <alignment vertical="center"/>
      <protection/>
    </xf>
    <xf numFmtId="196" fontId="15" fillId="0" borderId="0" xfId="150" applyNumberFormat="1">
      <alignment vertical="center"/>
      <protection/>
    </xf>
    <xf numFmtId="3" fontId="9" fillId="0" borderId="30" xfId="0" applyNumberFormat="1" applyFont="1" applyFill="1" applyBorder="1" applyAlignment="1">
      <alignment horizontal="center" vertical="center"/>
    </xf>
    <xf numFmtId="210" fontId="15" fillId="0" borderId="31" xfId="150" applyNumberFormat="1" applyFill="1" applyBorder="1">
      <alignment vertical="center"/>
      <protection/>
    </xf>
    <xf numFmtId="210" fontId="15" fillId="0" borderId="32" xfId="150" applyNumberFormat="1" applyFill="1" applyBorder="1">
      <alignment vertical="center"/>
      <protection/>
    </xf>
    <xf numFmtId="210" fontId="15" fillId="0" borderId="33" xfId="150" applyNumberFormat="1" applyFill="1" applyBorder="1">
      <alignment vertical="center"/>
      <protection/>
    </xf>
    <xf numFmtId="0" fontId="2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/>
      <protection/>
    </xf>
    <xf numFmtId="0" fontId="21" fillId="0" borderId="34" xfId="152" applyFont="1" applyFill="1" applyBorder="1" applyAlignment="1">
      <alignment vertical="center" wrapText="1"/>
      <protection/>
    </xf>
    <xf numFmtId="0" fontId="21" fillId="0" borderId="34" xfId="152" applyFont="1" applyFill="1" applyBorder="1" applyAlignment="1">
      <alignment horizontal="left" vertical="center"/>
      <protection/>
    </xf>
    <xf numFmtId="0" fontId="41" fillId="0" borderId="35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/>
      <protection/>
    </xf>
    <xf numFmtId="0" fontId="41" fillId="0" borderId="0" xfId="152" applyFont="1" applyFill="1" applyBorder="1" applyAlignment="1">
      <alignment horizontal="center" vertical="center" shrinkToFit="1"/>
      <protection/>
    </xf>
    <xf numFmtId="0" fontId="41" fillId="0" borderId="35" xfId="152" applyFont="1" applyFill="1" applyBorder="1" applyAlignment="1">
      <alignment horizontal="center" vertical="center" shrinkToFit="1"/>
      <protection/>
    </xf>
    <xf numFmtId="181" fontId="21" fillId="0" borderId="0" xfId="150" applyNumberFormat="1" applyFont="1">
      <alignment vertical="center"/>
      <protection/>
    </xf>
    <xf numFmtId="180" fontId="21" fillId="0" borderId="0" xfId="150" applyNumberFormat="1" applyFont="1">
      <alignment vertical="center"/>
      <protection/>
    </xf>
    <xf numFmtId="181" fontId="21" fillId="0" borderId="36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>
      <alignment vertical="center" wrapText="1"/>
      <protection/>
    </xf>
    <xf numFmtId="181" fontId="21" fillId="0" borderId="37" xfId="150" applyNumberFormat="1" applyFont="1" applyBorder="1">
      <alignment vertical="center"/>
      <protection/>
    </xf>
    <xf numFmtId="181" fontId="21" fillId="0" borderId="38" xfId="150" applyNumberFormat="1" applyFont="1" applyBorder="1">
      <alignment vertical="center"/>
      <protection/>
    </xf>
    <xf numFmtId="3" fontId="68" fillId="0" borderId="0" xfId="151" applyNumberFormat="1" applyFont="1">
      <alignment vertical="center"/>
      <protection/>
    </xf>
    <xf numFmtId="181" fontId="21" fillId="0" borderId="36" xfId="150" applyNumberFormat="1" applyFont="1" applyBorder="1">
      <alignment vertical="center"/>
      <protection/>
    </xf>
    <xf numFmtId="181" fontId="21" fillId="0" borderId="39" xfId="150" applyNumberFormat="1" applyFont="1" applyBorder="1" applyAlignment="1">
      <alignment horizontal="center" vertical="center"/>
      <protection/>
    </xf>
    <xf numFmtId="38" fontId="41" fillId="0" borderId="0" xfId="118" applyNumberFormat="1" applyFont="1" applyAlignment="1">
      <alignment/>
    </xf>
    <xf numFmtId="183" fontId="41" fillId="0" borderId="0" xfId="118" applyNumberFormat="1" applyFont="1" applyAlignment="1">
      <alignment/>
    </xf>
    <xf numFmtId="38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/>
    </xf>
    <xf numFmtId="183" fontId="41" fillId="0" borderId="0" xfId="118" applyNumberFormat="1" applyFont="1" applyBorder="1" applyAlignment="1">
      <alignment horizontal="centerContinuous"/>
    </xf>
    <xf numFmtId="38" fontId="41" fillId="0" borderId="0" xfId="118" applyNumberFormat="1" applyFont="1" applyAlignment="1">
      <alignment vertical="center"/>
    </xf>
    <xf numFmtId="38" fontId="41" fillId="0" borderId="40" xfId="118" applyNumberFormat="1" applyFont="1" applyBorder="1" applyAlignment="1">
      <alignment vertical="center"/>
    </xf>
    <xf numFmtId="38" fontId="41" fillId="0" borderId="41" xfId="118" applyNumberFormat="1" applyFont="1" applyBorder="1" applyAlignment="1">
      <alignment vertical="center"/>
    </xf>
    <xf numFmtId="38" fontId="41" fillId="0" borderId="42" xfId="118" applyNumberFormat="1" applyFont="1" applyBorder="1" applyAlignment="1">
      <alignment vertical="center"/>
    </xf>
    <xf numFmtId="38" fontId="41" fillId="0" borderId="43" xfId="118" applyNumberFormat="1" applyFont="1" applyBorder="1" applyAlignment="1">
      <alignment vertical="center"/>
    </xf>
    <xf numFmtId="38" fontId="41" fillId="0" borderId="44" xfId="118" applyNumberFormat="1" applyFont="1" applyBorder="1" applyAlignment="1">
      <alignment vertical="center"/>
    </xf>
    <xf numFmtId="38" fontId="41" fillId="0" borderId="45" xfId="118" applyNumberFormat="1" applyFont="1" applyBorder="1" applyAlignment="1">
      <alignment vertical="center"/>
    </xf>
    <xf numFmtId="183" fontId="41" fillId="0" borderId="0" xfId="118" applyNumberFormat="1" applyFont="1" applyBorder="1" applyAlignment="1">
      <alignment horizontal="right"/>
    </xf>
    <xf numFmtId="3" fontId="9" fillId="0" borderId="2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213" fontId="8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/>
    </xf>
    <xf numFmtId="3" fontId="9" fillId="0" borderId="49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186" fontId="8" fillId="0" borderId="0" xfId="118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186" fontId="5" fillId="0" borderId="0" xfId="118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86" fontId="10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186" fontId="7" fillId="0" borderId="0" xfId="118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9" fillId="55" borderId="32" xfId="0" applyNumberFormat="1" applyFont="1" applyFill="1" applyBorder="1" applyAlignment="1">
      <alignment horizontal="center" vertical="center"/>
    </xf>
    <xf numFmtId="3" fontId="9" fillId="55" borderId="0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 shrinkToFit="1"/>
    </xf>
    <xf numFmtId="0" fontId="14" fillId="55" borderId="31" xfId="0" applyFont="1" applyFill="1" applyBorder="1" applyAlignment="1">
      <alignment horizontal="centerContinuous" vertical="center"/>
    </xf>
    <xf numFmtId="3" fontId="9" fillId="55" borderId="31" xfId="0" applyNumberFormat="1" applyFont="1" applyFill="1" applyBorder="1" applyAlignment="1">
      <alignment horizontal="centerContinuous" vertical="center"/>
    </xf>
    <xf numFmtId="3" fontId="5" fillId="56" borderId="0" xfId="0" applyNumberFormat="1" applyFont="1" applyFill="1" applyAlignment="1">
      <alignment vertical="center"/>
    </xf>
    <xf numFmtId="3" fontId="9" fillId="56" borderId="32" xfId="0" applyNumberFormat="1" applyFont="1" applyFill="1" applyBorder="1" applyAlignment="1">
      <alignment horizontal="center" vertical="center"/>
    </xf>
    <xf numFmtId="3" fontId="9" fillId="56" borderId="0" xfId="0" applyNumberFormat="1" applyFont="1" applyFill="1" applyBorder="1" applyAlignment="1">
      <alignment horizontal="center" vertical="center"/>
    </xf>
    <xf numFmtId="3" fontId="9" fillId="56" borderId="33" xfId="0" applyNumberFormat="1" applyFont="1" applyFill="1" applyBorder="1" applyAlignment="1">
      <alignment horizontal="center" vertical="center" shrinkToFit="1"/>
    </xf>
    <xf numFmtId="3" fontId="9" fillId="56" borderId="0" xfId="0" applyNumberFormat="1" applyFont="1" applyFill="1" applyBorder="1" applyAlignment="1">
      <alignment vertical="center"/>
    </xf>
    <xf numFmtId="186" fontId="5" fillId="56" borderId="0" xfId="118" applyNumberFormat="1" applyFont="1" applyFill="1" applyAlignment="1">
      <alignment vertical="center"/>
    </xf>
    <xf numFmtId="186" fontId="9" fillId="56" borderId="32" xfId="118" applyNumberFormat="1" applyFont="1" applyFill="1" applyBorder="1" applyAlignment="1">
      <alignment horizontal="center" vertical="center" shrinkToFit="1"/>
    </xf>
    <xf numFmtId="186" fontId="9" fillId="56" borderId="0" xfId="118" applyNumberFormat="1" applyFont="1" applyFill="1" applyBorder="1" applyAlignment="1">
      <alignment horizontal="center" vertical="center"/>
    </xf>
    <xf numFmtId="186" fontId="9" fillId="56" borderId="33" xfId="118" applyNumberFormat="1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Continuous" vertical="center"/>
    </xf>
    <xf numFmtId="3" fontId="9" fillId="56" borderId="33" xfId="0" applyNumberFormat="1" applyFont="1" applyFill="1" applyBorder="1" applyAlignment="1">
      <alignment horizontal="centerContinuous" vertical="center"/>
    </xf>
    <xf numFmtId="3" fontId="9" fillId="56" borderId="31" xfId="0" applyNumberFormat="1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9" fillId="55" borderId="51" xfId="0" applyNumberFormat="1" applyFont="1" applyFill="1" applyBorder="1" applyAlignment="1">
      <alignment horizontal="center" vertical="center"/>
    </xf>
    <xf numFmtId="3" fontId="9" fillId="55" borderId="52" xfId="0" applyNumberFormat="1" applyFont="1" applyFill="1" applyBorder="1" applyAlignment="1">
      <alignment horizontal="center" vertical="center" shrinkToFit="1"/>
    </xf>
    <xf numFmtId="0" fontId="14" fillId="55" borderId="53" xfId="0" applyFont="1" applyFill="1" applyBorder="1" applyAlignment="1">
      <alignment horizontal="centerContinuous" vertical="center"/>
    </xf>
    <xf numFmtId="3" fontId="9" fillId="55" borderId="54" xfId="0" applyNumberFormat="1" applyFont="1" applyFill="1" applyBorder="1" applyAlignment="1">
      <alignment horizontal="center" vertical="center"/>
    </xf>
    <xf numFmtId="3" fontId="9" fillId="55" borderId="26" xfId="0" applyNumberFormat="1" applyFont="1" applyFill="1" applyBorder="1" applyAlignment="1">
      <alignment horizontal="center" vertical="center"/>
    </xf>
    <xf numFmtId="3" fontId="9" fillId="55" borderId="55" xfId="0" applyNumberFormat="1" applyFont="1" applyFill="1" applyBorder="1" applyAlignment="1">
      <alignment horizontal="center" vertical="center"/>
    </xf>
    <xf numFmtId="0" fontId="14" fillId="55" borderId="56" xfId="0" applyFont="1" applyFill="1" applyBorder="1" applyAlignment="1">
      <alignment horizontal="center" vertical="center" shrinkToFit="1"/>
    </xf>
    <xf numFmtId="0" fontId="14" fillId="55" borderId="52" xfId="0" applyFont="1" applyFill="1" applyBorder="1" applyAlignment="1">
      <alignment horizontal="center" vertical="center" shrinkToFit="1"/>
    </xf>
    <xf numFmtId="3" fontId="9" fillId="55" borderId="57" xfId="0" applyNumberFormat="1" applyFont="1" applyFill="1" applyBorder="1" applyAlignment="1">
      <alignment vertical="center"/>
    </xf>
    <xf numFmtId="3" fontId="9" fillId="55" borderId="32" xfId="0" applyNumberFormat="1" applyFont="1" applyFill="1" applyBorder="1" applyAlignment="1">
      <alignment vertical="center"/>
    </xf>
    <xf numFmtId="3" fontId="9" fillId="55" borderId="54" xfId="0" applyNumberFormat="1" applyFont="1" applyFill="1" applyBorder="1" applyAlignment="1">
      <alignment vertical="center"/>
    </xf>
    <xf numFmtId="3" fontId="9" fillId="55" borderId="53" xfId="0" applyNumberFormat="1" applyFont="1" applyFill="1" applyBorder="1" applyAlignment="1">
      <alignment horizontal="centerContinuous" vertical="center"/>
    </xf>
    <xf numFmtId="3" fontId="9" fillId="55" borderId="22" xfId="0" applyNumberFormat="1" applyFont="1" applyFill="1" applyBorder="1" applyAlignment="1">
      <alignment horizontal="center" vertical="center"/>
    </xf>
    <xf numFmtId="3" fontId="9" fillId="55" borderId="22" xfId="0" applyNumberFormat="1" applyFont="1" applyFill="1" applyBorder="1" applyAlignment="1">
      <alignment horizontal="centerContinuous" vertical="center"/>
    </xf>
    <xf numFmtId="3" fontId="9" fillId="55" borderId="0" xfId="0" applyNumberFormat="1" applyFont="1" applyFill="1" applyBorder="1" applyAlignment="1">
      <alignment horizontal="centerContinuous" vertical="center"/>
    </xf>
    <xf numFmtId="3" fontId="9" fillId="55" borderId="33" xfId="0" applyNumberFormat="1" applyFont="1" applyFill="1" applyBorder="1" applyAlignment="1">
      <alignment horizontal="centerContinuous" vertical="center"/>
    </xf>
    <xf numFmtId="0" fontId="14" fillId="55" borderId="56" xfId="0" applyFont="1" applyFill="1" applyBorder="1" applyAlignment="1">
      <alignment horizontal="centerContinuous" vertical="center"/>
    </xf>
    <xf numFmtId="176" fontId="9" fillId="55" borderId="58" xfId="0" applyNumberFormat="1" applyFont="1" applyFill="1" applyBorder="1" applyAlignment="1">
      <alignment horizontal="center" vertical="center"/>
    </xf>
    <xf numFmtId="3" fontId="9" fillId="55" borderId="58" xfId="0" applyNumberFormat="1" applyFont="1" applyFill="1" applyBorder="1" applyAlignment="1">
      <alignment horizontal="center" vertical="center"/>
    </xf>
    <xf numFmtId="3" fontId="9" fillId="55" borderId="33" xfId="0" applyNumberFormat="1" applyFont="1" applyFill="1" applyBorder="1" applyAlignment="1">
      <alignment horizontal="center" vertical="center"/>
    </xf>
    <xf numFmtId="176" fontId="9" fillId="55" borderId="52" xfId="0" applyNumberFormat="1" applyFont="1" applyFill="1" applyBorder="1" applyAlignment="1">
      <alignment horizontal="center" vertical="center"/>
    </xf>
    <xf numFmtId="3" fontId="9" fillId="55" borderId="31" xfId="0" applyNumberFormat="1" applyFont="1" applyFill="1" applyBorder="1" applyAlignment="1">
      <alignment horizontal="center" vertical="center" shrinkToFit="1"/>
    </xf>
    <xf numFmtId="3" fontId="9" fillId="55" borderId="34" xfId="0" applyNumberFormat="1" applyFont="1" applyFill="1" applyBorder="1" applyAlignment="1">
      <alignment horizontal="center" vertical="center" shrinkToFit="1"/>
    </xf>
    <xf numFmtId="3" fontId="41" fillId="0" borderId="0" xfId="0" applyNumberFormat="1" applyFont="1" applyFill="1" applyAlignment="1">
      <alignment horizontal="center" vertical="center"/>
    </xf>
    <xf numFmtId="3" fontId="40" fillId="56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186" fontId="41" fillId="0" borderId="0" xfId="118" applyNumberFormat="1" applyFont="1" applyFill="1" applyAlignment="1">
      <alignment horizontal="center" vertical="center"/>
    </xf>
    <xf numFmtId="3" fontId="9" fillId="55" borderId="36" xfId="0" applyNumberFormat="1" applyFont="1" applyFill="1" applyBorder="1" applyAlignment="1">
      <alignment horizontal="center" vertical="center"/>
    </xf>
    <xf numFmtId="3" fontId="9" fillId="55" borderId="37" xfId="0" applyNumberFormat="1" applyFont="1" applyFill="1" applyBorder="1" applyAlignment="1">
      <alignment horizontal="center" vertical="center" shrinkToFit="1"/>
    </xf>
    <xf numFmtId="186" fontId="9" fillId="55" borderId="59" xfId="118" applyNumberFormat="1" applyFont="1" applyFill="1" applyBorder="1" applyAlignment="1">
      <alignment horizontal="center" vertical="center" shrinkToFit="1"/>
    </xf>
    <xf numFmtId="186" fontId="9" fillId="55" borderId="60" xfId="118" applyNumberFormat="1" applyFont="1" applyFill="1" applyBorder="1" applyAlignment="1">
      <alignment horizontal="center" vertical="center"/>
    </xf>
    <xf numFmtId="186" fontId="9" fillId="55" borderId="61" xfId="118" applyNumberFormat="1" applyFont="1" applyFill="1" applyBorder="1" applyAlignment="1">
      <alignment horizontal="center" vertical="center" shrinkToFit="1"/>
    </xf>
    <xf numFmtId="3" fontId="9" fillId="55" borderId="56" xfId="0" applyNumberFormat="1" applyFont="1" applyFill="1" applyBorder="1" applyAlignment="1">
      <alignment horizontal="center" vertical="center" shrinkToFit="1"/>
    </xf>
    <xf numFmtId="3" fontId="9" fillId="55" borderId="26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45" fillId="0" borderId="0" xfId="0" applyNumberFormat="1" applyFont="1" applyFill="1" applyAlignment="1">
      <alignment vertical="center"/>
    </xf>
    <xf numFmtId="213" fontId="45" fillId="0" borderId="0" xfId="0" applyNumberFormat="1" applyFont="1" applyFill="1" applyBorder="1" applyAlignment="1">
      <alignment vertical="center"/>
    </xf>
    <xf numFmtId="213" fontId="45" fillId="0" borderId="0" xfId="0" applyNumberFormat="1" applyFont="1" applyFill="1" applyBorder="1" applyAlignment="1">
      <alignment horizontal="center" vertical="center"/>
    </xf>
    <xf numFmtId="213" fontId="45" fillId="0" borderId="0" xfId="0" applyNumberFormat="1" applyFont="1" applyFill="1" applyAlignment="1">
      <alignment vertical="center"/>
    </xf>
    <xf numFmtId="213" fontId="45" fillId="0" borderId="0" xfId="118" applyNumberFormat="1" applyFont="1" applyFill="1" applyBorder="1" applyAlignment="1">
      <alignment vertical="center"/>
    </xf>
    <xf numFmtId="21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213" fontId="47" fillId="0" borderId="0" xfId="0" applyNumberFormat="1" applyFont="1" applyFill="1" applyAlignment="1">
      <alignment vertical="center"/>
    </xf>
    <xf numFmtId="213" fontId="47" fillId="0" borderId="0" xfId="0" applyNumberFormat="1" applyFont="1" applyFill="1" applyBorder="1" applyAlignment="1">
      <alignment vertical="center"/>
    </xf>
    <xf numFmtId="213" fontId="47" fillId="0" borderId="0" xfId="118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186" fontId="46" fillId="0" borderId="0" xfId="118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4" fontId="17" fillId="0" borderId="62" xfId="0" applyNumberFormat="1" applyFont="1" applyFill="1" applyBorder="1" applyAlignment="1">
      <alignment vertical="center"/>
    </xf>
    <xf numFmtId="214" fontId="17" fillId="0" borderId="0" xfId="0" applyNumberFormat="1" applyFont="1" applyFill="1" applyBorder="1" applyAlignment="1">
      <alignment vertical="center"/>
    </xf>
    <xf numFmtId="213" fontId="16" fillId="0" borderId="0" xfId="0" applyNumberFormat="1" applyFont="1" applyFill="1" applyAlignment="1">
      <alignment vertical="center"/>
    </xf>
    <xf numFmtId="214" fontId="16" fillId="0" borderId="28" xfId="0" applyNumberFormat="1" applyFont="1" applyFill="1" applyBorder="1" applyAlignment="1">
      <alignment vertical="center"/>
    </xf>
    <xf numFmtId="214" fontId="16" fillId="0" borderId="62" xfId="0" applyNumberFormat="1" applyFont="1" applyFill="1" applyBorder="1" applyAlignment="1">
      <alignment vertical="center"/>
    </xf>
    <xf numFmtId="214" fontId="17" fillId="0" borderId="63" xfId="0" applyNumberFormat="1" applyFont="1" applyFill="1" applyBorder="1" applyAlignment="1">
      <alignment vertical="center"/>
    </xf>
    <xf numFmtId="214" fontId="17" fillId="0" borderId="51" xfId="0" applyNumberFormat="1" applyFont="1" applyFill="1" applyBorder="1" applyAlignment="1">
      <alignment vertical="center"/>
    </xf>
    <xf numFmtId="213" fontId="17" fillId="0" borderId="64" xfId="0" applyNumberFormat="1" applyFont="1" applyFill="1" applyBorder="1" applyAlignment="1">
      <alignment vertical="center"/>
    </xf>
    <xf numFmtId="214" fontId="17" fillId="0" borderId="65" xfId="0" applyNumberFormat="1" applyFont="1" applyFill="1" applyBorder="1" applyAlignment="1">
      <alignment vertical="center"/>
    </xf>
    <xf numFmtId="214" fontId="17" fillId="0" borderId="66" xfId="0" applyNumberFormat="1" applyFont="1" applyFill="1" applyBorder="1" applyAlignment="1">
      <alignment vertical="center"/>
    </xf>
    <xf numFmtId="213" fontId="17" fillId="0" borderId="39" xfId="0" applyNumberFormat="1" applyFont="1" applyFill="1" applyBorder="1" applyAlignment="1">
      <alignment vertical="center"/>
    </xf>
    <xf numFmtId="214" fontId="17" fillId="0" borderId="67" xfId="0" applyNumberFormat="1" applyFont="1" applyFill="1" applyBorder="1" applyAlignment="1">
      <alignment vertical="center"/>
    </xf>
    <xf numFmtId="213" fontId="17" fillId="0" borderId="67" xfId="0" applyNumberFormat="1" applyFont="1" applyFill="1" applyBorder="1" applyAlignment="1">
      <alignment vertical="center"/>
    </xf>
    <xf numFmtId="213" fontId="16" fillId="0" borderId="68" xfId="0" applyNumberFormat="1" applyFont="1" applyFill="1" applyBorder="1" applyAlignment="1">
      <alignment vertical="center"/>
    </xf>
    <xf numFmtId="213" fontId="16" fillId="0" borderId="69" xfId="0" applyNumberFormat="1" applyFont="1" applyFill="1" applyBorder="1" applyAlignment="1">
      <alignment vertical="center"/>
    </xf>
    <xf numFmtId="213" fontId="16" fillId="0" borderId="70" xfId="0" applyNumberFormat="1" applyFont="1" applyFill="1" applyBorder="1" applyAlignment="1">
      <alignment vertical="center"/>
    </xf>
    <xf numFmtId="214" fontId="17" fillId="0" borderId="71" xfId="0" applyNumberFormat="1" applyFont="1" applyFill="1" applyBorder="1" applyAlignment="1">
      <alignment vertical="center"/>
    </xf>
    <xf numFmtId="213" fontId="17" fillId="0" borderId="72" xfId="118" applyNumberFormat="1" applyFont="1" applyFill="1" applyBorder="1" applyAlignment="1">
      <alignment vertical="center"/>
    </xf>
    <xf numFmtId="213" fontId="17" fillId="0" borderId="64" xfId="118" applyNumberFormat="1" applyFont="1" applyFill="1" applyBorder="1" applyAlignment="1">
      <alignment vertical="center"/>
    </xf>
    <xf numFmtId="3" fontId="9" fillId="55" borderId="73" xfId="0" applyNumberFormat="1" applyFont="1" applyFill="1" applyBorder="1" applyAlignment="1">
      <alignment horizontal="center" vertical="center"/>
    </xf>
    <xf numFmtId="3" fontId="9" fillId="55" borderId="74" xfId="0" applyNumberFormat="1" applyFont="1" applyFill="1" applyBorder="1" applyAlignment="1">
      <alignment horizontal="center" vertical="center" shrinkToFit="1"/>
    </xf>
    <xf numFmtId="213" fontId="17" fillId="0" borderId="75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horizontal="center" vertical="center"/>
    </xf>
    <xf numFmtId="213" fontId="40" fillId="57" borderId="74" xfId="118" applyNumberFormat="1" applyFont="1" applyFill="1" applyBorder="1" applyAlignment="1">
      <alignment vertical="center"/>
    </xf>
    <xf numFmtId="213" fontId="40" fillId="57" borderId="33" xfId="118" applyNumberFormat="1" applyFont="1" applyFill="1" applyBorder="1" applyAlignment="1">
      <alignment vertical="center"/>
    </xf>
    <xf numFmtId="213" fontId="40" fillId="57" borderId="76" xfId="118" applyNumberFormat="1" applyFont="1" applyFill="1" applyBorder="1" applyAlignment="1">
      <alignment vertical="center"/>
    </xf>
    <xf numFmtId="213" fontId="40" fillId="57" borderId="77" xfId="118" applyNumberFormat="1" applyFont="1" applyFill="1" applyBorder="1" applyAlignment="1">
      <alignment vertical="center"/>
    </xf>
    <xf numFmtId="213" fontId="40" fillId="57" borderId="31" xfId="118" applyNumberFormat="1" applyFont="1" applyFill="1" applyBorder="1" applyAlignment="1">
      <alignment vertical="center"/>
    </xf>
    <xf numFmtId="213" fontId="40" fillId="57" borderId="78" xfId="118" applyNumberFormat="1" applyFont="1" applyFill="1" applyBorder="1" applyAlignment="1">
      <alignment vertical="center"/>
    </xf>
    <xf numFmtId="213" fontId="40" fillId="57" borderId="79" xfId="118" applyNumberFormat="1" applyFont="1" applyFill="1" applyBorder="1" applyAlignment="1">
      <alignment vertical="center"/>
    </xf>
    <xf numFmtId="213" fontId="40" fillId="57" borderId="80" xfId="118" applyNumberFormat="1" applyFont="1" applyFill="1" applyBorder="1" applyAlignment="1">
      <alignment vertical="center"/>
    </xf>
    <xf numFmtId="213" fontId="40" fillId="57" borderId="81" xfId="118" applyNumberFormat="1" applyFont="1" applyFill="1" applyBorder="1" applyAlignment="1">
      <alignment vertical="center"/>
    </xf>
    <xf numFmtId="213" fontId="41" fillId="0" borderId="82" xfId="118" applyNumberFormat="1" applyFont="1" applyBorder="1" applyAlignment="1">
      <alignment vertical="center"/>
    </xf>
    <xf numFmtId="213" fontId="40" fillId="57" borderId="83" xfId="118" applyNumberFormat="1" applyFont="1" applyFill="1" applyBorder="1" applyAlignment="1">
      <alignment vertical="center"/>
    </xf>
    <xf numFmtId="213" fontId="40" fillId="57" borderId="84" xfId="118" applyNumberFormat="1" applyFont="1" applyFill="1" applyBorder="1" applyAlignment="1">
      <alignment vertical="center"/>
    </xf>
    <xf numFmtId="213" fontId="41" fillId="0" borderId="76" xfId="118" applyNumberFormat="1" applyFont="1" applyBorder="1" applyAlignment="1">
      <alignment vertical="center"/>
    </xf>
    <xf numFmtId="214" fontId="41" fillId="0" borderId="58" xfId="118" applyNumberFormat="1" applyFont="1" applyBorder="1" applyAlignment="1">
      <alignment vertical="center"/>
    </xf>
    <xf numFmtId="214" fontId="41" fillId="0" borderId="85" xfId="118" applyNumberFormat="1" applyFont="1" applyBorder="1" applyAlignment="1">
      <alignment vertical="center"/>
    </xf>
    <xf numFmtId="214" fontId="41" fillId="0" borderId="86" xfId="118" applyNumberFormat="1" applyFont="1" applyBorder="1" applyAlignment="1">
      <alignment vertical="center"/>
    </xf>
    <xf numFmtId="214" fontId="41" fillId="0" borderId="87" xfId="118" applyNumberFormat="1" applyFont="1" applyBorder="1" applyAlignment="1">
      <alignment vertical="center"/>
    </xf>
    <xf numFmtId="214" fontId="41" fillId="0" borderId="88" xfId="118" applyNumberFormat="1" applyFont="1" applyBorder="1" applyAlignment="1">
      <alignment vertical="center"/>
    </xf>
    <xf numFmtId="214" fontId="41" fillId="0" borderId="89" xfId="118" applyNumberFormat="1" applyFont="1" applyBorder="1" applyAlignment="1">
      <alignment vertical="center"/>
    </xf>
    <xf numFmtId="214" fontId="41" fillId="0" borderId="90" xfId="118" applyNumberFormat="1" applyFont="1" applyBorder="1" applyAlignment="1">
      <alignment vertical="center"/>
    </xf>
    <xf numFmtId="214" fontId="41" fillId="0" borderId="91" xfId="118" applyNumberFormat="1" applyFont="1" applyBorder="1" applyAlignment="1">
      <alignment vertical="center"/>
    </xf>
    <xf numFmtId="214" fontId="41" fillId="0" borderId="92" xfId="118" applyNumberFormat="1" applyFont="1" applyBorder="1" applyAlignment="1">
      <alignment vertical="center"/>
    </xf>
    <xf numFmtId="214" fontId="41" fillId="0" borderId="93" xfId="118" applyNumberFormat="1" applyFont="1" applyBorder="1" applyAlignment="1">
      <alignment vertical="center"/>
    </xf>
    <xf numFmtId="214" fontId="41" fillId="0" borderId="94" xfId="118" applyNumberFormat="1" applyFont="1" applyBorder="1" applyAlignment="1">
      <alignment vertical="center"/>
    </xf>
    <xf numFmtId="214" fontId="41" fillId="0" borderId="95" xfId="118" applyNumberFormat="1" applyFont="1" applyBorder="1" applyAlignment="1">
      <alignment vertical="center"/>
    </xf>
    <xf numFmtId="214" fontId="41" fillId="0" borderId="96" xfId="118" applyNumberFormat="1" applyFont="1" applyBorder="1" applyAlignment="1">
      <alignment vertical="center"/>
    </xf>
    <xf numFmtId="214" fontId="41" fillId="0" borderId="97" xfId="118" applyNumberFormat="1" applyFont="1" applyBorder="1" applyAlignment="1">
      <alignment vertical="center"/>
    </xf>
    <xf numFmtId="214" fontId="41" fillId="0" borderId="98" xfId="118" applyNumberFormat="1" applyFont="1" applyBorder="1" applyAlignment="1">
      <alignment vertical="center"/>
    </xf>
    <xf numFmtId="214" fontId="41" fillId="0" borderId="53" xfId="118" applyNumberFormat="1" applyFont="1" applyBorder="1" applyAlignment="1">
      <alignment vertical="center"/>
    </xf>
    <xf numFmtId="214" fontId="41" fillId="0" borderId="99" xfId="118" applyNumberFormat="1" applyFont="1" applyBorder="1" applyAlignment="1">
      <alignment vertical="center"/>
    </xf>
    <xf numFmtId="214" fontId="41" fillId="0" borderId="100" xfId="118" applyNumberFormat="1" applyFont="1" applyBorder="1" applyAlignment="1">
      <alignment vertical="center"/>
    </xf>
    <xf numFmtId="214" fontId="41" fillId="0" borderId="101" xfId="118" applyNumberFormat="1" applyFont="1" applyBorder="1" applyAlignment="1">
      <alignment vertical="center"/>
    </xf>
    <xf numFmtId="214" fontId="41" fillId="0" borderId="102" xfId="118" applyNumberFormat="1" applyFont="1" applyBorder="1" applyAlignment="1">
      <alignment vertical="center"/>
    </xf>
    <xf numFmtId="214" fontId="41" fillId="0" borderId="103" xfId="118" applyNumberFormat="1" applyFont="1" applyBorder="1" applyAlignment="1">
      <alignment vertical="center"/>
    </xf>
    <xf numFmtId="38" fontId="43" fillId="0" borderId="0" xfId="118" applyNumberFormat="1" applyFont="1" applyAlignment="1">
      <alignment/>
    </xf>
    <xf numFmtId="38" fontId="41" fillId="58" borderId="104" xfId="118" applyNumberFormat="1" applyFont="1" applyFill="1" applyBorder="1" applyAlignment="1">
      <alignment horizontal="center" vertical="center"/>
    </xf>
    <xf numFmtId="38" fontId="41" fillId="58" borderId="105" xfId="118" applyNumberFormat="1" applyFont="1" applyFill="1" applyBorder="1" applyAlignment="1">
      <alignment horizontal="center" vertical="center"/>
    </xf>
    <xf numFmtId="183" fontId="41" fillId="58" borderId="57" xfId="118" applyNumberFormat="1" applyFont="1" applyFill="1" applyBorder="1" applyAlignment="1">
      <alignment horizontal="center" vertical="center"/>
    </xf>
    <xf numFmtId="183" fontId="41" fillId="58" borderId="106" xfId="118" applyNumberFormat="1" applyFont="1" applyFill="1" applyBorder="1" applyAlignment="1">
      <alignment horizontal="center" vertical="center"/>
    </xf>
    <xf numFmtId="183" fontId="41" fillId="58" borderId="107" xfId="118" applyNumberFormat="1" applyFont="1" applyFill="1" applyBorder="1" applyAlignment="1">
      <alignment horizontal="center" vertical="center"/>
    </xf>
    <xf numFmtId="38" fontId="41" fillId="58" borderId="108" xfId="118" applyNumberFormat="1" applyFont="1" applyFill="1" applyBorder="1" applyAlignment="1">
      <alignment vertical="center"/>
    </xf>
    <xf numFmtId="38" fontId="41" fillId="58" borderId="109" xfId="118" applyNumberFormat="1" applyFont="1" applyFill="1" applyBorder="1" applyAlignment="1">
      <alignment horizontal="right" vertical="center"/>
    </xf>
    <xf numFmtId="38" fontId="41" fillId="58" borderId="110" xfId="118" applyNumberFormat="1" applyFont="1" applyFill="1" applyBorder="1" applyAlignment="1">
      <alignment horizontal="right" vertical="center"/>
    </xf>
    <xf numFmtId="38" fontId="41" fillId="58" borderId="111" xfId="118" applyNumberFormat="1" applyFont="1" applyFill="1" applyBorder="1" applyAlignment="1">
      <alignment horizontal="right" vertical="center"/>
    </xf>
    <xf numFmtId="38" fontId="41" fillId="58" borderId="112" xfId="118" applyNumberFormat="1" applyFont="1" applyFill="1" applyBorder="1" applyAlignment="1">
      <alignment horizontal="right" vertical="center"/>
    </xf>
    <xf numFmtId="183" fontId="41" fillId="58" borderId="113" xfId="118" applyNumberFormat="1" applyFont="1" applyFill="1" applyBorder="1" applyAlignment="1">
      <alignment horizontal="center" vertical="center"/>
    </xf>
    <xf numFmtId="183" fontId="41" fillId="58" borderId="109" xfId="118" applyNumberFormat="1" applyFont="1" applyFill="1" applyBorder="1" applyAlignment="1">
      <alignment horizontal="center" vertical="center"/>
    </xf>
    <xf numFmtId="183" fontId="41" fillId="58" borderId="114" xfId="118" applyNumberFormat="1" applyFont="1" applyFill="1" applyBorder="1" applyAlignment="1">
      <alignment horizontal="center" vertical="center"/>
    </xf>
    <xf numFmtId="0" fontId="43" fillId="0" borderId="0" xfId="152" applyFont="1" applyFill="1" applyBorder="1" applyAlignment="1">
      <alignment vertical="center"/>
      <protection/>
    </xf>
    <xf numFmtId="0" fontId="41" fillId="0" borderId="115" xfId="0" applyFont="1" applyFill="1" applyBorder="1" applyAlignment="1">
      <alignment vertical="center"/>
    </xf>
    <xf numFmtId="0" fontId="41" fillId="0" borderId="116" xfId="0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58" borderId="117" xfId="0" applyFont="1" applyFill="1" applyBorder="1" applyAlignment="1">
      <alignment vertical="center"/>
    </xf>
    <xf numFmtId="0" fontId="41" fillId="58" borderId="117" xfId="0" applyFont="1" applyFill="1" applyBorder="1" applyAlignment="1">
      <alignment horizontal="center" vertical="center"/>
    </xf>
    <xf numFmtId="0" fontId="41" fillId="58" borderId="118" xfId="0" applyFont="1" applyFill="1" applyBorder="1" applyAlignment="1">
      <alignment horizontal="center" vertical="center"/>
    </xf>
    <xf numFmtId="0" fontId="41" fillId="58" borderId="119" xfId="0" applyFont="1" applyFill="1" applyBorder="1" applyAlignment="1">
      <alignment horizontal="center" vertical="center"/>
    </xf>
    <xf numFmtId="0" fontId="41" fillId="58" borderId="120" xfId="0" applyFont="1" applyFill="1" applyBorder="1" applyAlignment="1">
      <alignment horizontal="center" vertical="center"/>
    </xf>
    <xf numFmtId="0" fontId="41" fillId="58" borderId="121" xfId="0" applyFont="1" applyFill="1" applyBorder="1" applyAlignment="1">
      <alignment horizontal="right" vertical="center"/>
    </xf>
    <xf numFmtId="0" fontId="41" fillId="58" borderId="122" xfId="0" applyFont="1" applyFill="1" applyBorder="1" applyAlignment="1">
      <alignment horizontal="center" vertical="center"/>
    </xf>
    <xf numFmtId="0" fontId="41" fillId="58" borderId="120" xfId="0" applyFont="1" applyFill="1" applyBorder="1" applyAlignment="1">
      <alignment vertical="center"/>
    </xf>
    <xf numFmtId="0" fontId="41" fillId="58" borderId="120" xfId="0" applyFont="1" applyFill="1" applyBorder="1" applyAlignment="1">
      <alignment horizontal="right" vertical="center"/>
    </xf>
    <xf numFmtId="0" fontId="41" fillId="58" borderId="122" xfId="0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213" fontId="41" fillId="0" borderId="115" xfId="118" applyNumberFormat="1" applyFont="1" applyFill="1" applyBorder="1" applyAlignment="1">
      <alignment vertical="center"/>
    </xf>
    <xf numFmtId="213" fontId="41" fillId="0" borderId="123" xfId="118" applyNumberFormat="1" applyFont="1" applyFill="1" applyBorder="1" applyAlignment="1">
      <alignment vertical="center"/>
    </xf>
    <xf numFmtId="213" fontId="41" fillId="0" borderId="124" xfId="118" applyNumberFormat="1" applyFont="1" applyFill="1" applyBorder="1" applyAlignment="1">
      <alignment vertical="center"/>
    </xf>
    <xf numFmtId="213" fontId="41" fillId="0" borderId="125" xfId="118" applyNumberFormat="1" applyFont="1" applyFill="1" applyBorder="1" applyAlignment="1">
      <alignment vertical="center"/>
    </xf>
    <xf numFmtId="213" fontId="41" fillId="0" borderId="126" xfId="118" applyNumberFormat="1" applyFont="1" applyFill="1" applyBorder="1" applyAlignment="1">
      <alignment vertical="center"/>
    </xf>
    <xf numFmtId="213" fontId="41" fillId="0" borderId="127" xfId="118" applyNumberFormat="1" applyFont="1" applyFill="1" applyBorder="1" applyAlignment="1">
      <alignment horizontal="right" vertical="center"/>
    </xf>
    <xf numFmtId="181" fontId="1" fillId="0" borderId="0" xfId="150" applyNumberFormat="1" applyFont="1">
      <alignment vertical="center"/>
      <protection/>
    </xf>
    <xf numFmtId="181" fontId="21" fillId="0" borderId="37" xfId="150" applyNumberFormat="1" applyFont="1" applyBorder="1" applyAlignment="1">
      <alignment horizontal="center" vertical="center"/>
      <protection/>
    </xf>
    <xf numFmtId="181" fontId="21" fillId="0" borderId="50" xfId="150" applyNumberFormat="1" applyFont="1" applyBorder="1" applyAlignment="1">
      <alignment horizontal="center" vertical="center"/>
      <protection/>
    </xf>
    <xf numFmtId="181" fontId="21" fillId="0" borderId="0" xfId="150" applyNumberFormat="1" applyFont="1" applyAlignment="1" quotePrefix="1">
      <alignment horizontal="right"/>
      <protection/>
    </xf>
    <xf numFmtId="214" fontId="41" fillId="0" borderId="128" xfId="118" applyNumberFormat="1" applyFont="1" applyBorder="1" applyAlignment="1">
      <alignment vertical="center"/>
    </xf>
    <xf numFmtId="214" fontId="41" fillId="0" borderId="129" xfId="118" applyNumberFormat="1" applyFont="1" applyBorder="1" applyAlignment="1">
      <alignment vertical="center"/>
    </xf>
    <xf numFmtId="214" fontId="40" fillId="57" borderId="90" xfId="118" applyNumberFormat="1" applyFont="1" applyFill="1" applyBorder="1" applyAlignment="1">
      <alignment vertical="center"/>
    </xf>
    <xf numFmtId="0" fontId="41" fillId="0" borderId="130" xfId="0" applyFont="1" applyFill="1" applyBorder="1" applyAlignment="1">
      <alignment vertical="center"/>
    </xf>
    <xf numFmtId="213" fontId="41" fillId="0" borderId="111" xfId="118" applyNumberFormat="1" applyFont="1" applyFill="1" applyBorder="1" applyAlignment="1">
      <alignment vertical="center"/>
    </xf>
    <xf numFmtId="213" fontId="41" fillId="0" borderId="131" xfId="118" applyNumberFormat="1" applyFont="1" applyFill="1" applyBorder="1" applyAlignment="1">
      <alignment vertical="center"/>
    </xf>
    <xf numFmtId="213" fontId="41" fillId="0" borderId="114" xfId="118" applyNumberFormat="1" applyFont="1" applyFill="1" applyBorder="1" applyAlignment="1">
      <alignment horizontal="right" vertical="center"/>
    </xf>
    <xf numFmtId="210" fontId="15" fillId="0" borderId="0" xfId="150" applyNumberFormat="1" applyFill="1" applyBorder="1">
      <alignment vertical="center"/>
      <protection/>
    </xf>
    <xf numFmtId="210" fontId="15" fillId="0" borderId="132" xfId="150" applyNumberFormat="1" applyFill="1" applyBorder="1">
      <alignment vertical="center"/>
      <protection/>
    </xf>
    <xf numFmtId="210" fontId="15" fillId="0" borderId="111" xfId="150" applyNumberFormat="1" applyFill="1" applyBorder="1">
      <alignment vertical="center"/>
      <protection/>
    </xf>
    <xf numFmtId="181" fontId="43" fillId="0" borderId="0" xfId="150" applyNumberFormat="1" applyFont="1">
      <alignment vertical="center"/>
      <protection/>
    </xf>
    <xf numFmtId="196" fontId="15" fillId="0" borderId="0" xfId="150" applyNumberFormat="1" applyAlignment="1">
      <alignment horizontal="right" vertical="center"/>
      <protection/>
    </xf>
    <xf numFmtId="196" fontId="15" fillId="0" borderId="0" xfId="150" applyNumberFormat="1" applyAlignment="1">
      <alignment horizontal="left" vertical="center"/>
      <protection/>
    </xf>
    <xf numFmtId="196" fontId="15" fillId="0" borderId="55" xfId="150" applyNumberFormat="1" applyFill="1" applyBorder="1" applyAlignment="1">
      <alignment horizontal="left" vertical="center"/>
      <protection/>
    </xf>
    <xf numFmtId="196" fontId="15" fillId="0" borderId="26" xfId="150" applyNumberFormat="1" applyFill="1" applyBorder="1" applyAlignment="1">
      <alignment horizontal="left" vertical="center"/>
      <protection/>
    </xf>
    <xf numFmtId="196" fontId="15" fillId="0" borderId="56" xfId="150" applyNumberFormat="1" applyFill="1" applyBorder="1" applyAlignment="1">
      <alignment horizontal="left" vertical="center"/>
      <protection/>
    </xf>
    <xf numFmtId="196" fontId="15" fillId="0" borderId="53" xfId="150" applyNumberFormat="1" applyFill="1" applyBorder="1" applyAlignment="1">
      <alignment horizontal="left" vertical="center"/>
      <protection/>
    </xf>
    <xf numFmtId="196" fontId="15" fillId="0" borderId="133" xfId="150" applyNumberFormat="1" applyFill="1" applyBorder="1" applyAlignment="1">
      <alignment horizontal="left" vertical="center"/>
      <protection/>
    </xf>
    <xf numFmtId="196" fontId="15" fillId="0" borderId="134" xfId="150" applyNumberFormat="1" applyFill="1" applyBorder="1" applyAlignment="1">
      <alignment horizontal="left" vertical="center"/>
      <protection/>
    </xf>
    <xf numFmtId="196" fontId="15" fillId="0" borderId="32" xfId="150" applyNumberFormat="1" applyFill="1" applyBorder="1" applyAlignment="1">
      <alignment horizontal="centerContinuous" vertical="center" shrinkToFit="1"/>
      <protection/>
    </xf>
    <xf numFmtId="196" fontId="15" fillId="0" borderId="55" xfId="150" applyNumberFormat="1" applyFill="1" applyBorder="1" applyAlignment="1">
      <alignment horizontal="centerContinuous" vertical="center"/>
      <protection/>
    </xf>
    <xf numFmtId="196" fontId="15" fillId="0" borderId="0" xfId="150" applyNumberFormat="1" applyFill="1" applyBorder="1" applyAlignment="1">
      <alignment horizontal="centerContinuous" vertical="center" shrinkToFit="1"/>
      <protection/>
    </xf>
    <xf numFmtId="196" fontId="15" fillId="0" borderId="26" xfId="150" applyNumberFormat="1" applyFill="1" applyBorder="1" applyAlignment="1">
      <alignment horizontal="centerContinuous" vertical="center"/>
      <protection/>
    </xf>
    <xf numFmtId="196" fontId="20" fillId="0" borderId="0" xfId="150" applyNumberFormat="1" applyFont="1">
      <alignment vertical="center"/>
      <protection/>
    </xf>
    <xf numFmtId="189" fontId="43" fillId="0" borderId="0" xfId="150" applyNumberFormat="1" applyFont="1" applyFill="1" applyAlignment="1">
      <alignment vertical="center"/>
      <protection/>
    </xf>
    <xf numFmtId="189" fontId="41" fillId="0" borderId="0" xfId="150" applyNumberFormat="1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150" applyFont="1">
      <alignment vertical="center"/>
      <protection/>
    </xf>
    <xf numFmtId="189" fontId="41" fillId="59" borderId="37" xfId="150" applyNumberFormat="1" applyFont="1" applyFill="1" applyBorder="1" applyAlignment="1">
      <alignment horizontal="left" vertical="center"/>
      <protection/>
    </xf>
    <xf numFmtId="216" fontId="41" fillId="59" borderId="56" xfId="150" applyNumberFormat="1" applyFont="1" applyFill="1" applyBorder="1" applyAlignment="1">
      <alignment vertical="center"/>
      <protection/>
    </xf>
    <xf numFmtId="189" fontId="41" fillId="59" borderId="38" xfId="150" applyNumberFormat="1" applyFont="1" applyFill="1" applyBorder="1" applyAlignment="1">
      <alignment vertical="center" shrinkToFit="1"/>
      <protection/>
    </xf>
    <xf numFmtId="216" fontId="41" fillId="59" borderId="53" xfId="150" applyNumberFormat="1" applyFont="1" applyFill="1" applyBorder="1" applyAlignment="1">
      <alignment vertical="center"/>
      <protection/>
    </xf>
    <xf numFmtId="189" fontId="41" fillId="59" borderId="37" xfId="150" applyNumberFormat="1" applyFont="1" applyFill="1" applyBorder="1" applyAlignment="1">
      <alignment vertical="center" shrinkToFit="1"/>
      <protection/>
    </xf>
    <xf numFmtId="189" fontId="41" fillId="59" borderId="36" xfId="150" applyNumberFormat="1" applyFont="1" applyFill="1" applyBorder="1" applyAlignment="1">
      <alignment vertical="center" shrinkToFit="1"/>
      <protection/>
    </xf>
    <xf numFmtId="216" fontId="41" fillId="59" borderId="55" xfId="150" applyNumberFormat="1" applyFont="1" applyFill="1" applyBorder="1" applyAlignment="1">
      <alignment vertical="center"/>
      <protection/>
    </xf>
    <xf numFmtId="189" fontId="41" fillId="59" borderId="50" xfId="150" applyNumberFormat="1" applyFont="1" applyFill="1" applyBorder="1" applyAlignment="1">
      <alignment vertical="center" shrinkToFit="1"/>
      <protection/>
    </xf>
    <xf numFmtId="216" fontId="41" fillId="59" borderId="135" xfId="150" applyNumberFormat="1" applyFont="1" applyFill="1" applyBorder="1" applyAlignment="1">
      <alignment vertical="center"/>
      <protection/>
    </xf>
    <xf numFmtId="189" fontId="41" fillId="0" borderId="50" xfId="150" applyNumberFormat="1" applyFont="1" applyFill="1" applyBorder="1">
      <alignment vertical="center"/>
      <protection/>
    </xf>
    <xf numFmtId="216" fontId="41" fillId="0" borderId="135" xfId="150" applyNumberFormat="1" applyFont="1" applyBorder="1" applyAlignment="1">
      <alignment vertical="center"/>
      <protection/>
    </xf>
    <xf numFmtId="0" fontId="41" fillId="0" borderId="0" xfId="150" applyFont="1" applyBorder="1">
      <alignment vertical="center"/>
      <protection/>
    </xf>
    <xf numFmtId="189" fontId="41" fillId="0" borderId="39" xfId="150" applyNumberFormat="1" applyFont="1" applyFill="1" applyBorder="1">
      <alignment vertical="center"/>
      <protection/>
    </xf>
    <xf numFmtId="216" fontId="41" fillId="0" borderId="67" xfId="150" applyNumberFormat="1" applyFont="1" applyBorder="1" applyAlignment="1">
      <alignment vertical="center"/>
      <protection/>
    </xf>
    <xf numFmtId="189" fontId="41" fillId="0" borderId="0" xfId="150" applyNumberFormat="1" applyFont="1" applyFill="1">
      <alignment vertical="center"/>
      <protection/>
    </xf>
    <xf numFmtId="199" fontId="41" fillId="0" borderId="0" xfId="150" applyNumberFormat="1" applyFont="1">
      <alignment vertical="center"/>
      <protection/>
    </xf>
    <xf numFmtId="189" fontId="41" fillId="0" borderId="0" xfId="150" applyNumberFormat="1" applyFont="1">
      <alignment vertical="center"/>
      <protection/>
    </xf>
    <xf numFmtId="215" fontId="41" fillId="59" borderId="35" xfId="150" applyNumberFormat="1" applyFont="1" applyFill="1" applyBorder="1" applyAlignment="1">
      <alignment vertical="center" shrinkToFit="1"/>
      <protection/>
    </xf>
    <xf numFmtId="215" fontId="41" fillId="59" borderId="78" xfId="150" applyNumberFormat="1" applyFont="1" applyFill="1" applyBorder="1" applyAlignment="1">
      <alignment vertical="center" shrinkToFit="1"/>
      <protection/>
    </xf>
    <xf numFmtId="215" fontId="41" fillId="59" borderId="61" xfId="150" applyNumberFormat="1" applyFont="1" applyFill="1" applyBorder="1" applyAlignment="1">
      <alignment vertical="center" shrinkToFit="1"/>
      <protection/>
    </xf>
    <xf numFmtId="215" fontId="41" fillId="59" borderId="76" xfId="150" applyNumberFormat="1" applyFont="1" applyFill="1" applyBorder="1" applyAlignment="1">
      <alignment vertical="center" shrinkToFit="1"/>
      <protection/>
    </xf>
    <xf numFmtId="215" fontId="41" fillId="59" borderId="59" xfId="150" applyNumberFormat="1" applyFont="1" applyFill="1" applyBorder="1" applyAlignment="1">
      <alignment vertical="center" shrinkToFit="1"/>
      <protection/>
    </xf>
    <xf numFmtId="215" fontId="41" fillId="59" borderId="105" xfId="150" applyNumberFormat="1" applyFont="1" applyFill="1" applyBorder="1" applyAlignment="1">
      <alignment vertical="center" shrinkToFit="1"/>
      <protection/>
    </xf>
    <xf numFmtId="215" fontId="41" fillId="59" borderId="136" xfId="150" applyNumberFormat="1" applyFont="1" applyFill="1" applyBorder="1" applyAlignment="1">
      <alignment vertical="center" shrinkToFit="1"/>
      <protection/>
    </xf>
    <xf numFmtId="215" fontId="41" fillId="59" borderId="137" xfId="150" applyNumberFormat="1" applyFont="1" applyFill="1" applyBorder="1" applyAlignment="1">
      <alignment vertical="center" shrinkToFit="1"/>
      <protection/>
    </xf>
    <xf numFmtId="216" fontId="41" fillId="59" borderId="52" xfId="150" applyNumberFormat="1" applyFont="1" applyFill="1" applyBorder="1" applyAlignment="1">
      <alignment vertical="center"/>
      <protection/>
    </xf>
    <xf numFmtId="216" fontId="41" fillId="59" borderId="34" xfId="150" applyNumberFormat="1" applyFont="1" applyFill="1" applyBorder="1" applyAlignment="1">
      <alignment vertical="center" shrinkToFit="1"/>
      <protection/>
    </xf>
    <xf numFmtId="216" fontId="41" fillId="59" borderId="52" xfId="150" applyNumberFormat="1" applyFont="1" applyFill="1" applyBorder="1" applyAlignment="1">
      <alignment vertical="center" shrinkToFit="1"/>
      <protection/>
    </xf>
    <xf numFmtId="216" fontId="41" fillId="59" borderId="54" xfId="150" applyNumberFormat="1" applyFont="1" applyFill="1" applyBorder="1" applyAlignment="1">
      <alignment vertical="center" shrinkToFit="1"/>
      <protection/>
    </xf>
    <xf numFmtId="216" fontId="41" fillId="59" borderId="71" xfId="150" applyNumberFormat="1" applyFont="1" applyFill="1" applyBorder="1" applyAlignment="1">
      <alignment vertical="center" shrinkToFit="1"/>
      <protection/>
    </xf>
    <xf numFmtId="216" fontId="41" fillId="0" borderId="71" xfId="150" applyNumberFormat="1" applyFont="1" applyFill="1" applyBorder="1" applyAlignment="1">
      <alignment vertical="center"/>
      <protection/>
    </xf>
    <xf numFmtId="216" fontId="41" fillId="0" borderId="66" xfId="150" applyNumberFormat="1" applyFont="1" applyFill="1" applyBorder="1" applyAlignment="1">
      <alignment vertical="center"/>
      <protection/>
    </xf>
    <xf numFmtId="215" fontId="41" fillId="59" borderId="61" xfId="150" applyNumberFormat="1" applyFont="1" applyFill="1" applyBorder="1" applyAlignment="1">
      <alignment vertical="center"/>
      <protection/>
    </xf>
    <xf numFmtId="215" fontId="41" fillId="59" borderId="76" xfId="150" applyNumberFormat="1" applyFont="1" applyFill="1" applyBorder="1" applyAlignment="1">
      <alignment vertical="center"/>
      <protection/>
    </xf>
    <xf numFmtId="215" fontId="41" fillId="59" borderId="33" xfId="150" applyNumberFormat="1" applyFont="1" applyFill="1" applyBorder="1" applyAlignment="1">
      <alignment vertical="center"/>
      <protection/>
    </xf>
    <xf numFmtId="215" fontId="41" fillId="59" borderId="138" xfId="150" applyNumberFormat="1" applyFont="1" applyFill="1" applyBorder="1" applyAlignment="1">
      <alignment vertical="center"/>
      <protection/>
    </xf>
    <xf numFmtId="215" fontId="41" fillId="59" borderId="31" xfId="150" applyNumberFormat="1" applyFont="1" applyFill="1" applyBorder="1" applyAlignment="1">
      <alignment vertical="center"/>
      <protection/>
    </xf>
    <xf numFmtId="215" fontId="41" fillId="59" borderId="84" xfId="150" applyNumberFormat="1" applyFont="1" applyFill="1" applyBorder="1" applyAlignment="1">
      <alignment vertical="center"/>
      <protection/>
    </xf>
    <xf numFmtId="215" fontId="41" fillId="59" borderId="31" xfId="120" applyNumberFormat="1" applyFont="1" applyFill="1" applyBorder="1" applyAlignment="1">
      <alignment vertical="center"/>
    </xf>
    <xf numFmtId="215" fontId="41" fillId="59" borderId="84" xfId="120" applyNumberFormat="1" applyFont="1" applyFill="1" applyBorder="1" applyAlignment="1">
      <alignment vertical="center"/>
    </xf>
    <xf numFmtId="215" fontId="41" fillId="59" borderId="32" xfId="150" applyNumberFormat="1" applyFont="1" applyFill="1" applyBorder="1" applyAlignment="1">
      <alignment vertical="center"/>
      <protection/>
    </xf>
    <xf numFmtId="215" fontId="41" fillId="59" borderId="139" xfId="150" applyNumberFormat="1" applyFont="1" applyFill="1" applyBorder="1" applyAlignment="1">
      <alignment vertical="center"/>
      <protection/>
    </xf>
    <xf numFmtId="215" fontId="41" fillId="59" borderId="140" xfId="150" applyNumberFormat="1" applyFont="1" applyFill="1" applyBorder="1" applyAlignment="1">
      <alignment vertical="center"/>
      <protection/>
    </xf>
    <xf numFmtId="215" fontId="41" fillId="59" borderId="141" xfId="150" applyNumberFormat="1" applyFont="1" applyFill="1" applyBorder="1" applyAlignment="1">
      <alignment vertical="center"/>
      <protection/>
    </xf>
    <xf numFmtId="215" fontId="41" fillId="59" borderId="142" xfId="150" applyNumberFormat="1" applyFont="1" applyFill="1" applyBorder="1" applyAlignment="1">
      <alignment vertical="center"/>
      <protection/>
    </xf>
    <xf numFmtId="215" fontId="41" fillId="0" borderId="136" xfId="150" applyNumberFormat="1" applyFont="1" applyFill="1" applyBorder="1" applyAlignment="1">
      <alignment vertical="center"/>
      <protection/>
    </xf>
    <xf numFmtId="215" fontId="41" fillId="0" borderId="137" xfId="150" applyNumberFormat="1" applyFont="1" applyFill="1" applyBorder="1" applyAlignment="1">
      <alignment vertical="center"/>
      <protection/>
    </xf>
    <xf numFmtId="215" fontId="41" fillId="0" borderId="140" xfId="120" applyNumberFormat="1" applyFont="1" applyBorder="1" applyAlignment="1">
      <alignment vertical="center"/>
    </xf>
    <xf numFmtId="215" fontId="41" fillId="0" borderId="141" xfId="120" applyNumberFormat="1" applyFont="1" applyBorder="1" applyAlignment="1">
      <alignment vertical="center"/>
    </xf>
    <xf numFmtId="215" fontId="41" fillId="0" borderId="142" xfId="120" applyNumberFormat="1" applyFont="1" applyBorder="1" applyAlignment="1">
      <alignment vertical="center"/>
    </xf>
    <xf numFmtId="215" fontId="41" fillId="0" borderId="72" xfId="150" applyNumberFormat="1" applyFont="1" applyFill="1" applyBorder="1" applyAlignment="1">
      <alignment vertical="center"/>
      <protection/>
    </xf>
    <xf numFmtId="215" fontId="41" fillId="0" borderId="143" xfId="150" applyNumberFormat="1" applyFont="1" applyFill="1" applyBorder="1" applyAlignment="1">
      <alignment vertical="center"/>
      <protection/>
    </xf>
    <xf numFmtId="215" fontId="41" fillId="0" borderId="64" xfId="150" applyNumberFormat="1" applyFont="1" applyBorder="1" applyAlignment="1">
      <alignment vertical="center"/>
      <protection/>
    </xf>
    <xf numFmtId="215" fontId="41" fillId="0" borderId="144" xfId="150" applyNumberFormat="1" applyFont="1" applyBorder="1" applyAlignment="1">
      <alignment vertical="center"/>
      <protection/>
    </xf>
    <xf numFmtId="215" fontId="41" fillId="0" borderId="49" xfId="150" applyNumberFormat="1" applyFont="1" applyBorder="1" applyAlignment="1">
      <alignment vertical="center"/>
      <protection/>
    </xf>
    <xf numFmtId="0" fontId="41" fillId="0" borderId="145" xfId="0" applyFont="1" applyFill="1" applyBorder="1" applyAlignment="1">
      <alignment vertical="center"/>
    </xf>
    <xf numFmtId="213" fontId="41" fillId="0" borderId="146" xfId="0" applyNumberFormat="1" applyFont="1" applyFill="1" applyBorder="1" applyAlignment="1">
      <alignment vertical="center"/>
    </xf>
    <xf numFmtId="213" fontId="41" fillId="0" borderId="147" xfId="118" applyNumberFormat="1" applyFont="1" applyFill="1" applyBorder="1" applyAlignment="1">
      <alignment vertical="center"/>
    </xf>
    <xf numFmtId="213" fontId="41" fillId="0" borderId="109" xfId="118" applyNumberFormat="1" applyFont="1" applyFill="1" applyBorder="1" applyAlignment="1">
      <alignment vertical="center"/>
    </xf>
    <xf numFmtId="213" fontId="41" fillId="0" borderId="148" xfId="118" applyNumberFormat="1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213" fontId="41" fillId="0" borderId="149" xfId="0" applyNumberFormat="1" applyFont="1" applyFill="1" applyBorder="1" applyAlignment="1">
      <alignment vertical="center"/>
    </xf>
    <xf numFmtId="213" fontId="41" fillId="0" borderId="91" xfId="118" applyNumberFormat="1" applyFont="1" applyFill="1" applyBorder="1" applyAlignment="1">
      <alignment vertical="center"/>
    </xf>
    <xf numFmtId="213" fontId="41" fillId="0" borderId="88" xfId="118" applyNumberFormat="1" applyFont="1" applyFill="1" applyBorder="1" applyAlignment="1">
      <alignment vertical="center"/>
    </xf>
    <xf numFmtId="213" fontId="41" fillId="0" borderId="89" xfId="118" applyNumberFormat="1" applyFont="1" applyFill="1" applyBorder="1" applyAlignment="1">
      <alignment vertical="center"/>
    </xf>
    <xf numFmtId="213" fontId="41" fillId="0" borderId="90" xfId="0" applyNumberFormat="1" applyFont="1" applyFill="1" applyBorder="1" applyAlignment="1">
      <alignment vertical="center"/>
    </xf>
    <xf numFmtId="213" fontId="41" fillId="0" borderId="89" xfId="118" applyNumberFormat="1" applyFont="1" applyFill="1" applyBorder="1" applyAlignment="1">
      <alignment horizontal="right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87" xfId="0" applyFont="1" applyFill="1" applyBorder="1" applyAlignment="1">
      <alignment vertical="center"/>
    </xf>
    <xf numFmtId="213" fontId="41" fillId="0" borderId="150" xfId="0" applyNumberFormat="1" applyFont="1" applyFill="1" applyBorder="1" applyAlignment="1">
      <alignment vertical="center"/>
    </xf>
    <xf numFmtId="0" fontId="41" fillId="0" borderId="151" xfId="0" applyFont="1" applyFill="1" applyBorder="1" applyAlignment="1">
      <alignment vertical="center"/>
    </xf>
    <xf numFmtId="213" fontId="41" fillId="0" borderId="98" xfId="118" applyNumberFormat="1" applyFont="1" applyFill="1" applyBorder="1" applyAlignment="1">
      <alignment vertical="center"/>
    </xf>
    <xf numFmtId="181" fontId="21" fillId="0" borderId="59" xfId="150" applyNumberFormat="1" applyFont="1" applyBorder="1" applyAlignment="1">
      <alignment horizontal="center" vertical="center"/>
      <protection/>
    </xf>
    <xf numFmtId="181" fontId="21" fillId="0" borderId="139" xfId="150" applyNumberFormat="1" applyFont="1" applyFill="1" applyBorder="1" applyAlignment="1">
      <alignment horizontal="center" vertical="center" shrinkToFit="1"/>
      <protection/>
    </xf>
    <xf numFmtId="181" fontId="21" fillId="0" borderId="61" xfId="150" applyNumberFormat="1" applyFont="1" applyBorder="1" applyAlignment="1">
      <alignment horizontal="right" vertical="center"/>
      <protection/>
    </xf>
    <xf numFmtId="181" fontId="21" fillId="0" borderId="138" xfId="150" applyNumberFormat="1" applyFont="1" applyFill="1" applyBorder="1" applyAlignment="1">
      <alignment horizontal="right" vertical="center"/>
      <protection/>
    </xf>
    <xf numFmtId="181" fontId="21" fillId="0" borderId="35" xfId="150" applyNumberFormat="1" applyFont="1" applyFill="1" applyBorder="1">
      <alignment vertical="center"/>
      <protection/>
    </xf>
    <xf numFmtId="181" fontId="21" fillId="0" borderId="84" xfId="150" applyNumberFormat="1" applyFont="1" applyFill="1" applyBorder="1">
      <alignment vertical="center"/>
      <protection/>
    </xf>
    <xf numFmtId="181" fontId="21" fillId="0" borderId="59" xfId="150" applyNumberFormat="1" applyFont="1" applyFill="1" applyBorder="1">
      <alignment vertical="center"/>
      <protection/>
    </xf>
    <xf numFmtId="181" fontId="21" fillId="0" borderId="72" xfId="150" applyNumberFormat="1" applyFont="1" applyFill="1" applyBorder="1">
      <alignment vertical="center"/>
      <protection/>
    </xf>
    <xf numFmtId="181" fontId="21" fillId="0" borderId="144" xfId="150" applyNumberFormat="1" applyFont="1" applyFill="1" applyBorder="1">
      <alignment vertical="center"/>
      <protection/>
    </xf>
    <xf numFmtId="181" fontId="21" fillId="0" borderId="136" xfId="150" applyNumberFormat="1" applyFont="1" applyFill="1" applyBorder="1">
      <alignment vertical="center"/>
      <protection/>
    </xf>
    <xf numFmtId="181" fontId="21" fillId="0" borderId="141" xfId="150" applyNumberFormat="1" applyFont="1" applyFill="1" applyBorder="1">
      <alignment vertical="center"/>
      <protection/>
    </xf>
    <xf numFmtId="181" fontId="21" fillId="0" borderId="61" xfId="150" applyNumberFormat="1" applyFont="1" applyFill="1" applyBorder="1">
      <alignment vertical="center"/>
      <protection/>
    </xf>
    <xf numFmtId="181" fontId="21" fillId="0" borderId="138" xfId="150" applyNumberFormat="1" applyFont="1" applyFill="1" applyBorder="1">
      <alignment vertical="center"/>
      <protection/>
    </xf>
    <xf numFmtId="181" fontId="21" fillId="0" borderId="55" xfId="150" applyNumberFormat="1" applyFont="1" applyBorder="1" applyAlignment="1">
      <alignment horizontal="center" vertical="center"/>
      <protection/>
    </xf>
    <xf numFmtId="181" fontId="21" fillId="0" borderId="56" xfId="150" applyNumberFormat="1" applyFont="1" applyBorder="1" applyAlignment="1">
      <alignment horizontal="right" vertical="center"/>
      <protection/>
    </xf>
    <xf numFmtId="181" fontId="21" fillId="0" borderId="53" xfId="150" applyNumberFormat="1" applyFont="1" applyFill="1" applyBorder="1">
      <alignment vertical="center"/>
      <protection/>
    </xf>
    <xf numFmtId="181" fontId="21" fillId="0" borderId="55" xfId="150" applyNumberFormat="1" applyFont="1" applyFill="1" applyBorder="1">
      <alignment vertical="center"/>
      <protection/>
    </xf>
    <xf numFmtId="181" fontId="21" fillId="0" borderId="67" xfId="150" applyNumberFormat="1" applyFont="1" applyFill="1" applyBorder="1">
      <alignment vertical="center"/>
      <protection/>
    </xf>
    <xf numFmtId="181" fontId="21" fillId="0" borderId="135" xfId="150" applyNumberFormat="1" applyFont="1" applyFill="1" applyBorder="1">
      <alignment vertical="center"/>
      <protection/>
    </xf>
    <xf numFmtId="181" fontId="21" fillId="0" borderId="56" xfId="150" applyNumberFormat="1" applyFont="1" applyFill="1" applyBorder="1">
      <alignment vertical="center"/>
      <protection/>
    </xf>
    <xf numFmtId="181" fontId="21" fillId="0" borderId="139" xfId="150" applyNumberFormat="1" applyFont="1" applyFill="1" applyBorder="1" applyAlignment="1">
      <alignment horizontal="center" vertical="center" wrapText="1"/>
      <protection/>
    </xf>
    <xf numFmtId="182" fontId="21" fillId="0" borderId="139" xfId="150" applyNumberFormat="1" applyFont="1" applyFill="1" applyBorder="1" applyAlignment="1">
      <alignment vertical="center" shrinkToFit="1"/>
      <protection/>
    </xf>
    <xf numFmtId="181" fontId="15" fillId="0" borderId="87" xfId="150" applyNumberFormat="1" applyBorder="1">
      <alignment vertical="center"/>
      <protection/>
    </xf>
    <xf numFmtId="181" fontId="15" fillId="0" borderId="57" xfId="150" applyNumberFormat="1" applyBorder="1">
      <alignment vertical="center"/>
      <protection/>
    </xf>
    <xf numFmtId="210" fontId="15" fillId="0" borderId="31" xfId="150" applyNumberFormat="1" applyFill="1" applyBorder="1" applyAlignment="1">
      <alignment horizontal="right" vertical="center"/>
      <protection/>
    </xf>
    <xf numFmtId="210" fontId="15" fillId="0" borderId="32" xfId="150" applyNumberFormat="1" applyFill="1" applyBorder="1" applyAlignment="1">
      <alignment horizontal="right" vertical="center"/>
      <protection/>
    </xf>
    <xf numFmtId="210" fontId="15" fillId="0" borderId="132" xfId="150" applyNumberFormat="1" applyFill="1" applyBorder="1" applyAlignment="1">
      <alignment horizontal="right" vertical="center"/>
      <protection/>
    </xf>
    <xf numFmtId="210" fontId="15" fillId="0" borderId="111" xfId="150" applyNumberFormat="1" applyFill="1" applyBorder="1" applyAlignment="1">
      <alignment horizontal="right" vertical="center"/>
      <protection/>
    </xf>
    <xf numFmtId="210" fontId="15" fillId="0" borderId="0" xfId="150" applyNumberFormat="1" applyFill="1" applyBorder="1" applyAlignment="1">
      <alignment horizontal="right" vertical="center"/>
      <protection/>
    </xf>
    <xf numFmtId="210" fontId="15" fillId="0" borderId="33" xfId="150" applyNumberFormat="1" applyFill="1" applyBorder="1" applyAlignment="1">
      <alignment horizontal="right" vertical="center"/>
      <protection/>
    </xf>
    <xf numFmtId="196" fontId="15" fillId="0" borderId="139" xfId="150" applyNumberFormat="1" applyBorder="1" applyAlignment="1">
      <alignment horizontal="center" vertical="center" shrinkToFit="1"/>
      <protection/>
    </xf>
    <xf numFmtId="196" fontId="15" fillId="0" borderId="138" xfId="150" applyNumberFormat="1" applyBorder="1" applyAlignment="1">
      <alignment horizontal="right" vertical="center"/>
      <protection/>
    </xf>
    <xf numFmtId="210" fontId="15" fillId="0" borderId="84" xfId="150" applyNumberFormat="1" applyBorder="1">
      <alignment vertical="center"/>
      <protection/>
    </xf>
    <xf numFmtId="210" fontId="15" fillId="0" borderId="139" xfId="150" applyNumberFormat="1" applyBorder="1">
      <alignment vertical="center"/>
      <protection/>
    </xf>
    <xf numFmtId="210" fontId="15" fillId="0" borderId="152" xfId="150" applyNumberFormat="1" applyBorder="1">
      <alignment vertical="center"/>
      <protection/>
    </xf>
    <xf numFmtId="210" fontId="15" fillId="0" borderId="131" xfId="150" applyNumberFormat="1" applyBorder="1">
      <alignment vertical="center"/>
      <protection/>
    </xf>
    <xf numFmtId="210" fontId="15" fillId="0" borderId="153" xfId="150" applyNumberFormat="1" applyBorder="1">
      <alignment vertical="center"/>
      <protection/>
    </xf>
    <xf numFmtId="210" fontId="15" fillId="0" borderId="138" xfId="150" applyNumberFormat="1" applyBorder="1">
      <alignment vertical="center"/>
      <protection/>
    </xf>
    <xf numFmtId="189" fontId="41" fillId="0" borderId="0" xfId="150" applyNumberFormat="1" applyFont="1" applyFill="1" applyAlignment="1">
      <alignment horizontal="right"/>
      <protection/>
    </xf>
    <xf numFmtId="189" fontId="16" fillId="0" borderId="57" xfId="150" applyNumberFormat="1" applyFont="1" applyFill="1" applyBorder="1" applyAlignment="1">
      <alignment horizontal="center" vertical="center"/>
      <protection/>
    </xf>
    <xf numFmtId="189" fontId="16" fillId="0" borderId="32" xfId="150" applyNumberFormat="1" applyFont="1" applyFill="1" applyBorder="1" applyAlignment="1">
      <alignment horizontal="center" vertical="center"/>
      <protection/>
    </xf>
    <xf numFmtId="186" fontId="16" fillId="0" borderId="31" xfId="150" applyNumberFormat="1" applyFont="1" applyBorder="1" applyAlignment="1">
      <alignment vertical="center" wrapText="1"/>
      <protection/>
    </xf>
    <xf numFmtId="0" fontId="16" fillId="0" borderId="31" xfId="0" applyFont="1" applyBorder="1" applyAlignment="1">
      <alignment vertical="center" wrapText="1"/>
    </xf>
    <xf numFmtId="0" fontId="16" fillId="0" borderId="31" xfId="150" applyFont="1" applyBorder="1">
      <alignment vertical="center"/>
      <protection/>
    </xf>
    <xf numFmtId="0" fontId="16" fillId="0" borderId="53" xfId="150" applyFont="1" applyBorder="1">
      <alignment vertical="center"/>
      <protection/>
    </xf>
    <xf numFmtId="189" fontId="16" fillId="0" borderId="58" xfId="150" applyNumberFormat="1" applyFont="1" applyFill="1" applyBorder="1" applyAlignment="1">
      <alignment horizontal="centerContinuous" vertical="center"/>
      <protection/>
    </xf>
    <xf numFmtId="189" fontId="16" fillId="0" borderId="33" xfId="150" applyNumberFormat="1" applyFont="1" applyFill="1" applyBorder="1" applyAlignment="1">
      <alignment horizontal="centerContinuous" vertical="center"/>
      <protection/>
    </xf>
    <xf numFmtId="189" fontId="16" fillId="0" borderId="56" xfId="150" applyNumberFormat="1" applyFont="1" applyFill="1" applyBorder="1" applyAlignment="1">
      <alignment horizontal="centerContinuous" vertical="center"/>
      <protection/>
    </xf>
    <xf numFmtId="189" fontId="16" fillId="0" borderId="35" xfId="150" applyNumberFormat="1" applyFont="1" applyFill="1" applyBorder="1" applyAlignment="1">
      <alignment horizontal="center" vertical="center"/>
      <protection/>
    </xf>
    <xf numFmtId="189" fontId="16" fillId="0" borderId="34" xfId="150" applyNumberFormat="1" applyFont="1" applyFill="1" applyBorder="1" applyAlignment="1">
      <alignment horizontal="center" vertical="center"/>
      <protection/>
    </xf>
    <xf numFmtId="189" fontId="16" fillId="0" borderId="77" xfId="150" applyNumberFormat="1" applyFont="1" applyFill="1" applyBorder="1" applyAlignment="1">
      <alignment horizontal="center" vertical="center"/>
      <protection/>
    </xf>
    <xf numFmtId="199" fontId="16" fillId="0" borderId="53" xfId="150" applyNumberFormat="1" applyFont="1" applyBorder="1" applyAlignment="1">
      <alignment horizontal="center" vertical="center"/>
      <protection/>
    </xf>
    <xf numFmtId="189" fontId="16" fillId="0" borderId="36" xfId="150" applyNumberFormat="1" applyFont="1" applyFill="1" applyBorder="1" applyAlignment="1">
      <alignment horizontal="center"/>
      <protection/>
    </xf>
    <xf numFmtId="189" fontId="16" fillId="0" borderId="154" xfId="150" applyNumberFormat="1" applyFont="1" applyFill="1" applyBorder="1" applyAlignment="1">
      <alignment horizontal="center"/>
      <protection/>
    </xf>
    <xf numFmtId="189" fontId="16" fillId="0" borderId="37" xfId="150" applyNumberFormat="1" applyFont="1" applyFill="1" applyBorder="1" applyAlignment="1">
      <alignment horizontal="center"/>
      <protection/>
    </xf>
    <xf numFmtId="186" fontId="16" fillId="0" borderId="87" xfId="150" applyNumberFormat="1" applyFont="1" applyBorder="1" applyAlignment="1">
      <alignment horizontal="centerContinuous" vertical="center" shrinkToFit="1"/>
      <protection/>
    </xf>
    <xf numFmtId="186" fontId="16" fillId="0" borderId="31" xfId="150" applyNumberFormat="1" applyFont="1" applyBorder="1" applyAlignment="1">
      <alignment horizontal="centerContinuous" vertical="center" shrinkToFit="1"/>
      <protection/>
    </xf>
    <xf numFmtId="186" fontId="16" fillId="0" borderId="53" xfId="150" applyNumberFormat="1" applyFont="1" applyBorder="1" applyAlignment="1">
      <alignment horizontal="centerContinuous" vertical="center" shrinkToFit="1"/>
      <protection/>
    </xf>
    <xf numFmtId="189" fontId="16" fillId="0" borderId="87" xfId="150" applyNumberFormat="1" applyFont="1" applyBorder="1" applyAlignment="1">
      <alignment horizontal="centerContinuous" vertical="center" shrinkToFit="1"/>
      <protection/>
    </xf>
    <xf numFmtId="189" fontId="16" fillId="0" borderId="31" xfId="150" applyNumberFormat="1" applyFont="1" applyBorder="1" applyAlignment="1">
      <alignment horizontal="centerContinuous" vertical="center" shrinkToFit="1"/>
      <protection/>
    </xf>
    <xf numFmtId="189" fontId="16" fillId="0" borderId="53" xfId="150" applyNumberFormat="1" applyFont="1" applyBorder="1" applyAlignment="1">
      <alignment horizontal="centerContinuous" vertical="center" shrinkToFit="1"/>
      <protection/>
    </xf>
    <xf numFmtId="0" fontId="41" fillId="0" borderId="155" xfId="152" applyFont="1" applyFill="1" applyBorder="1" applyAlignment="1">
      <alignment horizontal="center" vertical="center"/>
      <protection/>
    </xf>
    <xf numFmtId="0" fontId="21" fillId="0" borderId="156" xfId="152" applyFont="1" applyFill="1" applyBorder="1" applyAlignment="1">
      <alignment horizontal="center" vertical="center"/>
      <protection/>
    </xf>
    <xf numFmtId="0" fontId="14" fillId="55" borderId="31" xfId="0" applyFont="1" applyFill="1" applyBorder="1" applyAlignment="1">
      <alignment horizontal="center" vertical="center" shrinkToFit="1"/>
    </xf>
    <xf numFmtId="0" fontId="14" fillId="56" borderId="31" xfId="0" applyFont="1" applyFill="1" applyBorder="1" applyAlignment="1">
      <alignment horizontal="center" vertical="center" shrinkToFit="1"/>
    </xf>
    <xf numFmtId="213" fontId="16" fillId="56" borderId="69" xfId="0" applyNumberFormat="1" applyFont="1" applyFill="1" applyBorder="1" applyAlignment="1">
      <alignment vertical="center"/>
    </xf>
    <xf numFmtId="213" fontId="16" fillId="56" borderId="157" xfId="0" applyNumberFormat="1" applyFont="1" applyFill="1" applyBorder="1" applyAlignment="1">
      <alignment vertical="center"/>
    </xf>
    <xf numFmtId="213" fontId="16" fillId="56" borderId="68" xfId="0" applyNumberFormat="1" applyFont="1" applyFill="1" applyBorder="1" applyAlignment="1">
      <alignment vertical="center"/>
    </xf>
    <xf numFmtId="213" fontId="16" fillId="56" borderId="0" xfId="0" applyNumberFormat="1" applyFont="1" applyFill="1" applyBorder="1" applyAlignment="1">
      <alignment vertical="center"/>
    </xf>
    <xf numFmtId="0" fontId="41" fillId="0" borderId="59" xfId="152" applyFont="1" applyFill="1" applyBorder="1" applyAlignment="1">
      <alignment horizontal="center" vertical="center"/>
      <protection/>
    </xf>
    <xf numFmtId="0" fontId="21" fillId="0" borderId="54" xfId="152" applyFont="1" applyFill="1" applyBorder="1" applyAlignment="1">
      <alignment horizontal="center" vertical="center"/>
      <protection/>
    </xf>
    <xf numFmtId="3" fontId="9" fillId="0" borderId="62" xfId="0" applyNumberFormat="1" applyFont="1" applyFill="1" applyBorder="1" applyAlignment="1">
      <alignment horizontal="center" vertical="center"/>
    </xf>
    <xf numFmtId="213" fontId="16" fillId="0" borderId="69" xfId="0" applyNumberFormat="1" applyFont="1" applyFill="1" applyBorder="1" applyAlignment="1">
      <alignment vertical="center" shrinkToFit="1"/>
    </xf>
    <xf numFmtId="213" fontId="16" fillId="60" borderId="69" xfId="0" applyNumberFormat="1" applyFont="1" applyFill="1" applyBorder="1" applyAlignment="1">
      <alignment vertical="center"/>
    </xf>
    <xf numFmtId="213" fontId="16" fillId="0" borderId="158" xfId="0" applyNumberFormat="1" applyFont="1" applyFill="1" applyBorder="1" applyAlignment="1">
      <alignment vertical="center"/>
    </xf>
    <xf numFmtId="213" fontId="16" fillId="0" borderId="47" xfId="0" applyNumberFormat="1" applyFont="1" applyFill="1" applyBorder="1" applyAlignment="1">
      <alignment vertical="center"/>
    </xf>
    <xf numFmtId="213" fontId="16" fillId="0" borderId="159" xfId="118" applyNumberFormat="1" applyFont="1" applyFill="1" applyBorder="1" applyAlignment="1">
      <alignment vertical="center"/>
    </xf>
    <xf numFmtId="213" fontId="16" fillId="56" borderId="69" xfId="118" applyNumberFormat="1" applyFont="1" applyFill="1" applyBorder="1" applyAlignment="1">
      <alignment vertical="center"/>
    </xf>
    <xf numFmtId="213" fontId="16" fillId="0" borderId="28" xfId="0" applyNumberFormat="1" applyFont="1" applyFill="1" applyBorder="1" applyAlignment="1">
      <alignment vertical="center"/>
    </xf>
    <xf numFmtId="214" fontId="16" fillId="0" borderId="160" xfId="0" applyNumberFormat="1" applyFont="1" applyFill="1" applyBorder="1" applyAlignment="1">
      <alignment vertical="center"/>
    </xf>
    <xf numFmtId="213" fontId="16" fillId="0" borderId="157" xfId="0" applyNumberFormat="1" applyFont="1" applyFill="1" applyBorder="1" applyAlignment="1">
      <alignment vertical="center"/>
    </xf>
    <xf numFmtId="214" fontId="16" fillId="0" borderId="161" xfId="0" applyNumberFormat="1" applyFont="1" applyFill="1" applyBorder="1" applyAlignment="1">
      <alignment vertical="center"/>
    </xf>
    <xf numFmtId="214" fontId="16" fillId="0" borderId="162" xfId="0" applyNumberFormat="1" applyFont="1" applyFill="1" applyBorder="1" applyAlignment="1">
      <alignment vertical="center"/>
    </xf>
    <xf numFmtId="214" fontId="16" fillId="0" borderId="163" xfId="0" applyNumberFormat="1" applyFont="1" applyFill="1" applyBorder="1" applyAlignment="1">
      <alignment vertical="center"/>
    </xf>
    <xf numFmtId="213" fontId="16" fillId="0" borderId="164" xfId="0" applyNumberFormat="1" applyFont="1" applyFill="1" applyBorder="1" applyAlignment="1">
      <alignment vertical="center"/>
    </xf>
    <xf numFmtId="213" fontId="16" fillId="0" borderId="165" xfId="0" applyNumberFormat="1" applyFont="1" applyFill="1" applyBorder="1" applyAlignment="1">
      <alignment vertical="center"/>
    </xf>
    <xf numFmtId="214" fontId="16" fillId="0" borderId="25" xfId="0" applyNumberFormat="1" applyFont="1" applyFill="1" applyBorder="1" applyAlignment="1">
      <alignment vertical="center"/>
    </xf>
    <xf numFmtId="213" fontId="16" fillId="60" borderId="157" xfId="0" applyNumberFormat="1" applyFont="1" applyFill="1" applyBorder="1" applyAlignment="1">
      <alignment vertical="center"/>
    </xf>
    <xf numFmtId="213" fontId="16" fillId="0" borderId="166" xfId="118" applyNumberFormat="1" applyFont="1" applyFill="1" applyBorder="1" applyAlignment="1">
      <alignment vertical="center"/>
    </xf>
    <xf numFmtId="213" fontId="16" fillId="56" borderId="157" xfId="118" applyNumberFormat="1" applyFont="1" applyFill="1" applyBorder="1" applyAlignment="1">
      <alignment vertical="center"/>
    </xf>
    <xf numFmtId="213" fontId="16" fillId="56" borderId="167" xfId="0" applyNumberFormat="1" applyFont="1" applyFill="1" applyBorder="1" applyAlignment="1">
      <alignment vertical="center"/>
    </xf>
    <xf numFmtId="3" fontId="14" fillId="55" borderId="31" xfId="0" applyNumberFormat="1" applyFont="1" applyFill="1" applyBorder="1" applyAlignment="1">
      <alignment horizontal="center" vertical="center" shrinkToFit="1"/>
    </xf>
    <xf numFmtId="3" fontId="14" fillId="56" borderId="31" xfId="0" applyNumberFormat="1" applyFont="1" applyFill="1" applyBorder="1" applyAlignment="1">
      <alignment horizontal="center" vertical="center" shrinkToFit="1"/>
    </xf>
    <xf numFmtId="3" fontId="14" fillId="55" borderId="34" xfId="0" applyNumberFormat="1" applyFont="1" applyFill="1" applyBorder="1" applyAlignment="1">
      <alignment horizontal="center" vertical="center" shrinkToFit="1"/>
    </xf>
    <xf numFmtId="181" fontId="69" fillId="0" borderId="0" xfId="150" applyNumberFormat="1" applyFont="1">
      <alignment vertical="center"/>
      <protection/>
    </xf>
    <xf numFmtId="213" fontId="16" fillId="56" borderId="69" xfId="0" applyNumberFormat="1" applyFont="1" applyFill="1" applyBorder="1" applyAlignment="1">
      <alignment vertical="center" shrinkToFit="1"/>
    </xf>
    <xf numFmtId="213" fontId="16" fillId="0" borderId="167" xfId="0" applyNumberFormat="1" applyFont="1" applyFill="1" applyBorder="1" applyAlignment="1">
      <alignment vertical="center"/>
    </xf>
    <xf numFmtId="213" fontId="16" fillId="0" borderId="0" xfId="0" applyNumberFormat="1" applyFont="1" applyFill="1" applyBorder="1" applyAlignment="1">
      <alignment vertical="center"/>
    </xf>
    <xf numFmtId="214" fontId="16" fillId="0" borderId="168" xfId="0" applyNumberFormat="1" applyFont="1" applyFill="1" applyBorder="1" applyAlignment="1">
      <alignment vertical="center"/>
    </xf>
    <xf numFmtId="214" fontId="16" fillId="0" borderId="51" xfId="0" applyNumberFormat="1" applyFont="1" applyFill="1" applyBorder="1" applyAlignment="1">
      <alignment vertical="center"/>
    </xf>
    <xf numFmtId="213" fontId="16" fillId="56" borderId="70" xfId="0" applyNumberFormat="1" applyFont="1" applyFill="1" applyBorder="1" applyAlignment="1">
      <alignment vertical="center"/>
    </xf>
    <xf numFmtId="214" fontId="16" fillId="0" borderId="63" xfId="0" applyNumberFormat="1" applyFont="1" applyFill="1" applyBorder="1" applyAlignment="1">
      <alignment vertical="center"/>
    </xf>
    <xf numFmtId="213" fontId="16" fillId="0" borderId="154" xfId="0" applyNumberFormat="1" applyFont="1" applyFill="1" applyBorder="1" applyAlignment="1">
      <alignment vertical="center"/>
    </xf>
    <xf numFmtId="213" fontId="16" fillId="0" borderId="169" xfId="0" applyNumberFormat="1" applyFont="1" applyFill="1" applyBorder="1" applyAlignment="1">
      <alignment vertical="center"/>
    </xf>
    <xf numFmtId="214" fontId="16" fillId="0" borderId="26" xfId="0" applyNumberFormat="1" applyFont="1" applyFill="1" applyBorder="1" applyAlignment="1">
      <alignment vertical="center"/>
    </xf>
    <xf numFmtId="213" fontId="16" fillId="60" borderId="0" xfId="0" applyNumberFormat="1" applyFont="1" applyFill="1" applyBorder="1" applyAlignment="1">
      <alignment vertical="center"/>
    </xf>
    <xf numFmtId="213" fontId="16" fillId="0" borderId="60" xfId="118" applyNumberFormat="1" applyFont="1" applyFill="1" applyBorder="1" applyAlignment="1">
      <alignment vertical="center"/>
    </xf>
    <xf numFmtId="213" fontId="16" fillId="56" borderId="0" xfId="118" applyNumberFormat="1" applyFont="1" applyFill="1" applyBorder="1" applyAlignment="1">
      <alignment vertical="center"/>
    </xf>
    <xf numFmtId="213" fontId="16" fillId="0" borderId="64" xfId="0" applyNumberFormat="1" applyFont="1" applyFill="1" applyBorder="1" applyAlignment="1">
      <alignment vertical="center"/>
    </xf>
    <xf numFmtId="214" fontId="16" fillId="0" borderId="65" xfId="0" applyNumberFormat="1" applyFont="1" applyFill="1" applyBorder="1" applyAlignment="1">
      <alignment vertical="center"/>
    </xf>
    <xf numFmtId="214" fontId="16" fillId="0" borderId="66" xfId="0" applyNumberFormat="1" applyFont="1" applyFill="1" applyBorder="1" applyAlignment="1">
      <alignment vertical="center"/>
    </xf>
    <xf numFmtId="213" fontId="16" fillId="0" borderId="39" xfId="0" applyNumberFormat="1" applyFont="1" applyFill="1" applyBorder="1" applyAlignment="1">
      <alignment vertical="center"/>
    </xf>
    <xf numFmtId="213" fontId="16" fillId="0" borderId="75" xfId="0" applyNumberFormat="1" applyFont="1" applyFill="1" applyBorder="1" applyAlignment="1">
      <alignment vertical="center"/>
    </xf>
    <xf numFmtId="214" fontId="16" fillId="0" borderId="67" xfId="0" applyNumberFormat="1" applyFont="1" applyFill="1" applyBorder="1" applyAlignment="1">
      <alignment vertical="center"/>
    </xf>
    <xf numFmtId="213" fontId="16" fillId="0" borderId="72" xfId="0" applyNumberFormat="1" applyFont="1" applyFill="1" applyBorder="1" applyAlignment="1">
      <alignment vertical="center"/>
    </xf>
    <xf numFmtId="213" fontId="16" fillId="0" borderId="67" xfId="0" applyNumberFormat="1" applyFont="1" applyFill="1" applyBorder="1" applyAlignment="1">
      <alignment vertical="center"/>
    </xf>
    <xf numFmtId="213" fontId="16" fillId="0" borderId="140" xfId="0" applyNumberFormat="1" applyFont="1" applyFill="1" applyBorder="1" applyAlignment="1">
      <alignment vertical="center"/>
    </xf>
    <xf numFmtId="214" fontId="16" fillId="0" borderId="170" xfId="0" applyNumberFormat="1" applyFont="1" applyFill="1" applyBorder="1" applyAlignment="1">
      <alignment vertical="center"/>
    </xf>
    <xf numFmtId="214" fontId="16" fillId="0" borderId="71" xfId="0" applyNumberFormat="1" applyFont="1" applyFill="1" applyBorder="1" applyAlignment="1">
      <alignment vertical="center"/>
    </xf>
    <xf numFmtId="213" fontId="16" fillId="0" borderId="50" xfId="0" applyNumberFormat="1" applyFont="1" applyFill="1" applyBorder="1" applyAlignment="1">
      <alignment vertical="center"/>
    </xf>
    <xf numFmtId="213" fontId="16" fillId="0" borderId="171" xfId="0" applyNumberFormat="1" applyFont="1" applyFill="1" applyBorder="1" applyAlignment="1">
      <alignment vertical="center"/>
    </xf>
    <xf numFmtId="214" fontId="16" fillId="0" borderId="135" xfId="0" applyNumberFormat="1" applyFont="1" applyFill="1" applyBorder="1" applyAlignment="1">
      <alignment vertical="center"/>
    </xf>
    <xf numFmtId="213" fontId="16" fillId="0" borderId="136" xfId="118" applyNumberFormat="1" applyFont="1" applyFill="1" applyBorder="1" applyAlignment="1">
      <alignment vertical="center"/>
    </xf>
    <xf numFmtId="213" fontId="16" fillId="0" borderId="140" xfId="118" applyNumberFormat="1" applyFont="1" applyFill="1" applyBorder="1" applyAlignment="1">
      <alignment vertical="center"/>
    </xf>
    <xf numFmtId="213" fontId="16" fillId="0" borderId="135" xfId="0" applyNumberFormat="1" applyFont="1" applyFill="1" applyBorder="1" applyAlignment="1">
      <alignment vertical="center"/>
    </xf>
    <xf numFmtId="0" fontId="41" fillId="0" borderId="172" xfId="152" applyFont="1" applyFill="1" applyBorder="1" applyAlignment="1">
      <alignment horizontal="center" vertical="center"/>
      <protection/>
    </xf>
    <xf numFmtId="0" fontId="21" fillId="0" borderId="173" xfId="152" applyFont="1" applyFill="1" applyBorder="1" applyAlignment="1">
      <alignment horizontal="center" vertical="center"/>
      <protection/>
    </xf>
    <xf numFmtId="181" fontId="21" fillId="0" borderId="139" xfId="150" applyNumberFormat="1" applyFont="1" applyFill="1" applyBorder="1" applyAlignment="1">
      <alignment horizontal="center" vertical="center"/>
      <protection/>
    </xf>
    <xf numFmtId="213" fontId="21" fillId="0" borderId="84" xfId="120" applyNumberFormat="1" applyFont="1" applyFill="1" applyBorder="1" applyAlignment="1">
      <alignment vertical="center"/>
    </xf>
    <xf numFmtId="213" fontId="21" fillId="0" borderId="84" xfId="150" applyNumberFormat="1" applyFont="1" applyFill="1" applyBorder="1">
      <alignment vertical="center"/>
      <protection/>
    </xf>
    <xf numFmtId="213" fontId="21" fillId="0" borderId="139" xfId="120" applyNumberFormat="1" applyFont="1" applyFill="1" applyBorder="1" applyAlignment="1">
      <alignment vertical="center"/>
    </xf>
    <xf numFmtId="213" fontId="21" fillId="0" borderId="144" xfId="150" applyNumberFormat="1" applyFont="1" applyFill="1" applyBorder="1">
      <alignment vertical="center"/>
      <protection/>
    </xf>
    <xf numFmtId="213" fontId="21" fillId="0" borderId="141" xfId="150" applyNumberFormat="1" applyFont="1" applyFill="1" applyBorder="1">
      <alignment vertical="center"/>
      <protection/>
    </xf>
    <xf numFmtId="213" fontId="21" fillId="0" borderId="138" xfId="150" applyNumberFormat="1" applyFont="1" applyFill="1" applyBorder="1">
      <alignment vertical="center"/>
      <protection/>
    </xf>
    <xf numFmtId="215" fontId="41" fillId="59" borderId="58" xfId="150" applyNumberFormat="1" applyFont="1" applyFill="1" applyBorder="1" applyAlignment="1">
      <alignment horizontal="center" vertical="center"/>
      <protection/>
    </xf>
    <xf numFmtId="216" fontId="41" fillId="59" borderId="56" xfId="150" applyNumberFormat="1" applyFont="1" applyFill="1" applyBorder="1" applyAlignment="1">
      <alignment horizontal="center" vertical="center"/>
      <protection/>
    </xf>
    <xf numFmtId="216" fontId="41" fillId="59" borderId="135" xfId="150" applyNumberFormat="1" applyFont="1" applyFill="1" applyBorder="1" applyAlignment="1">
      <alignment horizontal="center" vertical="center"/>
      <protection/>
    </xf>
    <xf numFmtId="216" fontId="41" fillId="0" borderId="135" xfId="150" applyNumberFormat="1" applyFont="1" applyBorder="1" applyAlignment="1">
      <alignment horizontal="center" vertical="center"/>
      <protection/>
    </xf>
    <xf numFmtId="216" fontId="41" fillId="0" borderId="67" xfId="150" applyNumberFormat="1" applyFont="1" applyBorder="1" applyAlignment="1">
      <alignment horizontal="center" vertical="center"/>
      <protection/>
    </xf>
    <xf numFmtId="216" fontId="41" fillId="59" borderId="53" xfId="150" applyNumberFormat="1" applyFont="1" applyFill="1" applyBorder="1" applyAlignment="1">
      <alignment horizontal="center" vertical="center"/>
      <protection/>
    </xf>
    <xf numFmtId="216" fontId="41" fillId="59" borderId="55" xfId="150" applyNumberFormat="1" applyFont="1" applyFill="1" applyBorder="1" applyAlignment="1">
      <alignment horizontal="center" vertical="center"/>
      <protection/>
    </xf>
    <xf numFmtId="196" fontId="15" fillId="0" borderId="139" xfId="150" applyNumberFormat="1" applyFill="1" applyBorder="1" applyAlignment="1">
      <alignment horizontal="center" vertical="center" shrinkToFit="1"/>
      <protection/>
    </xf>
    <xf numFmtId="196" fontId="15" fillId="0" borderId="138" xfId="150" applyNumberFormat="1" applyFill="1" applyBorder="1" applyAlignment="1">
      <alignment horizontal="right" vertical="center"/>
      <protection/>
    </xf>
    <xf numFmtId="210" fontId="15" fillId="0" borderId="84" xfId="150" applyNumberFormat="1" applyFill="1" applyBorder="1">
      <alignment vertical="center"/>
      <protection/>
    </xf>
    <xf numFmtId="210" fontId="15" fillId="0" borderId="139" xfId="150" applyNumberFormat="1" applyFill="1" applyBorder="1">
      <alignment vertical="center"/>
      <protection/>
    </xf>
    <xf numFmtId="210" fontId="15" fillId="0" borderId="152" xfId="150" applyNumberFormat="1" applyFill="1" applyBorder="1">
      <alignment vertical="center"/>
      <protection/>
    </xf>
    <xf numFmtId="210" fontId="15" fillId="0" borderId="131" xfId="150" applyNumberFormat="1" applyFill="1" applyBorder="1">
      <alignment vertical="center"/>
      <protection/>
    </xf>
    <xf numFmtId="210" fontId="15" fillId="0" borderId="153" xfId="150" applyNumberFormat="1" applyFill="1" applyBorder="1">
      <alignment vertical="center"/>
      <protection/>
    </xf>
    <xf numFmtId="210" fontId="15" fillId="0" borderId="138" xfId="150" applyNumberFormat="1" applyFill="1" applyBorder="1">
      <alignment vertical="center"/>
      <protection/>
    </xf>
    <xf numFmtId="215" fontId="41" fillId="59" borderId="87" xfId="150" applyNumberFormat="1" applyFont="1" applyFill="1" applyBorder="1" applyAlignment="1">
      <alignment horizontal="center" vertical="center"/>
      <protection/>
    </xf>
    <xf numFmtId="215" fontId="41" fillId="59" borderId="57" xfId="150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Border="1" applyAlignment="1">
      <alignment horizontal="center" vertical="center"/>
    </xf>
    <xf numFmtId="3" fontId="41" fillId="56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56" borderId="0" xfId="0" applyNumberFormat="1" applyFont="1" applyFill="1" applyAlignment="1">
      <alignment vertical="center"/>
    </xf>
    <xf numFmtId="3" fontId="14" fillId="55" borderId="31" xfId="0" applyNumberFormat="1" applyFont="1" applyFill="1" applyBorder="1" applyAlignment="1">
      <alignment horizontal="centerContinuous" vertical="center"/>
    </xf>
    <xf numFmtId="3" fontId="14" fillId="56" borderId="31" xfId="0" applyNumberFormat="1" applyFont="1" applyFill="1" applyBorder="1" applyAlignment="1">
      <alignment horizontal="centerContinuous" vertical="center"/>
    </xf>
    <xf numFmtId="3" fontId="14" fillId="55" borderId="33" xfId="0" applyNumberFormat="1" applyFont="1" applyFill="1" applyBorder="1" applyAlignment="1">
      <alignment horizontal="centerContinuous" vertical="center"/>
    </xf>
    <xf numFmtId="3" fontId="14" fillId="56" borderId="33" xfId="0" applyNumberFormat="1" applyFont="1" applyFill="1" applyBorder="1" applyAlignment="1">
      <alignment horizontal="centerContinuous" vertical="center"/>
    </xf>
    <xf numFmtId="213" fontId="46" fillId="0" borderId="0" xfId="0" applyNumberFormat="1" applyFont="1" applyFill="1" applyBorder="1" applyAlignment="1">
      <alignment horizontal="center" vertical="center"/>
    </xf>
    <xf numFmtId="213" fontId="19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56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 shrinkToFit="1"/>
    </xf>
    <xf numFmtId="3" fontId="14" fillId="56" borderId="0" xfId="0" applyNumberFormat="1" applyFont="1" applyFill="1" applyAlignment="1">
      <alignment vertical="center" shrinkToFit="1"/>
    </xf>
    <xf numFmtId="3" fontId="8" fillId="56" borderId="0" xfId="0" applyNumberFormat="1" applyFont="1" applyFill="1" applyAlignment="1">
      <alignment vertical="center"/>
    </xf>
    <xf numFmtId="3" fontId="14" fillId="55" borderId="60" xfId="0" applyNumberFormat="1" applyFont="1" applyFill="1" applyBorder="1" applyAlignment="1">
      <alignment horizontal="center" vertical="center" shrinkToFit="1"/>
    </xf>
    <xf numFmtId="3" fontId="14" fillId="55" borderId="51" xfId="0" applyNumberFormat="1" applyFont="1" applyFill="1" applyBorder="1" applyAlignment="1">
      <alignment horizontal="center" vertical="center"/>
    </xf>
    <xf numFmtId="3" fontId="14" fillId="55" borderId="61" xfId="0" applyNumberFormat="1" applyFont="1" applyFill="1" applyBorder="1" applyAlignment="1">
      <alignment horizontal="center" vertical="center" shrinkToFit="1"/>
    </xf>
    <xf numFmtId="3" fontId="14" fillId="55" borderId="52" xfId="0" applyNumberFormat="1" applyFont="1" applyFill="1" applyBorder="1" applyAlignment="1">
      <alignment horizontal="center" vertical="center" shrinkToFit="1"/>
    </xf>
    <xf numFmtId="213" fontId="16" fillId="0" borderId="159" xfId="0" applyNumberFormat="1" applyFont="1" applyFill="1" applyBorder="1" applyAlignment="1">
      <alignment vertical="center"/>
    </xf>
    <xf numFmtId="213" fontId="16" fillId="0" borderId="60" xfId="0" applyNumberFormat="1" applyFont="1" applyFill="1" applyBorder="1" applyAlignment="1">
      <alignment vertical="center"/>
    </xf>
    <xf numFmtId="213" fontId="16" fillId="0" borderId="136" xfId="0" applyNumberFormat="1" applyFont="1" applyFill="1" applyBorder="1" applyAlignment="1">
      <alignment vertical="center"/>
    </xf>
    <xf numFmtId="213" fontId="46" fillId="0" borderId="0" xfId="0" applyNumberFormat="1" applyFont="1" applyFill="1" applyBorder="1" applyAlignment="1">
      <alignment vertical="center"/>
    </xf>
    <xf numFmtId="3" fontId="9" fillId="0" borderId="174" xfId="0" applyNumberFormat="1" applyFont="1" applyFill="1" applyBorder="1" applyAlignment="1">
      <alignment horizontal="center" vertical="center"/>
    </xf>
    <xf numFmtId="3" fontId="9" fillId="0" borderId="175" xfId="0" applyNumberFormat="1" applyFont="1" applyFill="1" applyBorder="1" applyAlignment="1">
      <alignment horizontal="center" vertical="center"/>
    </xf>
    <xf numFmtId="3" fontId="9" fillId="0" borderId="176" xfId="0" applyNumberFormat="1" applyFont="1" applyFill="1" applyBorder="1" applyAlignment="1">
      <alignment horizontal="center" vertical="center"/>
    </xf>
    <xf numFmtId="3" fontId="9" fillId="0" borderId="177" xfId="0" applyNumberFormat="1" applyFont="1" applyFill="1" applyBorder="1" applyAlignment="1">
      <alignment horizontal="center" vertical="center"/>
    </xf>
    <xf numFmtId="3" fontId="9" fillId="0" borderId="178" xfId="0" applyNumberFormat="1" applyFont="1" applyFill="1" applyBorder="1" applyAlignment="1">
      <alignment horizontal="center" vertical="center"/>
    </xf>
    <xf numFmtId="3" fontId="9" fillId="0" borderId="179" xfId="0" applyNumberFormat="1" applyFont="1" applyFill="1" applyBorder="1" applyAlignment="1">
      <alignment horizontal="center" vertical="center"/>
    </xf>
    <xf numFmtId="3" fontId="14" fillId="55" borderId="87" xfId="0" applyNumberFormat="1" applyFont="1" applyFill="1" applyBorder="1" applyAlignment="1">
      <alignment horizontal="center" vertical="center"/>
    </xf>
    <xf numFmtId="3" fontId="14" fillId="55" borderId="53" xfId="0" applyNumberFormat="1" applyFont="1" applyFill="1" applyBorder="1" applyAlignment="1">
      <alignment horizontal="center" vertical="center"/>
    </xf>
    <xf numFmtId="181" fontId="15" fillId="0" borderId="180" xfId="150" applyNumberFormat="1" applyBorder="1" applyAlignment="1">
      <alignment horizontal="center" vertical="center"/>
      <protection/>
    </xf>
    <xf numFmtId="0" fontId="15" fillId="0" borderId="113" xfId="150" applyBorder="1" applyAlignment="1">
      <alignment horizontal="center" vertical="center"/>
      <protection/>
    </xf>
    <xf numFmtId="181" fontId="15" fillId="0" borderId="22" xfId="150" applyNumberFormat="1" applyBorder="1" applyAlignment="1">
      <alignment horizontal="center" vertical="center"/>
      <protection/>
    </xf>
    <xf numFmtId="0" fontId="15" fillId="0" borderId="58" xfId="150" applyBorder="1" applyAlignment="1">
      <alignment horizontal="center" vertical="center"/>
      <protection/>
    </xf>
    <xf numFmtId="0" fontId="15" fillId="0" borderId="59" xfId="150" applyBorder="1" applyAlignment="1">
      <alignment horizontal="center" vertical="center"/>
      <protection/>
    </xf>
    <xf numFmtId="0" fontId="15" fillId="0" borderId="61" xfId="150" applyBorder="1" applyAlignment="1">
      <alignment horizontal="center" vertical="center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会計（小数０桁）" xfId="107"/>
    <cellStyle name="会計（小数１桁）" xfId="108"/>
    <cellStyle name="会計（小数３桁）" xfId="109"/>
    <cellStyle name="会計（小数４桁）" xfId="110"/>
    <cellStyle name="会計（小数６桁）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2 2" xfId="148"/>
    <cellStyle name="標準 2 3" xfId="149"/>
    <cellStyle name="標準 3" xfId="150"/>
    <cellStyle name="標準 4" xfId="151"/>
    <cellStyle name="標準_【○】21_12不交付" xfId="152"/>
    <cellStyle name="Followed Hyperlink" xfId="153"/>
    <cellStyle name="良い" xfId="154"/>
    <cellStyle name="良い 2" xfId="155"/>
    <cellStyle name="良い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6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AB26" sqref="AB26"/>
    </sheetView>
  </sheetViews>
  <sheetFormatPr defaultColWidth="10" defaultRowHeight="18"/>
  <cols>
    <col min="1" max="1" width="12.33203125" style="4" customWidth="1"/>
    <col min="2" max="2" width="1.66015625" style="73" customWidth="1"/>
    <col min="3" max="3" width="1.66015625" style="70" customWidth="1"/>
    <col min="4" max="4" width="3.16015625" style="4" customWidth="1"/>
    <col min="5" max="5" width="10.33203125" style="4" customWidth="1"/>
    <col min="6" max="6" width="8" style="4" hidden="1" customWidth="1"/>
    <col min="7" max="7" width="4.66015625" style="4" customWidth="1"/>
    <col min="8" max="8" width="10.33203125" style="4" customWidth="1"/>
    <col min="9" max="9" width="8" style="4" hidden="1" customWidth="1"/>
    <col min="10" max="10" width="5.33203125" style="4" bestFit="1" customWidth="1"/>
    <col min="11" max="11" width="10.33203125" style="4" customWidth="1"/>
    <col min="12" max="12" width="8" style="4" hidden="1" customWidth="1"/>
    <col min="13" max="13" width="4.66015625" style="4" customWidth="1"/>
    <col min="14" max="14" width="10.33203125" style="4" customWidth="1"/>
    <col min="15" max="15" width="8" style="4" hidden="1" customWidth="1"/>
    <col min="16" max="16" width="4.66015625" style="4" customWidth="1"/>
    <col min="17" max="17" width="10.33203125" style="4" customWidth="1"/>
    <col min="18" max="18" width="8" style="4" hidden="1" customWidth="1"/>
    <col min="19" max="19" width="4.66015625" style="4" customWidth="1"/>
    <col min="20" max="20" width="10.33203125" style="4" customWidth="1"/>
    <col min="21" max="21" width="8" style="521" hidden="1" customWidth="1"/>
    <col min="22" max="22" width="4.66015625" style="4" customWidth="1"/>
    <col min="23" max="23" width="10.33203125" style="4" customWidth="1"/>
    <col min="24" max="24" width="8" style="521" hidden="1" customWidth="1"/>
    <col min="25" max="25" width="4.66015625" style="4" customWidth="1"/>
    <col min="26" max="26" width="10.33203125" style="4" customWidth="1"/>
    <col min="27" max="27" width="8" style="4" hidden="1" customWidth="1"/>
    <col min="28" max="28" width="5.33203125" style="4" bestFit="1" customWidth="1"/>
    <col min="29" max="29" width="10.33203125" style="4" customWidth="1"/>
    <col min="30" max="30" width="8" style="4" hidden="1" customWidth="1"/>
    <col min="31" max="31" width="5.5" style="4" customWidth="1"/>
    <col min="32" max="32" width="10.33203125" style="4" customWidth="1"/>
    <col min="33" max="33" width="8" style="4" hidden="1" customWidth="1"/>
    <col min="34" max="34" width="5.33203125" style="4" bestFit="1" customWidth="1"/>
    <col min="35" max="35" width="10.33203125" style="4" customWidth="1"/>
    <col min="36" max="36" width="8" style="4" hidden="1" customWidth="1"/>
    <col min="37" max="37" width="4.66015625" style="4" customWidth="1"/>
    <col min="38" max="38" width="9.66015625" style="4" customWidth="1"/>
    <col min="39" max="39" width="7.66015625" style="4" hidden="1" customWidth="1"/>
    <col min="40" max="40" width="10.33203125" style="4" customWidth="1"/>
    <col min="41" max="41" width="8" style="4" hidden="1" customWidth="1"/>
    <col min="42" max="42" width="4.66015625" style="4" customWidth="1"/>
    <col min="43" max="43" width="10.33203125" style="4" customWidth="1"/>
    <col min="44" max="44" width="8" style="4" hidden="1" customWidth="1"/>
    <col min="45" max="45" width="4.66015625" style="4" customWidth="1"/>
    <col min="46" max="46" width="9.66015625" style="4" customWidth="1"/>
    <col min="47" max="47" width="6.5" style="4" hidden="1" customWidth="1"/>
    <col min="48" max="48" width="10.33203125" style="4" customWidth="1"/>
    <col min="49" max="49" width="8" style="4" hidden="1" customWidth="1"/>
    <col min="50" max="50" width="4.66015625" style="4" customWidth="1"/>
    <col min="51" max="51" width="10.33203125" style="69" customWidth="1"/>
    <col min="52" max="52" width="8" style="69" hidden="1" customWidth="1"/>
    <col min="53" max="53" width="6.58203125" style="4" bestFit="1" customWidth="1"/>
    <col min="54" max="54" width="6.66015625" style="4" customWidth="1"/>
    <col min="55" max="55" width="6.5" style="4" hidden="1" customWidth="1"/>
    <col min="56" max="56" width="10.33203125" style="4" customWidth="1"/>
    <col min="57" max="57" width="8" style="4" hidden="1" customWidth="1"/>
    <col min="58" max="58" width="5.41015625" style="4" customWidth="1"/>
    <col min="59" max="59" width="0.8359375" style="105" customWidth="1"/>
    <col min="60" max="60" width="8.66015625" style="4" customWidth="1"/>
    <col min="61" max="61" width="5.16015625" style="4" customWidth="1"/>
    <col min="62" max="16384" width="10" style="4" customWidth="1"/>
  </cols>
  <sheetData>
    <row r="1" spans="6:61" s="129" customFormat="1" ht="12">
      <c r="F1" s="130" t="s">
        <v>183</v>
      </c>
      <c r="I1" s="130" t="s">
        <v>183</v>
      </c>
      <c r="L1" s="130" t="s">
        <v>183</v>
      </c>
      <c r="O1" s="130" t="s">
        <v>183</v>
      </c>
      <c r="R1" s="130" t="s">
        <v>183</v>
      </c>
      <c r="U1" s="508" t="s">
        <v>183</v>
      </c>
      <c r="X1" s="508" t="s">
        <v>183</v>
      </c>
      <c r="AA1" s="130" t="s">
        <v>183</v>
      </c>
      <c r="AD1" s="130" t="s">
        <v>183</v>
      </c>
      <c r="AG1" s="130" t="s">
        <v>183</v>
      </c>
      <c r="AI1" s="131"/>
      <c r="AJ1" s="130" t="s">
        <v>183</v>
      </c>
      <c r="AM1" s="130" t="s">
        <v>183</v>
      </c>
      <c r="AO1" s="130" t="s">
        <v>183</v>
      </c>
      <c r="AR1" s="130" t="s">
        <v>183</v>
      </c>
      <c r="AU1" s="130" t="s">
        <v>183</v>
      </c>
      <c r="AW1" s="130" t="s">
        <v>183</v>
      </c>
      <c r="AY1" s="132"/>
      <c r="AZ1" s="130" t="s">
        <v>183</v>
      </c>
      <c r="BC1" s="130" t="s">
        <v>183</v>
      </c>
      <c r="BE1" s="130" t="s">
        <v>183</v>
      </c>
      <c r="BG1" s="507" t="s">
        <v>353</v>
      </c>
      <c r="BH1" s="507"/>
      <c r="BI1" s="507"/>
    </row>
    <row r="2" spans="1:61" ht="21" customHeight="1">
      <c r="A2" s="180" t="s">
        <v>420</v>
      </c>
      <c r="B2" s="68" t="s">
        <v>354</v>
      </c>
      <c r="D2" s="71"/>
      <c r="E2" s="71"/>
      <c r="F2" s="88"/>
      <c r="G2" s="71"/>
      <c r="H2" s="71"/>
      <c r="I2" s="88"/>
      <c r="J2" s="71"/>
      <c r="K2" s="71"/>
      <c r="L2" s="88"/>
      <c r="M2" s="71"/>
      <c r="N2" s="71"/>
      <c r="O2" s="88"/>
      <c r="P2" s="71"/>
      <c r="Q2" s="71"/>
      <c r="R2" s="88"/>
      <c r="S2" s="71"/>
      <c r="T2" s="509"/>
      <c r="U2" s="510"/>
      <c r="V2" s="509"/>
      <c r="W2" s="509"/>
      <c r="X2" s="510"/>
      <c r="Y2" s="509"/>
      <c r="Z2" s="71"/>
      <c r="AA2" s="88"/>
      <c r="AB2" s="71"/>
      <c r="AC2" s="71"/>
      <c r="AD2" s="88"/>
      <c r="AE2" s="71"/>
      <c r="AF2" s="71"/>
      <c r="AG2" s="88"/>
      <c r="AH2" s="71"/>
      <c r="AI2" s="71"/>
      <c r="AJ2" s="88"/>
      <c r="AK2" s="101" t="s">
        <v>355</v>
      </c>
      <c r="AL2" s="71"/>
      <c r="AM2" s="88"/>
      <c r="AN2" s="71"/>
      <c r="AO2" s="88"/>
      <c r="AP2" s="71"/>
      <c r="AQ2" s="71"/>
      <c r="AR2" s="88"/>
      <c r="AS2" s="71"/>
      <c r="AT2" s="71"/>
      <c r="AU2" s="88"/>
      <c r="AV2" s="71"/>
      <c r="AW2" s="88"/>
      <c r="AX2" s="71"/>
      <c r="AY2" s="72"/>
      <c r="AZ2" s="93"/>
      <c r="BA2" s="71"/>
      <c r="BB2" s="71"/>
      <c r="BC2" s="88"/>
      <c r="BD2" s="71"/>
      <c r="BE2" s="88"/>
      <c r="BF2" s="101" t="s">
        <v>355</v>
      </c>
      <c r="BG2" s="101"/>
      <c r="BH2" s="509"/>
      <c r="BI2" s="509"/>
    </row>
    <row r="3" spans="1:62" ht="14.25" customHeight="1">
      <c r="A3" s="114"/>
      <c r="B3" s="114" t="s">
        <v>315</v>
      </c>
      <c r="C3" s="115"/>
      <c r="D3" s="116"/>
      <c r="E3" s="87" t="s">
        <v>337</v>
      </c>
      <c r="F3" s="98"/>
      <c r="G3" s="87"/>
      <c r="H3" s="87"/>
      <c r="I3" s="98"/>
      <c r="J3" s="87"/>
      <c r="K3" s="87"/>
      <c r="L3" s="98"/>
      <c r="M3" s="87"/>
      <c r="N3" s="87"/>
      <c r="O3" s="98"/>
      <c r="P3" s="87"/>
      <c r="Q3" s="87"/>
      <c r="R3" s="98"/>
      <c r="S3" s="87"/>
      <c r="T3" s="511"/>
      <c r="U3" s="512"/>
      <c r="V3" s="511"/>
      <c r="W3" s="511"/>
      <c r="X3" s="512"/>
      <c r="Y3" s="511"/>
      <c r="Z3" s="87"/>
      <c r="AA3" s="98"/>
      <c r="AB3" s="87"/>
      <c r="AC3" s="87"/>
      <c r="AD3" s="98"/>
      <c r="AE3" s="87"/>
      <c r="AF3" s="87"/>
      <c r="AG3" s="98"/>
      <c r="AH3" s="87"/>
      <c r="AI3" s="87"/>
      <c r="AJ3" s="98"/>
      <c r="AK3" s="117"/>
      <c r="AL3" s="86" t="s">
        <v>334</v>
      </c>
      <c r="AM3" s="97"/>
      <c r="AN3" s="86"/>
      <c r="AO3" s="97"/>
      <c r="AP3" s="108"/>
      <c r="AQ3" s="87" t="s">
        <v>0</v>
      </c>
      <c r="AR3" s="98"/>
      <c r="AS3" s="87"/>
      <c r="AT3" s="86"/>
      <c r="AU3" s="97"/>
      <c r="AV3" s="86"/>
      <c r="AW3" s="97"/>
      <c r="AX3" s="108"/>
      <c r="AY3" s="135" t="s">
        <v>44</v>
      </c>
      <c r="AZ3" s="94" t="s">
        <v>44</v>
      </c>
      <c r="BA3" s="111"/>
      <c r="BB3" s="111" t="s">
        <v>1</v>
      </c>
      <c r="BC3" s="89" t="s">
        <v>1</v>
      </c>
      <c r="BD3" s="83" t="s">
        <v>2</v>
      </c>
      <c r="BE3" s="89" t="s">
        <v>2</v>
      </c>
      <c r="BF3" s="109"/>
      <c r="BG3" s="17"/>
      <c r="BH3" s="536" t="s">
        <v>40</v>
      </c>
      <c r="BI3" s="537"/>
      <c r="BJ3" s="61" t="s">
        <v>41</v>
      </c>
    </row>
    <row r="4" spans="1:62" ht="14.25" customHeight="1">
      <c r="A4" s="118" t="s">
        <v>350</v>
      </c>
      <c r="B4" s="119" t="s">
        <v>316</v>
      </c>
      <c r="C4" s="120"/>
      <c r="D4" s="106" t="s">
        <v>3</v>
      </c>
      <c r="E4" s="121" t="s">
        <v>336</v>
      </c>
      <c r="F4" s="99"/>
      <c r="G4" s="121"/>
      <c r="H4" s="121"/>
      <c r="I4" s="99"/>
      <c r="J4" s="121"/>
      <c r="K4" s="121"/>
      <c r="L4" s="99"/>
      <c r="M4" s="121"/>
      <c r="N4" s="121"/>
      <c r="O4" s="99"/>
      <c r="P4" s="121"/>
      <c r="Q4" s="121"/>
      <c r="R4" s="99"/>
      <c r="S4" s="121"/>
      <c r="T4" s="513"/>
      <c r="U4" s="514"/>
      <c r="V4" s="513"/>
      <c r="W4" s="513"/>
      <c r="X4" s="514"/>
      <c r="Y4" s="513"/>
      <c r="Z4" s="121"/>
      <c r="AA4" s="99"/>
      <c r="AB4" s="121"/>
      <c r="AC4" s="121"/>
      <c r="AD4" s="99"/>
      <c r="AE4" s="121"/>
      <c r="AF4" s="121"/>
      <c r="AG4" s="99"/>
      <c r="AH4" s="121"/>
      <c r="AI4" s="121"/>
      <c r="AJ4" s="99"/>
      <c r="AK4" s="122"/>
      <c r="AL4" s="133" t="s">
        <v>351</v>
      </c>
      <c r="AM4" s="89" t="s">
        <v>351</v>
      </c>
      <c r="AN4" s="177" t="s">
        <v>422</v>
      </c>
      <c r="AO4" s="89" t="s">
        <v>422</v>
      </c>
      <c r="AP4" s="110" t="s">
        <v>39</v>
      </c>
      <c r="AQ4" s="177" t="s">
        <v>335</v>
      </c>
      <c r="AR4" s="89" t="s">
        <v>335</v>
      </c>
      <c r="AS4" s="111" t="s">
        <v>39</v>
      </c>
      <c r="AT4" s="133" t="s">
        <v>351</v>
      </c>
      <c r="AU4" s="89" t="s">
        <v>351</v>
      </c>
      <c r="AV4" s="83" t="s">
        <v>4</v>
      </c>
      <c r="AW4" s="89" t="s">
        <v>4</v>
      </c>
      <c r="AX4" s="109" t="s">
        <v>39</v>
      </c>
      <c r="AY4" s="136" t="s">
        <v>5</v>
      </c>
      <c r="AZ4" s="95" t="s">
        <v>5</v>
      </c>
      <c r="BA4" s="110" t="s">
        <v>345</v>
      </c>
      <c r="BB4" s="139"/>
      <c r="BC4" s="92"/>
      <c r="BD4" s="84" t="s">
        <v>6</v>
      </c>
      <c r="BE4" s="90" t="s">
        <v>6</v>
      </c>
      <c r="BF4" s="106" t="s">
        <v>345</v>
      </c>
      <c r="BG4" s="17"/>
      <c r="BH4" s="522" t="s">
        <v>434</v>
      </c>
      <c r="BI4" s="523" t="s">
        <v>39</v>
      </c>
      <c r="BJ4" s="61" t="s">
        <v>435</v>
      </c>
    </row>
    <row r="5" spans="1:62" s="61" customFormat="1" ht="14.25" customHeight="1">
      <c r="A5" s="123"/>
      <c r="B5" s="124"/>
      <c r="C5" s="125"/>
      <c r="D5" s="126"/>
      <c r="E5" s="127" t="s">
        <v>42</v>
      </c>
      <c r="F5" s="100" t="s">
        <v>319</v>
      </c>
      <c r="G5" s="128" t="s">
        <v>39</v>
      </c>
      <c r="H5" s="127" t="s">
        <v>322</v>
      </c>
      <c r="I5" s="100" t="s">
        <v>321</v>
      </c>
      <c r="J5" s="128" t="s">
        <v>39</v>
      </c>
      <c r="K5" s="127" t="s">
        <v>323</v>
      </c>
      <c r="L5" s="100" t="s">
        <v>320</v>
      </c>
      <c r="M5" s="128" t="s">
        <v>39</v>
      </c>
      <c r="N5" s="127" t="s">
        <v>376</v>
      </c>
      <c r="O5" s="100" t="s">
        <v>377</v>
      </c>
      <c r="P5" s="128" t="s">
        <v>39</v>
      </c>
      <c r="Q5" s="447" t="s">
        <v>401</v>
      </c>
      <c r="R5" s="448" t="s">
        <v>402</v>
      </c>
      <c r="S5" s="449" t="s">
        <v>39</v>
      </c>
      <c r="T5" s="447" t="s">
        <v>429</v>
      </c>
      <c r="U5" s="448" t="s">
        <v>430</v>
      </c>
      <c r="V5" s="449" t="s">
        <v>39</v>
      </c>
      <c r="W5" s="447" t="s">
        <v>431</v>
      </c>
      <c r="X5" s="448" t="s">
        <v>432</v>
      </c>
      <c r="Y5" s="449" t="s">
        <v>39</v>
      </c>
      <c r="Z5" s="127" t="s">
        <v>43</v>
      </c>
      <c r="AA5" s="100" t="s">
        <v>317</v>
      </c>
      <c r="AB5" s="128" t="s">
        <v>39</v>
      </c>
      <c r="AC5" s="127" t="s">
        <v>347</v>
      </c>
      <c r="AD5" s="100" t="s">
        <v>318</v>
      </c>
      <c r="AE5" s="128" t="s">
        <v>39</v>
      </c>
      <c r="AF5" s="419" t="s">
        <v>324</v>
      </c>
      <c r="AG5" s="420" t="s">
        <v>325</v>
      </c>
      <c r="AH5" s="128" t="s">
        <v>39</v>
      </c>
      <c r="AI5" s="127" t="s">
        <v>7</v>
      </c>
      <c r="AJ5" s="100" t="s">
        <v>326</v>
      </c>
      <c r="AK5" s="128" t="s">
        <v>39</v>
      </c>
      <c r="AL5" s="134" t="s">
        <v>8</v>
      </c>
      <c r="AM5" s="91" t="s">
        <v>349</v>
      </c>
      <c r="AN5" s="178" t="s">
        <v>9</v>
      </c>
      <c r="AO5" s="91" t="s">
        <v>327</v>
      </c>
      <c r="AP5" s="112"/>
      <c r="AQ5" s="178" t="s">
        <v>346</v>
      </c>
      <c r="AR5" s="91" t="s">
        <v>328</v>
      </c>
      <c r="AS5" s="112"/>
      <c r="AT5" s="134" t="s">
        <v>10</v>
      </c>
      <c r="AU5" s="91" t="s">
        <v>329</v>
      </c>
      <c r="AV5" s="85" t="s">
        <v>11</v>
      </c>
      <c r="AW5" s="91" t="s">
        <v>330</v>
      </c>
      <c r="AX5" s="113"/>
      <c r="AY5" s="137" t="s">
        <v>12</v>
      </c>
      <c r="AZ5" s="96" t="s">
        <v>331</v>
      </c>
      <c r="BA5" s="138"/>
      <c r="BB5" s="138" t="s">
        <v>13</v>
      </c>
      <c r="BC5" s="91" t="s">
        <v>332</v>
      </c>
      <c r="BD5" s="85" t="s">
        <v>47</v>
      </c>
      <c r="BE5" s="91" t="s">
        <v>333</v>
      </c>
      <c r="BF5" s="107"/>
      <c r="BG5" s="102"/>
      <c r="BH5" s="524" t="s">
        <v>48</v>
      </c>
      <c r="BI5" s="525" t="s">
        <v>352</v>
      </c>
      <c r="BJ5" s="62" t="s">
        <v>344</v>
      </c>
    </row>
    <row r="6" spans="1:62" ht="12.75" customHeight="1">
      <c r="A6" s="16" t="s">
        <v>403</v>
      </c>
      <c r="B6" s="2" t="s">
        <v>45</v>
      </c>
      <c r="C6" s="59">
        <v>6</v>
      </c>
      <c r="D6" s="10">
        <v>700</v>
      </c>
      <c r="E6" s="172">
        <v>56126193</v>
      </c>
      <c r="F6" s="421">
        <v>56586728</v>
      </c>
      <c r="G6" s="162">
        <f>ROUND(E6/F6*100-100,1)</f>
        <v>-0.8</v>
      </c>
      <c r="H6" s="172">
        <v>532659</v>
      </c>
      <c r="I6" s="421">
        <v>554303</v>
      </c>
      <c r="J6" s="162">
        <f>ROUND(H6/I6*100-100,1)</f>
        <v>-3.9</v>
      </c>
      <c r="K6" s="172">
        <v>684349</v>
      </c>
      <c r="L6" s="421">
        <v>705201</v>
      </c>
      <c r="M6" s="162">
        <f>ROUND(K6/L6*100-100,1)</f>
        <v>-3</v>
      </c>
      <c r="N6" s="172">
        <v>377579</v>
      </c>
      <c r="O6" s="421">
        <v>366758</v>
      </c>
      <c r="P6" s="162">
        <f>ROUND(N6/O6*100-100,1)</f>
        <v>3</v>
      </c>
      <c r="Q6" s="172">
        <v>231905</v>
      </c>
      <c r="R6" s="421">
        <v>233542</v>
      </c>
      <c r="S6" s="162">
        <f>ROUND(Q6/R6*100-100,1)</f>
        <v>-0.7</v>
      </c>
      <c r="T6" s="172">
        <v>628231</v>
      </c>
      <c r="U6" s="421">
        <v>441607</v>
      </c>
      <c r="V6" s="162">
        <f>ROUND(T6/U6*100-100,1)</f>
        <v>42.3</v>
      </c>
      <c r="W6" s="172">
        <v>0</v>
      </c>
      <c r="X6" s="421">
        <v>2409347</v>
      </c>
      <c r="Y6" s="162" t="s">
        <v>433</v>
      </c>
      <c r="Z6" s="172">
        <v>5683563</v>
      </c>
      <c r="AA6" s="421">
        <v>6093067</v>
      </c>
      <c r="AB6" s="162">
        <f>ROUND(Z6/AA6*100-100,1)</f>
        <v>-6.7</v>
      </c>
      <c r="AC6" s="172">
        <v>8425351</v>
      </c>
      <c r="AD6" s="421">
        <v>8305579</v>
      </c>
      <c r="AE6" s="162">
        <f>ROUND(AC6/AD6*100-100,1)</f>
        <v>1.4</v>
      </c>
      <c r="AF6" s="428">
        <v>3484948</v>
      </c>
      <c r="AG6" s="451">
        <v>8793236</v>
      </c>
      <c r="AH6" s="162">
        <f>ROUND(AF6/AG6*100-100,1)</f>
        <v>-60.4</v>
      </c>
      <c r="AI6" s="172">
        <f aca="true" t="shared" si="0" ref="AI6:AI47">SUM(E6,H6,K6,N6,Q6,T6,Z6,AC6)-AF6</f>
        <v>69204882</v>
      </c>
      <c r="AJ6" s="429">
        <f>SUM(F6,I6,L6,O6,R6,U6,X6,AA6,AD6)-AG6</f>
        <v>66902896</v>
      </c>
      <c r="AK6" s="162">
        <f>ROUND(AI6/AJ6*100-100,1)</f>
        <v>3.4</v>
      </c>
      <c r="AL6" s="430">
        <v>15750</v>
      </c>
      <c r="AM6" s="421">
        <v>0</v>
      </c>
      <c r="AN6" s="431">
        <f>AI6+AL6</f>
        <v>69220632</v>
      </c>
      <c r="AO6" s="421">
        <v>66902896</v>
      </c>
      <c r="AP6" s="161">
        <f>ROUND(AN6/AO6*100-100,1)</f>
        <v>3.5</v>
      </c>
      <c r="AQ6" s="431">
        <v>57395551</v>
      </c>
      <c r="AR6" s="421">
        <v>54640327</v>
      </c>
      <c r="AS6" s="161">
        <f>ROUND(AQ6/AR6*100-100,1)</f>
        <v>5</v>
      </c>
      <c r="AT6" s="430">
        <v>-4542</v>
      </c>
      <c r="AU6" s="421">
        <v>0</v>
      </c>
      <c r="AV6" s="172">
        <f>AQ6+AT6</f>
        <v>57391009</v>
      </c>
      <c r="AW6" s="429">
        <v>54640327</v>
      </c>
      <c r="AX6" s="162">
        <f>ROUND(AV6/AW6*100-100,1)</f>
        <v>5</v>
      </c>
      <c r="AY6" s="432">
        <f>AN6-AV6</f>
        <v>11829623</v>
      </c>
      <c r="AZ6" s="433">
        <f>AO6-AW6</f>
        <v>12262569</v>
      </c>
      <c r="BA6" s="161">
        <f>ROUND(AY6/AZ6*100-100,1)</f>
        <v>-3.5</v>
      </c>
      <c r="BB6" s="434">
        <v>0</v>
      </c>
      <c r="BC6" s="421">
        <v>0</v>
      </c>
      <c r="BD6" s="172">
        <f aca="true" t="shared" si="1" ref="BD6:BE8">AY6-BB6</f>
        <v>11829623</v>
      </c>
      <c r="BE6" s="421">
        <f t="shared" si="1"/>
        <v>12262569</v>
      </c>
      <c r="BF6" s="158">
        <f>ROUND(BD6/BE6*100-100,1)</f>
        <v>-3.5</v>
      </c>
      <c r="BG6" s="159"/>
      <c r="BH6" s="526">
        <v>11144659</v>
      </c>
      <c r="BI6" s="162">
        <f>ROUND(BD6/BH6*100-100,1)</f>
        <v>6.1</v>
      </c>
      <c r="BJ6" s="160">
        <v>56733</v>
      </c>
    </row>
    <row r="7" spans="1:62" ht="12.75" customHeight="1">
      <c r="A7" s="16" t="s">
        <v>404</v>
      </c>
      <c r="B7" s="2" t="s">
        <v>45</v>
      </c>
      <c r="C7" s="59">
        <v>5</v>
      </c>
      <c r="D7" s="10">
        <v>582</v>
      </c>
      <c r="E7" s="172">
        <v>21967713</v>
      </c>
      <c r="F7" s="421">
        <v>22057517</v>
      </c>
      <c r="G7" s="435">
        <f>ROUND(E7/F7*100-100,1)</f>
        <v>-0.4</v>
      </c>
      <c r="H7" s="172">
        <v>442912</v>
      </c>
      <c r="I7" s="421">
        <v>457492</v>
      </c>
      <c r="J7" s="435">
        <f>ROUND(H7/I7*100-100,1)</f>
        <v>-3.2</v>
      </c>
      <c r="K7" s="172">
        <v>373490</v>
      </c>
      <c r="L7" s="421">
        <v>363395</v>
      </c>
      <c r="M7" s="435">
        <f>ROUND(K7/L7*100-100,1)</f>
        <v>2.8</v>
      </c>
      <c r="N7" s="172">
        <v>184885</v>
      </c>
      <c r="O7" s="421">
        <v>184025</v>
      </c>
      <c r="P7" s="435">
        <f aca="true" t="shared" si="2" ref="P7:P50">ROUND(N7/O7*100-100,1)</f>
        <v>0.5</v>
      </c>
      <c r="Q7" s="172">
        <v>97441</v>
      </c>
      <c r="R7" s="421">
        <v>97716</v>
      </c>
      <c r="S7" s="435">
        <f aca="true" t="shared" si="3" ref="S7:S50">ROUND(Q7/R7*100-100,1)</f>
        <v>-0.3</v>
      </c>
      <c r="T7" s="172">
        <v>249871</v>
      </c>
      <c r="U7" s="421">
        <v>187619</v>
      </c>
      <c r="V7" s="435">
        <f>ROUND(T7/U7*100-100,1)</f>
        <v>33.2</v>
      </c>
      <c r="W7" s="172">
        <v>0</v>
      </c>
      <c r="X7" s="421">
        <v>894175</v>
      </c>
      <c r="Y7" s="162" t="s">
        <v>433</v>
      </c>
      <c r="Z7" s="172">
        <v>2707800</v>
      </c>
      <c r="AA7" s="421">
        <v>2899384</v>
      </c>
      <c r="AB7" s="435">
        <f>ROUND(Z7/AA7*100-100,1)</f>
        <v>-6.6</v>
      </c>
      <c r="AC7" s="172">
        <v>4160870</v>
      </c>
      <c r="AD7" s="421">
        <v>4271829</v>
      </c>
      <c r="AE7" s="162">
        <f>ROUND(AC7/AD7*100-100,1)</f>
        <v>-2.6</v>
      </c>
      <c r="AF7" s="172">
        <v>829355</v>
      </c>
      <c r="AG7" s="421">
        <v>3263413</v>
      </c>
      <c r="AH7" s="162">
        <f>ROUND(AF7/AG7*100-100,1)</f>
        <v>-74.6</v>
      </c>
      <c r="AI7" s="172">
        <f t="shared" si="0"/>
        <v>29355627</v>
      </c>
      <c r="AJ7" s="429">
        <f aca="true" t="shared" si="4" ref="AJ7:AJ47">SUM(F7,I7,L7,O7,R7,U7,X7,AA7,AD7)-AG7</f>
        <v>28149739</v>
      </c>
      <c r="AK7" s="162">
        <f>ROUND(AI7/AJ7*100-100,1)</f>
        <v>4.3</v>
      </c>
      <c r="AL7" s="430">
        <v>371</v>
      </c>
      <c r="AM7" s="421">
        <v>-30512</v>
      </c>
      <c r="AN7" s="431">
        <f aca="true" t="shared" si="5" ref="AN7:AN47">AI7+AL7</f>
        <v>29355998</v>
      </c>
      <c r="AO7" s="421">
        <v>28119227</v>
      </c>
      <c r="AP7" s="161">
        <f>ROUND(AN7/AO7*100-100,1)</f>
        <v>4.4</v>
      </c>
      <c r="AQ7" s="431">
        <v>24361928</v>
      </c>
      <c r="AR7" s="421">
        <v>23308807</v>
      </c>
      <c r="AS7" s="161">
        <f>ROUND(AQ7/AR7*100-100,1)</f>
        <v>4.5</v>
      </c>
      <c r="AT7" s="430">
        <v>0</v>
      </c>
      <c r="AU7" s="421">
        <v>13882</v>
      </c>
      <c r="AV7" s="172">
        <f>AQ7+AT7</f>
        <v>24361928</v>
      </c>
      <c r="AW7" s="429">
        <v>23322689</v>
      </c>
      <c r="AX7" s="162">
        <f>ROUND(AV7/AW7*100-100,1)</f>
        <v>4.5</v>
      </c>
      <c r="AY7" s="432">
        <f aca="true" t="shared" si="6" ref="AY7:AY20">AN7-AV7</f>
        <v>4994070</v>
      </c>
      <c r="AZ7" s="433">
        <f aca="true" t="shared" si="7" ref="AZ7:AZ47">AO7-AW7</f>
        <v>4796538</v>
      </c>
      <c r="BA7" s="161">
        <f>ROUND(AY7/AZ7*100-100,1)</f>
        <v>4.1</v>
      </c>
      <c r="BB7" s="434">
        <v>0</v>
      </c>
      <c r="BC7" s="421">
        <v>0</v>
      </c>
      <c r="BD7" s="172">
        <f t="shared" si="1"/>
        <v>4994070</v>
      </c>
      <c r="BE7" s="421">
        <f t="shared" si="1"/>
        <v>4796538</v>
      </c>
      <c r="BF7" s="158">
        <f>ROUND(BD7/BE7*100-100,1)</f>
        <v>4.1</v>
      </c>
      <c r="BG7" s="159"/>
      <c r="BH7" s="526">
        <v>4720125</v>
      </c>
      <c r="BI7" s="162">
        <f aca="true" t="shared" si="8" ref="BI7:BI50">ROUND(BD7/BH7*100-100,1)</f>
        <v>5.8</v>
      </c>
      <c r="BJ7" s="160">
        <v>24074</v>
      </c>
    </row>
    <row r="8" spans="1:62" ht="12.75" customHeight="1">
      <c r="A8" s="5" t="s">
        <v>371</v>
      </c>
      <c r="B8" s="2" t="s">
        <v>45</v>
      </c>
      <c r="C8" s="59">
        <v>3</v>
      </c>
      <c r="D8" s="10">
        <v>396</v>
      </c>
      <c r="E8" s="172">
        <v>17977238</v>
      </c>
      <c r="F8" s="421">
        <v>18276781</v>
      </c>
      <c r="G8" s="435">
        <f>ROUND(E8/F8*100-100,1)</f>
        <v>-1.6</v>
      </c>
      <c r="H8" s="172">
        <v>301148</v>
      </c>
      <c r="I8" s="421">
        <v>307501</v>
      </c>
      <c r="J8" s="435">
        <f>ROUND(H8/I8*100-100,1)</f>
        <v>-2.1</v>
      </c>
      <c r="K8" s="172">
        <v>290183</v>
      </c>
      <c r="L8" s="421">
        <v>295215</v>
      </c>
      <c r="M8" s="435">
        <f>ROUND(K8/L8*100-100,1)</f>
        <v>-1.7</v>
      </c>
      <c r="N8" s="172">
        <v>245774</v>
      </c>
      <c r="O8" s="421">
        <v>246230</v>
      </c>
      <c r="P8" s="435">
        <f t="shared" si="2"/>
        <v>-0.2</v>
      </c>
      <c r="Q8" s="172">
        <v>130434</v>
      </c>
      <c r="R8" s="421">
        <v>131273</v>
      </c>
      <c r="S8" s="435">
        <f t="shared" si="3"/>
        <v>-0.6</v>
      </c>
      <c r="T8" s="172">
        <v>210760</v>
      </c>
      <c r="U8" s="421">
        <v>248263</v>
      </c>
      <c r="V8" s="435">
        <f>ROUND(T8/U8*100-100,1)</f>
        <v>-15.1</v>
      </c>
      <c r="W8" s="172">
        <v>0</v>
      </c>
      <c r="X8" s="421">
        <v>434576</v>
      </c>
      <c r="Y8" s="162" t="s">
        <v>433</v>
      </c>
      <c r="Z8" s="172">
        <v>2718976</v>
      </c>
      <c r="AA8" s="421">
        <v>2869797</v>
      </c>
      <c r="AB8" s="435">
        <f>ROUND(Z8/AA8*100-100,1)</f>
        <v>-5.3</v>
      </c>
      <c r="AC8" s="172">
        <v>2392301</v>
      </c>
      <c r="AD8" s="421">
        <v>2466199</v>
      </c>
      <c r="AE8" s="162">
        <f>ROUND(AC8/AD8*100-100,1)</f>
        <v>-3</v>
      </c>
      <c r="AF8" s="172">
        <v>410762</v>
      </c>
      <c r="AG8" s="421">
        <v>1586045</v>
      </c>
      <c r="AH8" s="162">
        <f>ROUND(AF8/AG8*100-100,1)</f>
        <v>-74.1</v>
      </c>
      <c r="AI8" s="172">
        <f t="shared" si="0"/>
        <v>23856052</v>
      </c>
      <c r="AJ8" s="429">
        <f t="shared" si="4"/>
        <v>23689790</v>
      </c>
      <c r="AK8" s="162">
        <f>ROUND(AI8/AJ8*100-100,1)</f>
        <v>0.7</v>
      </c>
      <c r="AL8" s="430">
        <v>-26066</v>
      </c>
      <c r="AM8" s="421">
        <v>0</v>
      </c>
      <c r="AN8" s="431">
        <f t="shared" si="5"/>
        <v>23829986</v>
      </c>
      <c r="AO8" s="421">
        <v>23689790</v>
      </c>
      <c r="AP8" s="161">
        <f>ROUND(AN8/AO8*100-100,1)</f>
        <v>0.6</v>
      </c>
      <c r="AQ8" s="431">
        <v>13058073</v>
      </c>
      <c r="AR8" s="421">
        <v>12003269</v>
      </c>
      <c r="AS8" s="161">
        <f>ROUND(AQ8/AR8*100-100,1)</f>
        <v>8.8</v>
      </c>
      <c r="AT8" s="430">
        <v>-2377</v>
      </c>
      <c r="AU8" s="421">
        <v>0</v>
      </c>
      <c r="AV8" s="172">
        <f>AQ8+AT8</f>
        <v>13055696</v>
      </c>
      <c r="AW8" s="429">
        <v>12003269</v>
      </c>
      <c r="AX8" s="162">
        <f>ROUND(AV8/AW8*100-100,1)</f>
        <v>8.8</v>
      </c>
      <c r="AY8" s="432">
        <f t="shared" si="6"/>
        <v>10774290</v>
      </c>
      <c r="AZ8" s="433">
        <f t="shared" si="7"/>
        <v>11686521</v>
      </c>
      <c r="BA8" s="161">
        <f>ROUND(AY8/AZ8*100-100,1)</f>
        <v>-7.8</v>
      </c>
      <c r="BB8" s="434">
        <v>0</v>
      </c>
      <c r="BC8" s="421">
        <v>0</v>
      </c>
      <c r="BD8" s="436">
        <f t="shared" si="1"/>
        <v>10774290</v>
      </c>
      <c r="BE8" s="421">
        <f t="shared" si="1"/>
        <v>11686521</v>
      </c>
      <c r="BF8" s="158">
        <f>ROUND(BD8/BE8*100-100,1)</f>
        <v>-7.8</v>
      </c>
      <c r="BG8" s="159"/>
      <c r="BH8" s="526">
        <v>10543994</v>
      </c>
      <c r="BI8" s="162">
        <f t="shared" si="8"/>
        <v>2.2</v>
      </c>
      <c r="BJ8" s="160">
        <v>19536</v>
      </c>
    </row>
    <row r="9" spans="1:62" ht="12.75" customHeight="1">
      <c r="A9" s="15" t="s">
        <v>405</v>
      </c>
      <c r="B9" s="2" t="s">
        <v>45</v>
      </c>
      <c r="C9" s="59">
        <v>4</v>
      </c>
      <c r="D9" s="10">
        <v>494</v>
      </c>
      <c r="E9" s="172">
        <v>14350939</v>
      </c>
      <c r="F9" s="421">
        <v>14323802</v>
      </c>
      <c r="G9" s="435">
        <f>ROUND(E9/F9*100-100,1)</f>
        <v>0.2</v>
      </c>
      <c r="H9" s="172">
        <v>285424</v>
      </c>
      <c r="I9" s="421">
        <v>287795</v>
      </c>
      <c r="J9" s="435">
        <f>ROUND(H9/I9*100-100,1)</f>
        <v>-0.8</v>
      </c>
      <c r="K9" s="172">
        <v>313174</v>
      </c>
      <c r="L9" s="421">
        <v>305412</v>
      </c>
      <c r="M9" s="435">
        <f>ROUND(K9/L9*100-100,1)</f>
        <v>2.5</v>
      </c>
      <c r="N9" s="172">
        <v>172121</v>
      </c>
      <c r="O9" s="421">
        <v>169539</v>
      </c>
      <c r="P9" s="435">
        <f t="shared" si="2"/>
        <v>1.5</v>
      </c>
      <c r="Q9" s="172">
        <v>73005</v>
      </c>
      <c r="R9" s="421">
        <v>71841</v>
      </c>
      <c r="S9" s="435">
        <f t="shared" si="3"/>
        <v>1.6</v>
      </c>
      <c r="T9" s="172">
        <v>236304</v>
      </c>
      <c r="U9" s="421">
        <v>185208</v>
      </c>
      <c r="V9" s="435">
        <f>ROUND(T9/U9*100-100,1)</f>
        <v>27.6</v>
      </c>
      <c r="W9" s="172">
        <v>0</v>
      </c>
      <c r="X9" s="421">
        <v>517858</v>
      </c>
      <c r="Y9" s="162" t="s">
        <v>433</v>
      </c>
      <c r="Z9" s="172">
        <v>1936770</v>
      </c>
      <c r="AA9" s="421">
        <v>2077222</v>
      </c>
      <c r="AB9" s="435">
        <f>ROUND(Z9/AA9*100-100,1)</f>
        <v>-6.8</v>
      </c>
      <c r="AC9" s="172">
        <v>2906925</v>
      </c>
      <c r="AD9" s="421">
        <v>3092743</v>
      </c>
      <c r="AE9" s="162">
        <f>ROUND(AC9/AD9*100-100,1)</f>
        <v>-6</v>
      </c>
      <c r="AF9" s="172">
        <v>534624</v>
      </c>
      <c r="AG9" s="421">
        <v>1889992</v>
      </c>
      <c r="AH9" s="162">
        <f>ROUND(AF9/AG9*100-100,1)</f>
        <v>-71.7</v>
      </c>
      <c r="AI9" s="172">
        <f t="shared" si="0"/>
        <v>19740038</v>
      </c>
      <c r="AJ9" s="429">
        <f t="shared" si="4"/>
        <v>19141428</v>
      </c>
      <c r="AK9" s="162">
        <f>ROUND(AI9/AJ9*100-100,1)</f>
        <v>3.1</v>
      </c>
      <c r="AL9" s="430">
        <v>0</v>
      </c>
      <c r="AM9" s="421">
        <v>1617</v>
      </c>
      <c r="AN9" s="431">
        <f t="shared" si="5"/>
        <v>19740038</v>
      </c>
      <c r="AO9" s="421">
        <v>19143045</v>
      </c>
      <c r="AP9" s="161">
        <f>ROUND(AN9/AO9*100-100,1)</f>
        <v>3.1</v>
      </c>
      <c r="AQ9" s="431">
        <v>13491331</v>
      </c>
      <c r="AR9" s="421">
        <v>13024468</v>
      </c>
      <c r="AS9" s="161">
        <f>ROUND(AQ9/AR9*100-100,1)</f>
        <v>3.6</v>
      </c>
      <c r="AT9" s="430">
        <v>0</v>
      </c>
      <c r="AU9" s="421">
        <v>-3401</v>
      </c>
      <c r="AV9" s="172">
        <f>AQ9+AT9</f>
        <v>13491331</v>
      </c>
      <c r="AW9" s="429">
        <v>13021067</v>
      </c>
      <c r="AX9" s="162">
        <f>ROUND(AV9/AW9*100-100,1)</f>
        <v>3.6</v>
      </c>
      <c r="AY9" s="432">
        <f t="shared" si="6"/>
        <v>6248707</v>
      </c>
      <c r="AZ9" s="433">
        <f t="shared" si="7"/>
        <v>6121978</v>
      </c>
      <c r="BA9" s="161">
        <f>ROUND(AY9/AZ9*100-100,1)</f>
        <v>2.1</v>
      </c>
      <c r="BB9" s="434">
        <v>0</v>
      </c>
      <c r="BC9" s="421">
        <v>0</v>
      </c>
      <c r="BD9" s="172">
        <f aca="true" t="shared" si="9" ref="BD9:BE11">AY9-BB9</f>
        <v>6248707</v>
      </c>
      <c r="BE9" s="421">
        <f t="shared" si="9"/>
        <v>6121978</v>
      </c>
      <c r="BF9" s="158">
        <f aca="true" t="shared" si="10" ref="BF9:BF18">ROUND(BD9/BE9*100-100,1)</f>
        <v>2.1</v>
      </c>
      <c r="BG9" s="159"/>
      <c r="BH9" s="526">
        <v>5996271</v>
      </c>
      <c r="BI9" s="162">
        <f t="shared" si="8"/>
        <v>4.2</v>
      </c>
      <c r="BJ9" s="160">
        <v>16132</v>
      </c>
    </row>
    <row r="10" spans="1:62" ht="12.75" customHeight="1">
      <c r="A10" s="5" t="s">
        <v>372</v>
      </c>
      <c r="B10" s="2" t="s">
        <v>45</v>
      </c>
      <c r="C10" s="59">
        <v>3</v>
      </c>
      <c r="D10" s="10">
        <v>435</v>
      </c>
      <c r="E10" s="172">
        <v>14379734</v>
      </c>
      <c r="F10" s="421">
        <v>14522602</v>
      </c>
      <c r="G10" s="435">
        <f>ROUND(E10/F10*100-100,1)</f>
        <v>-1</v>
      </c>
      <c r="H10" s="172">
        <v>267335</v>
      </c>
      <c r="I10" s="421">
        <v>285890</v>
      </c>
      <c r="J10" s="435">
        <f>ROUND(H10/I10*100-100,1)</f>
        <v>-6.5</v>
      </c>
      <c r="K10" s="172">
        <v>256907</v>
      </c>
      <c r="L10" s="421">
        <v>252555</v>
      </c>
      <c r="M10" s="435">
        <f>ROUND(K10/L10*100-100,1)</f>
        <v>1.7</v>
      </c>
      <c r="N10" s="172">
        <v>221181</v>
      </c>
      <c r="O10" s="421">
        <v>219851</v>
      </c>
      <c r="P10" s="435">
        <f t="shared" si="2"/>
        <v>0.6</v>
      </c>
      <c r="Q10" s="172">
        <v>95019</v>
      </c>
      <c r="R10" s="421">
        <v>94565</v>
      </c>
      <c r="S10" s="435">
        <f t="shared" si="3"/>
        <v>0.5</v>
      </c>
      <c r="T10" s="172">
        <v>163948</v>
      </c>
      <c r="U10" s="421">
        <v>180356</v>
      </c>
      <c r="V10" s="435">
        <f>ROUND(T10/U10*100-100,1)</f>
        <v>-9.1</v>
      </c>
      <c r="W10" s="172">
        <v>0</v>
      </c>
      <c r="X10" s="421">
        <v>465594</v>
      </c>
      <c r="Y10" s="162" t="s">
        <v>433</v>
      </c>
      <c r="Z10" s="172">
        <v>1873572</v>
      </c>
      <c r="AA10" s="421">
        <v>1997109</v>
      </c>
      <c r="AB10" s="435">
        <f>ROUND(Z10/AA10*100-100,1)</f>
        <v>-6.2</v>
      </c>
      <c r="AC10" s="172">
        <v>3414127</v>
      </c>
      <c r="AD10" s="421">
        <v>3468762</v>
      </c>
      <c r="AE10" s="162">
        <f>ROUND(AC10/AD10*100-100,1)</f>
        <v>-1.6</v>
      </c>
      <c r="AF10" s="172">
        <v>456320</v>
      </c>
      <c r="AG10" s="421">
        <v>1699249</v>
      </c>
      <c r="AH10" s="162">
        <f>ROUND(AF10/AG10*100-100,1)</f>
        <v>-73.1</v>
      </c>
      <c r="AI10" s="172">
        <f t="shared" si="0"/>
        <v>20215503</v>
      </c>
      <c r="AJ10" s="429">
        <f t="shared" si="4"/>
        <v>19788035</v>
      </c>
      <c r="AK10" s="162">
        <f>ROUND(AI10/AJ10*100-100,1)</f>
        <v>2.2</v>
      </c>
      <c r="AL10" s="430">
        <v>-4325</v>
      </c>
      <c r="AM10" s="421">
        <v>0</v>
      </c>
      <c r="AN10" s="431">
        <f t="shared" si="5"/>
        <v>20211178</v>
      </c>
      <c r="AO10" s="421">
        <v>19788035</v>
      </c>
      <c r="AP10" s="161">
        <f>ROUND(AN10/AO10*100-100,1)</f>
        <v>2.1</v>
      </c>
      <c r="AQ10" s="431">
        <v>11979112</v>
      </c>
      <c r="AR10" s="421">
        <v>11458233</v>
      </c>
      <c r="AS10" s="161">
        <f>ROUND(AQ10/AR10*100-100,1)</f>
        <v>4.5</v>
      </c>
      <c r="AT10" s="430">
        <v>-360623</v>
      </c>
      <c r="AU10" s="421">
        <v>0</v>
      </c>
      <c r="AV10" s="172">
        <f>AQ10+AT10</f>
        <v>11618489</v>
      </c>
      <c r="AW10" s="429">
        <v>11458233</v>
      </c>
      <c r="AX10" s="162">
        <f>ROUND(AV10/AW10*100-100,1)</f>
        <v>1.4</v>
      </c>
      <c r="AY10" s="432">
        <f t="shared" si="6"/>
        <v>8592689</v>
      </c>
      <c r="AZ10" s="433">
        <f t="shared" si="7"/>
        <v>8329802</v>
      </c>
      <c r="BA10" s="161">
        <f>ROUND(AY10/AZ10*100-100,1)</f>
        <v>3.2</v>
      </c>
      <c r="BB10" s="434">
        <v>0</v>
      </c>
      <c r="BC10" s="421">
        <v>0</v>
      </c>
      <c r="BD10" s="436">
        <f t="shared" si="9"/>
        <v>8592689</v>
      </c>
      <c r="BE10" s="421">
        <f t="shared" si="9"/>
        <v>8329802</v>
      </c>
      <c r="BF10" s="164">
        <f t="shared" si="10"/>
        <v>3.2</v>
      </c>
      <c r="BG10" s="159"/>
      <c r="BH10" s="526">
        <v>8412160</v>
      </c>
      <c r="BI10" s="162">
        <f t="shared" si="8"/>
        <v>2.1</v>
      </c>
      <c r="BJ10" s="160">
        <v>16581</v>
      </c>
    </row>
    <row r="11" spans="1:62" ht="12.75" customHeight="1">
      <c r="A11" s="7" t="s">
        <v>373</v>
      </c>
      <c r="B11" s="2" t="s">
        <v>45</v>
      </c>
      <c r="C11" s="59">
        <v>2</v>
      </c>
      <c r="D11" s="10">
        <v>284</v>
      </c>
      <c r="E11" s="172">
        <v>15380093</v>
      </c>
      <c r="F11" s="421">
        <v>15711042</v>
      </c>
      <c r="G11" s="435">
        <f aca="true" t="shared" si="11" ref="G11:G19">ROUND(E11/F11*100-100,1)</f>
        <v>-2.1</v>
      </c>
      <c r="H11" s="172">
        <v>271016</v>
      </c>
      <c r="I11" s="421">
        <v>305075</v>
      </c>
      <c r="J11" s="435">
        <f aca="true" t="shared" si="12" ref="J11:J19">ROUND(H11/I11*100-100,1)</f>
        <v>-11.2</v>
      </c>
      <c r="K11" s="172">
        <v>265543</v>
      </c>
      <c r="L11" s="421">
        <v>280184</v>
      </c>
      <c r="M11" s="435">
        <f aca="true" t="shared" si="13" ref="M11:M19">ROUND(K11/L11*100-100,1)</f>
        <v>-5.2</v>
      </c>
      <c r="N11" s="172">
        <v>254875</v>
      </c>
      <c r="O11" s="421">
        <v>255616</v>
      </c>
      <c r="P11" s="435">
        <f t="shared" si="2"/>
        <v>-0.3</v>
      </c>
      <c r="Q11" s="172">
        <v>86941</v>
      </c>
      <c r="R11" s="421">
        <v>87623</v>
      </c>
      <c r="S11" s="435">
        <f t="shared" si="3"/>
        <v>-0.8</v>
      </c>
      <c r="T11" s="172">
        <v>147060</v>
      </c>
      <c r="U11" s="421">
        <v>226885</v>
      </c>
      <c r="V11" s="435">
        <f aca="true" t="shared" si="14" ref="V11:V50">ROUND(T11/U11*100-100,1)</f>
        <v>-35.2</v>
      </c>
      <c r="W11" s="172">
        <v>0</v>
      </c>
      <c r="X11" s="421">
        <v>362913</v>
      </c>
      <c r="Y11" s="162" t="s">
        <v>433</v>
      </c>
      <c r="Z11" s="172">
        <v>1855951</v>
      </c>
      <c r="AA11" s="421">
        <v>1975359</v>
      </c>
      <c r="AB11" s="435">
        <f aca="true" t="shared" si="15" ref="AB11:AB19">ROUND(Z11/AA11*100-100,1)</f>
        <v>-6</v>
      </c>
      <c r="AC11" s="172">
        <v>3041483</v>
      </c>
      <c r="AD11" s="421">
        <v>3049471</v>
      </c>
      <c r="AE11" s="162">
        <f aca="true" t="shared" si="16" ref="AE11:AE19">ROUND(AC11/AD11*100-100,1)</f>
        <v>-0.3</v>
      </c>
      <c r="AF11" s="172">
        <v>377103</v>
      </c>
      <c r="AG11" s="421">
        <v>1324500</v>
      </c>
      <c r="AH11" s="162">
        <f aca="true" t="shared" si="17" ref="AH11:AH19">ROUND(AF11/AG11*100-100,1)</f>
        <v>-71.5</v>
      </c>
      <c r="AI11" s="172">
        <f t="shared" si="0"/>
        <v>20925859</v>
      </c>
      <c r="AJ11" s="429">
        <f t="shared" si="4"/>
        <v>20929668</v>
      </c>
      <c r="AK11" s="162">
        <f aca="true" t="shared" si="18" ref="AK11:AK19">ROUND(AI11/AJ11*100-100,1)</f>
        <v>0</v>
      </c>
      <c r="AL11" s="430">
        <v>349</v>
      </c>
      <c r="AM11" s="421">
        <v>427</v>
      </c>
      <c r="AN11" s="431">
        <f t="shared" si="5"/>
        <v>20926208</v>
      </c>
      <c r="AO11" s="421">
        <v>20930095</v>
      </c>
      <c r="AP11" s="161">
        <f aca="true" t="shared" si="19" ref="AP11:AP19">ROUND(AN11/AO11*100-100,1)</f>
        <v>0</v>
      </c>
      <c r="AQ11" s="431">
        <v>10250522</v>
      </c>
      <c r="AR11" s="421">
        <v>10003061</v>
      </c>
      <c r="AS11" s="161">
        <f aca="true" t="shared" si="20" ref="AS11:AS19">ROUND(AQ11/AR11*100-100,1)</f>
        <v>2.5</v>
      </c>
      <c r="AT11" s="430">
        <v>0</v>
      </c>
      <c r="AU11" s="421">
        <v>-2820</v>
      </c>
      <c r="AV11" s="172">
        <f aca="true" t="shared" si="21" ref="AV11:AV19">AQ11+AT11</f>
        <v>10250522</v>
      </c>
      <c r="AW11" s="429">
        <v>10000241</v>
      </c>
      <c r="AX11" s="162">
        <f aca="true" t="shared" si="22" ref="AX11:AX19">ROUND(AV11/AW11*100-100,1)</f>
        <v>2.5</v>
      </c>
      <c r="AY11" s="432">
        <f t="shared" si="6"/>
        <v>10675686</v>
      </c>
      <c r="AZ11" s="433">
        <f t="shared" si="7"/>
        <v>10929854</v>
      </c>
      <c r="BA11" s="161">
        <f aca="true" t="shared" si="23" ref="BA11:BA19">ROUND(AY11/AZ11*100-100,1)</f>
        <v>-2.3</v>
      </c>
      <c r="BB11" s="434">
        <v>0</v>
      </c>
      <c r="BC11" s="421">
        <v>0</v>
      </c>
      <c r="BD11" s="436">
        <f t="shared" si="9"/>
        <v>10675686</v>
      </c>
      <c r="BE11" s="421">
        <f t="shared" si="9"/>
        <v>10929854</v>
      </c>
      <c r="BF11" s="164">
        <f t="shared" si="10"/>
        <v>-2.3</v>
      </c>
      <c r="BG11" s="159"/>
      <c r="BH11" s="526">
        <v>10511439</v>
      </c>
      <c r="BI11" s="162">
        <f t="shared" si="8"/>
        <v>1.6</v>
      </c>
      <c r="BJ11" s="160">
        <v>17187</v>
      </c>
    </row>
    <row r="12" spans="1:62" ht="12.75" customHeight="1">
      <c r="A12" s="5" t="s">
        <v>14</v>
      </c>
      <c r="B12" s="2" t="s">
        <v>46</v>
      </c>
      <c r="C12" s="59">
        <v>3</v>
      </c>
      <c r="D12" s="10">
        <v>517</v>
      </c>
      <c r="E12" s="172">
        <v>3812707</v>
      </c>
      <c r="F12" s="421">
        <v>3895950</v>
      </c>
      <c r="G12" s="435">
        <f t="shared" si="11"/>
        <v>-2.1</v>
      </c>
      <c r="H12" s="172">
        <v>92960</v>
      </c>
      <c r="I12" s="421">
        <v>89936</v>
      </c>
      <c r="J12" s="435">
        <f t="shared" si="12"/>
        <v>3.4</v>
      </c>
      <c r="K12" s="172">
        <v>148549</v>
      </c>
      <c r="L12" s="421">
        <v>146870</v>
      </c>
      <c r="M12" s="435">
        <f t="shared" si="13"/>
        <v>1.1</v>
      </c>
      <c r="N12" s="172">
        <v>115034</v>
      </c>
      <c r="O12" s="421">
        <v>116394</v>
      </c>
      <c r="P12" s="435">
        <f t="shared" si="2"/>
        <v>-1.2</v>
      </c>
      <c r="Q12" s="172">
        <v>51680</v>
      </c>
      <c r="R12" s="421">
        <v>51646</v>
      </c>
      <c r="S12" s="435">
        <f t="shared" si="3"/>
        <v>0.1</v>
      </c>
      <c r="T12" s="172">
        <v>56783</v>
      </c>
      <c r="U12" s="421">
        <v>62920</v>
      </c>
      <c r="V12" s="435">
        <f t="shared" si="14"/>
        <v>-9.8</v>
      </c>
      <c r="W12" s="172">
        <v>0</v>
      </c>
      <c r="X12" s="421">
        <v>102357</v>
      </c>
      <c r="Y12" s="162" t="s">
        <v>433</v>
      </c>
      <c r="Z12" s="172">
        <v>583202</v>
      </c>
      <c r="AA12" s="421">
        <v>625052</v>
      </c>
      <c r="AB12" s="435">
        <f t="shared" si="15"/>
        <v>-6.7</v>
      </c>
      <c r="AC12" s="172">
        <v>417178</v>
      </c>
      <c r="AD12" s="421">
        <v>414448</v>
      </c>
      <c r="AE12" s="162">
        <f t="shared" si="16"/>
        <v>0.7</v>
      </c>
      <c r="AF12" s="172">
        <v>101026</v>
      </c>
      <c r="AG12" s="421">
        <v>373564</v>
      </c>
      <c r="AH12" s="162">
        <f t="shared" si="17"/>
        <v>-73</v>
      </c>
      <c r="AI12" s="172">
        <f t="shared" si="0"/>
        <v>5177067</v>
      </c>
      <c r="AJ12" s="429">
        <f t="shared" si="4"/>
        <v>5132009</v>
      </c>
      <c r="AK12" s="162">
        <f t="shared" si="18"/>
        <v>0.9</v>
      </c>
      <c r="AL12" s="430">
        <v>0</v>
      </c>
      <c r="AM12" s="421">
        <v>1507</v>
      </c>
      <c r="AN12" s="431">
        <f t="shared" si="5"/>
        <v>5177067</v>
      </c>
      <c r="AO12" s="421">
        <v>5133516</v>
      </c>
      <c r="AP12" s="161">
        <f t="shared" si="19"/>
        <v>0.8</v>
      </c>
      <c r="AQ12" s="431">
        <v>2746122</v>
      </c>
      <c r="AR12" s="421">
        <v>2637572</v>
      </c>
      <c r="AS12" s="161">
        <f t="shared" si="20"/>
        <v>4.1</v>
      </c>
      <c r="AT12" s="430">
        <v>0</v>
      </c>
      <c r="AU12" s="421">
        <v>688</v>
      </c>
      <c r="AV12" s="172">
        <f t="shared" si="21"/>
        <v>2746122</v>
      </c>
      <c r="AW12" s="429">
        <v>2638260</v>
      </c>
      <c r="AX12" s="162">
        <f t="shared" si="22"/>
        <v>4.1</v>
      </c>
      <c r="AY12" s="432">
        <f t="shared" si="6"/>
        <v>2430945</v>
      </c>
      <c r="AZ12" s="433">
        <f t="shared" si="7"/>
        <v>2495256</v>
      </c>
      <c r="BA12" s="161">
        <f t="shared" si="23"/>
        <v>-2.6</v>
      </c>
      <c r="BB12" s="434">
        <v>0</v>
      </c>
      <c r="BC12" s="421">
        <v>0</v>
      </c>
      <c r="BD12" s="172">
        <f aca="true" t="shared" si="24" ref="BD12:BE15">AY12-BB12</f>
        <v>2430945</v>
      </c>
      <c r="BE12" s="421">
        <f t="shared" si="24"/>
        <v>2495256</v>
      </c>
      <c r="BF12" s="158">
        <f t="shared" si="10"/>
        <v>-2.6</v>
      </c>
      <c r="BG12" s="159"/>
      <c r="BH12" s="526">
        <v>2369927</v>
      </c>
      <c r="BI12" s="162">
        <f t="shared" si="8"/>
        <v>2.6</v>
      </c>
      <c r="BJ12" s="160">
        <v>4235</v>
      </c>
    </row>
    <row r="13" spans="1:62" ht="12.75" customHeight="1">
      <c r="A13" s="56" t="s">
        <v>15</v>
      </c>
      <c r="B13" s="2" t="s">
        <v>46</v>
      </c>
      <c r="C13" s="59">
        <v>4</v>
      </c>
      <c r="D13" s="11">
        <v>602</v>
      </c>
      <c r="E13" s="172">
        <v>6163849</v>
      </c>
      <c r="F13" s="421">
        <v>6228207</v>
      </c>
      <c r="G13" s="435">
        <f t="shared" si="11"/>
        <v>-1</v>
      </c>
      <c r="H13" s="172">
        <v>111472</v>
      </c>
      <c r="I13" s="421">
        <v>106751</v>
      </c>
      <c r="J13" s="435">
        <f t="shared" si="12"/>
        <v>4.4</v>
      </c>
      <c r="K13" s="172">
        <v>171656</v>
      </c>
      <c r="L13" s="421">
        <v>169371</v>
      </c>
      <c r="M13" s="435">
        <f t="shared" si="13"/>
        <v>1.3</v>
      </c>
      <c r="N13" s="172">
        <v>129673</v>
      </c>
      <c r="O13" s="421">
        <v>130775</v>
      </c>
      <c r="P13" s="435">
        <f t="shared" si="2"/>
        <v>-0.8</v>
      </c>
      <c r="Q13" s="172">
        <v>55113</v>
      </c>
      <c r="R13" s="421">
        <v>55517</v>
      </c>
      <c r="S13" s="435">
        <f t="shared" si="3"/>
        <v>-0.7</v>
      </c>
      <c r="T13" s="172">
        <v>98165</v>
      </c>
      <c r="U13" s="421">
        <v>101432</v>
      </c>
      <c r="V13" s="435">
        <f t="shared" si="14"/>
        <v>-3.2</v>
      </c>
      <c r="W13" s="172">
        <v>0</v>
      </c>
      <c r="X13" s="421">
        <v>172111</v>
      </c>
      <c r="Y13" s="162" t="s">
        <v>433</v>
      </c>
      <c r="Z13" s="172">
        <v>934357</v>
      </c>
      <c r="AA13" s="421">
        <v>998536</v>
      </c>
      <c r="AB13" s="435">
        <f t="shared" si="15"/>
        <v>-6.4</v>
      </c>
      <c r="AC13" s="172">
        <v>845294</v>
      </c>
      <c r="AD13" s="421">
        <v>830727</v>
      </c>
      <c r="AE13" s="162">
        <f t="shared" si="16"/>
        <v>1.8</v>
      </c>
      <c r="AF13" s="172">
        <v>198023</v>
      </c>
      <c r="AG13" s="421">
        <v>628144</v>
      </c>
      <c r="AH13" s="162">
        <f t="shared" si="17"/>
        <v>-68.5</v>
      </c>
      <c r="AI13" s="172">
        <f t="shared" si="0"/>
        <v>8311556</v>
      </c>
      <c r="AJ13" s="429">
        <f t="shared" si="4"/>
        <v>8165283</v>
      </c>
      <c r="AK13" s="162">
        <f t="shared" si="18"/>
        <v>1.8</v>
      </c>
      <c r="AL13" s="430">
        <v>0</v>
      </c>
      <c r="AM13" s="421">
        <v>22998</v>
      </c>
      <c r="AN13" s="431">
        <f t="shared" si="5"/>
        <v>8311556</v>
      </c>
      <c r="AO13" s="421">
        <v>8188281</v>
      </c>
      <c r="AP13" s="161">
        <f t="shared" si="19"/>
        <v>1.5</v>
      </c>
      <c r="AQ13" s="431">
        <v>4981433</v>
      </c>
      <c r="AR13" s="421">
        <v>5051330</v>
      </c>
      <c r="AS13" s="161">
        <f t="shared" si="20"/>
        <v>-1.4</v>
      </c>
      <c r="AT13" s="430">
        <v>0</v>
      </c>
      <c r="AU13" s="421">
        <v>-757</v>
      </c>
      <c r="AV13" s="172">
        <f t="shared" si="21"/>
        <v>4981433</v>
      </c>
      <c r="AW13" s="429">
        <v>5050573</v>
      </c>
      <c r="AX13" s="162">
        <f t="shared" si="22"/>
        <v>-1.4</v>
      </c>
      <c r="AY13" s="432">
        <f t="shared" si="6"/>
        <v>3330123</v>
      </c>
      <c r="AZ13" s="433">
        <f t="shared" si="7"/>
        <v>3137708</v>
      </c>
      <c r="BA13" s="161">
        <f t="shared" si="23"/>
        <v>6.1</v>
      </c>
      <c r="BB13" s="434">
        <v>0</v>
      </c>
      <c r="BC13" s="421">
        <v>0</v>
      </c>
      <c r="BD13" s="172">
        <f t="shared" si="24"/>
        <v>3330123</v>
      </c>
      <c r="BE13" s="421">
        <f t="shared" si="24"/>
        <v>3137708</v>
      </c>
      <c r="BF13" s="158">
        <f>ROUND(BD13/BE13*100-100,1)</f>
        <v>6.1</v>
      </c>
      <c r="BG13" s="159"/>
      <c r="BH13" s="526">
        <v>3225165</v>
      </c>
      <c r="BI13" s="162">
        <f t="shared" si="8"/>
        <v>3.3</v>
      </c>
      <c r="BJ13" s="160">
        <v>6793</v>
      </c>
    </row>
    <row r="14" spans="1:62" ht="12.75" customHeight="1">
      <c r="A14" s="5" t="s">
        <v>16</v>
      </c>
      <c r="B14" s="2" t="s">
        <v>46</v>
      </c>
      <c r="C14" s="59">
        <v>4</v>
      </c>
      <c r="D14" s="13">
        <v>666</v>
      </c>
      <c r="E14" s="172">
        <v>8292286</v>
      </c>
      <c r="F14" s="421">
        <v>8362755</v>
      </c>
      <c r="G14" s="435">
        <f t="shared" si="11"/>
        <v>-0.8</v>
      </c>
      <c r="H14" s="172">
        <v>194327</v>
      </c>
      <c r="I14" s="421">
        <v>194099</v>
      </c>
      <c r="J14" s="435">
        <f t="shared" si="12"/>
        <v>0.1</v>
      </c>
      <c r="K14" s="172">
        <v>201555</v>
      </c>
      <c r="L14" s="421">
        <v>195412</v>
      </c>
      <c r="M14" s="435">
        <f t="shared" si="13"/>
        <v>3.1</v>
      </c>
      <c r="N14" s="172">
        <v>110349</v>
      </c>
      <c r="O14" s="421">
        <v>107463</v>
      </c>
      <c r="P14" s="435">
        <f t="shared" si="2"/>
        <v>2.7</v>
      </c>
      <c r="Q14" s="172">
        <v>67157</v>
      </c>
      <c r="R14" s="421">
        <v>66743</v>
      </c>
      <c r="S14" s="435">
        <f t="shared" si="3"/>
        <v>0.6</v>
      </c>
      <c r="T14" s="172">
        <v>159527</v>
      </c>
      <c r="U14" s="421">
        <v>125956</v>
      </c>
      <c r="V14" s="435">
        <f t="shared" si="14"/>
        <v>26.7</v>
      </c>
      <c r="W14" s="172">
        <v>0</v>
      </c>
      <c r="X14" s="421">
        <v>319621</v>
      </c>
      <c r="Y14" s="162" t="s">
        <v>433</v>
      </c>
      <c r="Z14" s="172">
        <v>1325173</v>
      </c>
      <c r="AA14" s="421">
        <v>1419960</v>
      </c>
      <c r="AB14" s="435">
        <f t="shared" si="15"/>
        <v>-6.7</v>
      </c>
      <c r="AC14" s="172">
        <v>1340046</v>
      </c>
      <c r="AD14" s="421">
        <v>1369599</v>
      </c>
      <c r="AE14" s="162">
        <f t="shared" si="16"/>
        <v>-2.2</v>
      </c>
      <c r="AF14" s="172">
        <v>320671</v>
      </c>
      <c r="AG14" s="421">
        <v>1166499</v>
      </c>
      <c r="AH14" s="162">
        <f t="shared" si="17"/>
        <v>-72.5</v>
      </c>
      <c r="AI14" s="172">
        <f t="shared" si="0"/>
        <v>11369749</v>
      </c>
      <c r="AJ14" s="429">
        <f t="shared" si="4"/>
        <v>10995109</v>
      </c>
      <c r="AK14" s="162">
        <f t="shared" si="18"/>
        <v>3.4</v>
      </c>
      <c r="AL14" s="430">
        <v>0</v>
      </c>
      <c r="AM14" s="421">
        <v>-1951</v>
      </c>
      <c r="AN14" s="431">
        <f t="shared" si="5"/>
        <v>11369749</v>
      </c>
      <c r="AO14" s="421">
        <v>10993158</v>
      </c>
      <c r="AP14" s="161">
        <f t="shared" si="19"/>
        <v>3.4</v>
      </c>
      <c r="AQ14" s="431">
        <v>8388100</v>
      </c>
      <c r="AR14" s="421">
        <v>8083746</v>
      </c>
      <c r="AS14" s="161">
        <f t="shared" si="20"/>
        <v>3.8</v>
      </c>
      <c r="AT14" s="430">
        <v>203</v>
      </c>
      <c r="AU14" s="421">
        <v>-10210</v>
      </c>
      <c r="AV14" s="172">
        <f t="shared" si="21"/>
        <v>8388303</v>
      </c>
      <c r="AW14" s="429">
        <v>8073536</v>
      </c>
      <c r="AX14" s="162">
        <f t="shared" si="22"/>
        <v>3.9</v>
      </c>
      <c r="AY14" s="432">
        <f t="shared" si="6"/>
        <v>2981446</v>
      </c>
      <c r="AZ14" s="433">
        <f t="shared" si="7"/>
        <v>2919622</v>
      </c>
      <c r="BA14" s="161">
        <f t="shared" si="23"/>
        <v>2.1</v>
      </c>
      <c r="BB14" s="434">
        <v>0</v>
      </c>
      <c r="BC14" s="421">
        <v>0</v>
      </c>
      <c r="BD14" s="172">
        <f t="shared" si="24"/>
        <v>2981446</v>
      </c>
      <c r="BE14" s="421">
        <f t="shared" si="24"/>
        <v>2919622</v>
      </c>
      <c r="BF14" s="158">
        <f t="shared" si="10"/>
        <v>2.1</v>
      </c>
      <c r="BG14" s="159"/>
      <c r="BH14" s="526">
        <v>2812647</v>
      </c>
      <c r="BI14" s="162">
        <f t="shared" si="8"/>
        <v>6</v>
      </c>
      <c r="BJ14" s="160">
        <v>9272</v>
      </c>
    </row>
    <row r="15" spans="1:62" ht="12.75" customHeight="1">
      <c r="A15" s="15" t="s">
        <v>374</v>
      </c>
      <c r="B15" s="2" t="s">
        <v>45</v>
      </c>
      <c r="C15" s="59">
        <v>2</v>
      </c>
      <c r="D15" s="10">
        <v>290</v>
      </c>
      <c r="E15" s="172">
        <v>11043603</v>
      </c>
      <c r="F15" s="421">
        <v>11311127</v>
      </c>
      <c r="G15" s="435">
        <f t="shared" si="11"/>
        <v>-2.4</v>
      </c>
      <c r="H15" s="172">
        <v>174653</v>
      </c>
      <c r="I15" s="421">
        <v>179534</v>
      </c>
      <c r="J15" s="435">
        <f t="shared" si="12"/>
        <v>-2.7</v>
      </c>
      <c r="K15" s="172">
        <v>209535</v>
      </c>
      <c r="L15" s="421">
        <v>210705</v>
      </c>
      <c r="M15" s="435">
        <f t="shared" si="13"/>
        <v>-0.6</v>
      </c>
      <c r="N15" s="172">
        <v>209609</v>
      </c>
      <c r="O15" s="421">
        <v>209428</v>
      </c>
      <c r="P15" s="435">
        <f t="shared" si="2"/>
        <v>0.1</v>
      </c>
      <c r="Q15" s="172">
        <v>75303</v>
      </c>
      <c r="R15" s="421">
        <v>76208</v>
      </c>
      <c r="S15" s="435">
        <f t="shared" si="3"/>
        <v>-1.2</v>
      </c>
      <c r="T15" s="172">
        <v>124175</v>
      </c>
      <c r="U15" s="421">
        <v>167052</v>
      </c>
      <c r="V15" s="435">
        <f t="shared" si="14"/>
        <v>-25.7</v>
      </c>
      <c r="W15" s="172">
        <v>0</v>
      </c>
      <c r="X15" s="421">
        <v>260071</v>
      </c>
      <c r="Y15" s="162" t="s">
        <v>433</v>
      </c>
      <c r="Z15" s="172">
        <v>1310823</v>
      </c>
      <c r="AA15" s="421">
        <v>1393772</v>
      </c>
      <c r="AB15" s="435">
        <f t="shared" si="15"/>
        <v>-6</v>
      </c>
      <c r="AC15" s="172">
        <v>2577955</v>
      </c>
      <c r="AD15" s="421">
        <v>2635525</v>
      </c>
      <c r="AE15" s="162">
        <f t="shared" si="16"/>
        <v>-2.2</v>
      </c>
      <c r="AF15" s="172">
        <v>251513</v>
      </c>
      <c r="AG15" s="421">
        <v>949166</v>
      </c>
      <c r="AH15" s="162">
        <f t="shared" si="17"/>
        <v>-73.5</v>
      </c>
      <c r="AI15" s="172">
        <f t="shared" si="0"/>
        <v>15474143</v>
      </c>
      <c r="AJ15" s="429">
        <f t="shared" si="4"/>
        <v>15494256</v>
      </c>
      <c r="AK15" s="162">
        <f t="shared" si="18"/>
        <v>-0.1</v>
      </c>
      <c r="AL15" s="430">
        <v>11406</v>
      </c>
      <c r="AM15" s="421">
        <v>0</v>
      </c>
      <c r="AN15" s="431">
        <f t="shared" si="5"/>
        <v>15485549</v>
      </c>
      <c r="AO15" s="421">
        <v>15494256</v>
      </c>
      <c r="AP15" s="161">
        <f t="shared" si="19"/>
        <v>-0.1</v>
      </c>
      <c r="AQ15" s="431">
        <v>6940797</v>
      </c>
      <c r="AR15" s="421">
        <v>6633417</v>
      </c>
      <c r="AS15" s="161">
        <f t="shared" si="20"/>
        <v>4.6</v>
      </c>
      <c r="AT15" s="430">
        <v>-3451</v>
      </c>
      <c r="AU15" s="421">
        <v>0</v>
      </c>
      <c r="AV15" s="172">
        <f t="shared" si="21"/>
        <v>6937346</v>
      </c>
      <c r="AW15" s="429">
        <v>6633417</v>
      </c>
      <c r="AX15" s="162">
        <f t="shared" si="22"/>
        <v>4.6</v>
      </c>
      <c r="AY15" s="432">
        <f t="shared" si="6"/>
        <v>8548203</v>
      </c>
      <c r="AZ15" s="433">
        <f t="shared" si="7"/>
        <v>8860839</v>
      </c>
      <c r="BA15" s="161">
        <f t="shared" si="23"/>
        <v>-3.5</v>
      </c>
      <c r="BB15" s="434">
        <v>0</v>
      </c>
      <c r="BC15" s="421">
        <v>0</v>
      </c>
      <c r="BD15" s="172">
        <f>AY15-BB15</f>
        <v>8548203</v>
      </c>
      <c r="BE15" s="421">
        <f t="shared" si="24"/>
        <v>8860839</v>
      </c>
      <c r="BF15" s="158">
        <f t="shared" si="10"/>
        <v>-3.5</v>
      </c>
      <c r="BG15" s="159"/>
      <c r="BH15" s="526">
        <v>8411323</v>
      </c>
      <c r="BI15" s="162">
        <f t="shared" si="8"/>
        <v>1.6</v>
      </c>
      <c r="BJ15" s="160">
        <v>12705</v>
      </c>
    </row>
    <row r="16" spans="1:62" ht="14.25" customHeight="1">
      <c r="A16" s="5" t="s">
        <v>17</v>
      </c>
      <c r="B16" s="2" t="s">
        <v>46</v>
      </c>
      <c r="C16" s="59">
        <v>4</v>
      </c>
      <c r="D16" s="10">
        <v>630</v>
      </c>
      <c r="E16" s="172">
        <v>7765773</v>
      </c>
      <c r="F16" s="421">
        <v>7911592</v>
      </c>
      <c r="G16" s="435">
        <f t="shared" si="11"/>
        <v>-1.8</v>
      </c>
      <c r="H16" s="172">
        <v>152316</v>
      </c>
      <c r="I16" s="421">
        <v>165452</v>
      </c>
      <c r="J16" s="435">
        <f t="shared" si="12"/>
        <v>-7.9</v>
      </c>
      <c r="K16" s="172">
        <v>177517</v>
      </c>
      <c r="L16" s="421">
        <v>175294</v>
      </c>
      <c r="M16" s="435">
        <f t="shared" si="13"/>
        <v>1.3</v>
      </c>
      <c r="N16" s="172">
        <v>98495</v>
      </c>
      <c r="O16" s="421">
        <v>97549</v>
      </c>
      <c r="P16" s="435">
        <f t="shared" si="2"/>
        <v>1</v>
      </c>
      <c r="Q16" s="172">
        <v>53252</v>
      </c>
      <c r="R16" s="421">
        <v>53278</v>
      </c>
      <c r="S16" s="435">
        <f t="shared" si="3"/>
        <v>0</v>
      </c>
      <c r="T16" s="172">
        <v>104387</v>
      </c>
      <c r="U16" s="421">
        <v>84754</v>
      </c>
      <c r="V16" s="435">
        <f t="shared" si="14"/>
        <v>23.2</v>
      </c>
      <c r="W16" s="172">
        <v>0</v>
      </c>
      <c r="X16" s="421">
        <v>330034</v>
      </c>
      <c r="Y16" s="162" t="s">
        <v>433</v>
      </c>
      <c r="Z16" s="172">
        <v>1192335</v>
      </c>
      <c r="AA16" s="421">
        <v>1276843</v>
      </c>
      <c r="AB16" s="435">
        <f t="shared" si="15"/>
        <v>-6.6</v>
      </c>
      <c r="AC16" s="172">
        <v>901240</v>
      </c>
      <c r="AD16" s="421">
        <v>917690</v>
      </c>
      <c r="AE16" s="162">
        <f t="shared" si="16"/>
        <v>-1.8</v>
      </c>
      <c r="AF16" s="172">
        <v>315927</v>
      </c>
      <c r="AG16" s="421">
        <v>1204503</v>
      </c>
      <c r="AH16" s="162">
        <f t="shared" si="17"/>
        <v>-73.8</v>
      </c>
      <c r="AI16" s="172">
        <f t="shared" si="0"/>
        <v>10129388</v>
      </c>
      <c r="AJ16" s="429">
        <f t="shared" si="4"/>
        <v>9807983</v>
      </c>
      <c r="AK16" s="162">
        <f t="shared" si="18"/>
        <v>3.3</v>
      </c>
      <c r="AL16" s="430">
        <v>3972</v>
      </c>
      <c r="AM16" s="421">
        <v>1000</v>
      </c>
      <c r="AN16" s="431">
        <f t="shared" si="5"/>
        <v>10133360</v>
      </c>
      <c r="AO16" s="421">
        <v>9808983</v>
      </c>
      <c r="AP16" s="161">
        <f t="shared" si="19"/>
        <v>3.3</v>
      </c>
      <c r="AQ16" s="431">
        <v>7698803</v>
      </c>
      <c r="AR16" s="421">
        <v>7466296</v>
      </c>
      <c r="AS16" s="161">
        <f t="shared" si="20"/>
        <v>3.1</v>
      </c>
      <c r="AT16" s="430">
        <v>4451</v>
      </c>
      <c r="AU16" s="421">
        <v>0</v>
      </c>
      <c r="AV16" s="172">
        <f t="shared" si="21"/>
        <v>7703254</v>
      </c>
      <c r="AW16" s="429">
        <v>7466296</v>
      </c>
      <c r="AX16" s="162">
        <f t="shared" si="22"/>
        <v>3.2</v>
      </c>
      <c r="AY16" s="432">
        <f t="shared" si="6"/>
        <v>2430106</v>
      </c>
      <c r="AZ16" s="433">
        <f t="shared" si="7"/>
        <v>2342687</v>
      </c>
      <c r="BA16" s="161">
        <f t="shared" si="23"/>
        <v>3.7</v>
      </c>
      <c r="BB16" s="434">
        <v>0</v>
      </c>
      <c r="BC16" s="421">
        <v>0</v>
      </c>
      <c r="BD16" s="172">
        <f aca="true" t="shared" si="25" ref="BD16:BE18">AY16-BB16</f>
        <v>2430106</v>
      </c>
      <c r="BE16" s="421">
        <f t="shared" si="25"/>
        <v>2342687</v>
      </c>
      <c r="BF16" s="158">
        <f t="shared" si="10"/>
        <v>3.7</v>
      </c>
      <c r="BG16" s="159"/>
      <c r="BH16" s="526">
        <v>2317424</v>
      </c>
      <c r="BI16" s="162">
        <f t="shared" si="8"/>
        <v>4.9</v>
      </c>
      <c r="BJ16" s="160">
        <v>8295</v>
      </c>
    </row>
    <row r="17" spans="1:62" ht="14.25" customHeight="1">
      <c r="A17" s="5" t="s">
        <v>18</v>
      </c>
      <c r="B17" s="2" t="s">
        <v>46</v>
      </c>
      <c r="C17" s="59">
        <v>4</v>
      </c>
      <c r="D17" s="20">
        <v>644</v>
      </c>
      <c r="E17" s="172">
        <v>8594735</v>
      </c>
      <c r="F17" s="421">
        <v>8737645</v>
      </c>
      <c r="G17" s="435">
        <f t="shared" si="11"/>
        <v>-1.6</v>
      </c>
      <c r="H17" s="172">
        <v>199124</v>
      </c>
      <c r="I17" s="421">
        <v>212667</v>
      </c>
      <c r="J17" s="435">
        <f t="shared" si="12"/>
        <v>-6.4</v>
      </c>
      <c r="K17" s="172">
        <v>219045</v>
      </c>
      <c r="L17" s="421">
        <v>219147</v>
      </c>
      <c r="M17" s="435">
        <f t="shared" si="13"/>
        <v>0</v>
      </c>
      <c r="N17" s="172">
        <v>141387</v>
      </c>
      <c r="O17" s="421">
        <v>144045</v>
      </c>
      <c r="P17" s="435">
        <f t="shared" si="2"/>
        <v>-1.8</v>
      </c>
      <c r="Q17" s="172">
        <v>68986</v>
      </c>
      <c r="R17" s="421">
        <v>69860</v>
      </c>
      <c r="S17" s="435">
        <f t="shared" si="3"/>
        <v>-1.3</v>
      </c>
      <c r="T17" s="172">
        <v>123039</v>
      </c>
      <c r="U17" s="421">
        <v>101856</v>
      </c>
      <c r="V17" s="435">
        <f t="shared" si="14"/>
        <v>20.8</v>
      </c>
      <c r="W17" s="172">
        <v>0</v>
      </c>
      <c r="X17" s="421">
        <v>275237</v>
      </c>
      <c r="Y17" s="162" t="s">
        <v>433</v>
      </c>
      <c r="Z17" s="172">
        <v>1180413</v>
      </c>
      <c r="AA17" s="421">
        <v>1263699</v>
      </c>
      <c r="AB17" s="435">
        <f t="shared" si="15"/>
        <v>-6.6</v>
      </c>
      <c r="AC17" s="172">
        <v>1014457</v>
      </c>
      <c r="AD17" s="421">
        <v>1037213</v>
      </c>
      <c r="AE17" s="162">
        <f t="shared" si="16"/>
        <v>-2.2</v>
      </c>
      <c r="AF17" s="172">
        <v>289244</v>
      </c>
      <c r="AG17" s="421">
        <v>1004515</v>
      </c>
      <c r="AH17" s="162">
        <f t="shared" si="17"/>
        <v>-71.2</v>
      </c>
      <c r="AI17" s="172">
        <f t="shared" si="0"/>
        <v>11251942</v>
      </c>
      <c r="AJ17" s="429">
        <f t="shared" si="4"/>
        <v>11056854</v>
      </c>
      <c r="AK17" s="162">
        <f t="shared" si="18"/>
        <v>1.8</v>
      </c>
      <c r="AL17" s="430">
        <v>-4118</v>
      </c>
      <c r="AM17" s="421">
        <v>0</v>
      </c>
      <c r="AN17" s="431">
        <f t="shared" si="5"/>
        <v>11247824</v>
      </c>
      <c r="AO17" s="421">
        <v>11056854</v>
      </c>
      <c r="AP17" s="161">
        <f t="shared" si="19"/>
        <v>1.7</v>
      </c>
      <c r="AQ17" s="431">
        <v>7331039</v>
      </c>
      <c r="AR17" s="421">
        <v>7073867</v>
      </c>
      <c r="AS17" s="161">
        <f t="shared" si="20"/>
        <v>3.6</v>
      </c>
      <c r="AT17" s="430">
        <v>5844</v>
      </c>
      <c r="AU17" s="421">
        <v>0</v>
      </c>
      <c r="AV17" s="172">
        <f t="shared" si="21"/>
        <v>7336883</v>
      </c>
      <c r="AW17" s="429">
        <v>7073867</v>
      </c>
      <c r="AX17" s="162">
        <f t="shared" si="22"/>
        <v>3.7</v>
      </c>
      <c r="AY17" s="432">
        <f t="shared" si="6"/>
        <v>3910941</v>
      </c>
      <c r="AZ17" s="433">
        <f t="shared" si="7"/>
        <v>3982987</v>
      </c>
      <c r="BA17" s="161">
        <f t="shared" si="23"/>
        <v>-1.8</v>
      </c>
      <c r="BB17" s="434">
        <v>0</v>
      </c>
      <c r="BC17" s="421">
        <v>0</v>
      </c>
      <c r="BD17" s="172">
        <f t="shared" si="25"/>
        <v>3910941</v>
      </c>
      <c r="BE17" s="421">
        <f t="shared" si="25"/>
        <v>3982987</v>
      </c>
      <c r="BF17" s="158">
        <f t="shared" si="10"/>
        <v>-1.8</v>
      </c>
      <c r="BG17" s="159"/>
      <c r="BH17" s="526">
        <v>3778701</v>
      </c>
      <c r="BI17" s="162">
        <f t="shared" si="8"/>
        <v>3.5</v>
      </c>
      <c r="BJ17" s="160">
        <v>9201</v>
      </c>
    </row>
    <row r="18" spans="1:62" ht="14.25" customHeight="1">
      <c r="A18" s="5" t="s">
        <v>84</v>
      </c>
      <c r="B18" s="2" t="s">
        <v>45</v>
      </c>
      <c r="C18" s="59">
        <v>4</v>
      </c>
      <c r="D18" s="427">
        <v>549</v>
      </c>
      <c r="E18" s="172">
        <v>16876009</v>
      </c>
      <c r="F18" s="421">
        <v>16833492</v>
      </c>
      <c r="G18" s="435">
        <f t="shared" si="11"/>
        <v>0.3</v>
      </c>
      <c r="H18" s="172">
        <v>435841</v>
      </c>
      <c r="I18" s="421">
        <v>423697</v>
      </c>
      <c r="J18" s="435">
        <f t="shared" si="12"/>
        <v>2.9</v>
      </c>
      <c r="K18" s="172">
        <v>324795</v>
      </c>
      <c r="L18" s="421">
        <v>326985</v>
      </c>
      <c r="M18" s="435">
        <f t="shared" si="13"/>
        <v>-0.7</v>
      </c>
      <c r="N18" s="172">
        <v>155280</v>
      </c>
      <c r="O18" s="421">
        <v>157925</v>
      </c>
      <c r="P18" s="435">
        <f t="shared" si="2"/>
        <v>-1.7</v>
      </c>
      <c r="Q18" s="172">
        <v>94789</v>
      </c>
      <c r="R18" s="421">
        <v>94193</v>
      </c>
      <c r="S18" s="435">
        <f t="shared" si="3"/>
        <v>0.6</v>
      </c>
      <c r="T18" s="172">
        <v>210973</v>
      </c>
      <c r="U18" s="421">
        <v>152920</v>
      </c>
      <c r="V18" s="435">
        <f t="shared" si="14"/>
        <v>38</v>
      </c>
      <c r="W18" s="172">
        <v>0</v>
      </c>
      <c r="X18" s="421">
        <v>654937</v>
      </c>
      <c r="Y18" s="162" t="s">
        <v>433</v>
      </c>
      <c r="Z18" s="172">
        <v>2441080</v>
      </c>
      <c r="AA18" s="421">
        <v>2617728</v>
      </c>
      <c r="AB18" s="435">
        <f t="shared" si="15"/>
        <v>-6.7</v>
      </c>
      <c r="AC18" s="172">
        <v>3407919</v>
      </c>
      <c r="AD18" s="421">
        <v>3568423</v>
      </c>
      <c r="AE18" s="162">
        <f t="shared" si="16"/>
        <v>-4.5</v>
      </c>
      <c r="AF18" s="172">
        <v>654122</v>
      </c>
      <c r="AG18" s="421">
        <v>2390280</v>
      </c>
      <c r="AH18" s="162">
        <f t="shared" si="17"/>
        <v>-72.6</v>
      </c>
      <c r="AI18" s="172">
        <f t="shared" si="0"/>
        <v>23292564</v>
      </c>
      <c r="AJ18" s="429">
        <f t="shared" si="4"/>
        <v>22440020</v>
      </c>
      <c r="AK18" s="162">
        <f t="shared" si="18"/>
        <v>3.8</v>
      </c>
      <c r="AL18" s="430">
        <v>33958</v>
      </c>
      <c r="AM18" s="421">
        <v>0</v>
      </c>
      <c r="AN18" s="431">
        <f t="shared" si="5"/>
        <v>23326522</v>
      </c>
      <c r="AO18" s="421">
        <v>22440020</v>
      </c>
      <c r="AP18" s="161">
        <f t="shared" si="19"/>
        <v>4</v>
      </c>
      <c r="AQ18" s="431">
        <v>19833145</v>
      </c>
      <c r="AR18" s="421">
        <v>19220960</v>
      </c>
      <c r="AS18" s="161">
        <f t="shared" si="20"/>
        <v>3.2</v>
      </c>
      <c r="AT18" s="430">
        <v>17730</v>
      </c>
      <c r="AU18" s="421">
        <v>0</v>
      </c>
      <c r="AV18" s="172">
        <f t="shared" si="21"/>
        <v>19850875</v>
      </c>
      <c r="AW18" s="429">
        <v>19220960</v>
      </c>
      <c r="AX18" s="162">
        <f t="shared" si="22"/>
        <v>3.3</v>
      </c>
      <c r="AY18" s="432">
        <f t="shared" si="6"/>
        <v>3475647</v>
      </c>
      <c r="AZ18" s="433">
        <f t="shared" si="7"/>
        <v>3219060</v>
      </c>
      <c r="BA18" s="161">
        <f t="shared" si="23"/>
        <v>8</v>
      </c>
      <c r="BB18" s="434">
        <v>0</v>
      </c>
      <c r="BC18" s="421">
        <v>0</v>
      </c>
      <c r="BD18" s="172">
        <f>AY18-BB18</f>
        <v>3475647</v>
      </c>
      <c r="BE18" s="421">
        <f t="shared" si="25"/>
        <v>3219060</v>
      </c>
      <c r="BF18" s="158">
        <f t="shared" si="10"/>
        <v>8</v>
      </c>
      <c r="BG18" s="159"/>
      <c r="BH18" s="526">
        <v>3245555</v>
      </c>
      <c r="BI18" s="162">
        <f t="shared" si="8"/>
        <v>7.1</v>
      </c>
      <c r="BJ18" s="160">
        <v>19119</v>
      </c>
    </row>
    <row r="19" spans="1:62" ht="14.25" customHeight="1">
      <c r="A19" s="7" t="s">
        <v>406</v>
      </c>
      <c r="B19" s="2" t="s">
        <v>45</v>
      </c>
      <c r="C19" s="59">
        <v>3</v>
      </c>
      <c r="D19" s="10">
        <v>441</v>
      </c>
      <c r="E19" s="172">
        <v>12117906</v>
      </c>
      <c r="F19" s="421">
        <v>12120858</v>
      </c>
      <c r="G19" s="435">
        <f t="shared" si="11"/>
        <v>0</v>
      </c>
      <c r="H19" s="172">
        <v>288579</v>
      </c>
      <c r="I19" s="421">
        <v>289032</v>
      </c>
      <c r="J19" s="435">
        <f t="shared" si="12"/>
        <v>-0.2</v>
      </c>
      <c r="K19" s="172">
        <v>258998</v>
      </c>
      <c r="L19" s="421">
        <v>246932</v>
      </c>
      <c r="M19" s="435">
        <f t="shared" si="13"/>
        <v>4.9</v>
      </c>
      <c r="N19" s="172">
        <v>132362</v>
      </c>
      <c r="O19" s="421">
        <v>133819</v>
      </c>
      <c r="P19" s="435">
        <f t="shared" si="2"/>
        <v>-1.1</v>
      </c>
      <c r="Q19" s="172">
        <v>62604</v>
      </c>
      <c r="R19" s="421">
        <v>60975</v>
      </c>
      <c r="S19" s="435">
        <f t="shared" si="3"/>
        <v>2.7</v>
      </c>
      <c r="T19" s="172">
        <v>160150</v>
      </c>
      <c r="U19" s="421">
        <v>117003</v>
      </c>
      <c r="V19" s="435">
        <f t="shared" si="14"/>
        <v>36.9</v>
      </c>
      <c r="W19" s="172">
        <v>0</v>
      </c>
      <c r="X19" s="421">
        <v>515227</v>
      </c>
      <c r="Y19" s="162" t="s">
        <v>433</v>
      </c>
      <c r="Z19" s="172">
        <v>1856663</v>
      </c>
      <c r="AA19" s="421">
        <v>1990860</v>
      </c>
      <c r="AB19" s="435">
        <f t="shared" si="15"/>
        <v>-6.7</v>
      </c>
      <c r="AC19" s="172">
        <v>2081153</v>
      </c>
      <c r="AD19" s="421">
        <v>2043640</v>
      </c>
      <c r="AE19" s="162">
        <f t="shared" si="16"/>
        <v>1.8</v>
      </c>
      <c r="AF19" s="172">
        <v>551567</v>
      </c>
      <c r="AG19" s="421">
        <v>1880390</v>
      </c>
      <c r="AH19" s="162">
        <f t="shared" si="17"/>
        <v>-70.7</v>
      </c>
      <c r="AI19" s="172">
        <f t="shared" si="0"/>
        <v>16406848</v>
      </c>
      <c r="AJ19" s="429">
        <f t="shared" si="4"/>
        <v>15637956</v>
      </c>
      <c r="AK19" s="162">
        <f t="shared" si="18"/>
        <v>4.9</v>
      </c>
      <c r="AL19" s="430">
        <v>56160</v>
      </c>
      <c r="AM19" s="421">
        <v>5507</v>
      </c>
      <c r="AN19" s="431">
        <f t="shared" si="5"/>
        <v>16463008</v>
      </c>
      <c r="AO19" s="421">
        <v>15643463</v>
      </c>
      <c r="AP19" s="161">
        <f t="shared" si="19"/>
        <v>5.2</v>
      </c>
      <c r="AQ19" s="431">
        <v>13231540</v>
      </c>
      <c r="AR19" s="421">
        <v>12839698</v>
      </c>
      <c r="AS19" s="161">
        <f t="shared" si="20"/>
        <v>3.1</v>
      </c>
      <c r="AT19" s="430">
        <v>-3208</v>
      </c>
      <c r="AU19" s="421">
        <v>0</v>
      </c>
      <c r="AV19" s="172">
        <f t="shared" si="21"/>
        <v>13228332</v>
      </c>
      <c r="AW19" s="429">
        <v>12839698</v>
      </c>
      <c r="AX19" s="162">
        <f t="shared" si="22"/>
        <v>3</v>
      </c>
      <c r="AY19" s="432">
        <f t="shared" si="6"/>
        <v>3234676</v>
      </c>
      <c r="AZ19" s="433">
        <f t="shared" si="7"/>
        <v>2803765</v>
      </c>
      <c r="BA19" s="161">
        <f t="shared" si="23"/>
        <v>15.4</v>
      </c>
      <c r="BB19" s="434">
        <v>0</v>
      </c>
      <c r="BC19" s="421">
        <v>0</v>
      </c>
      <c r="BD19" s="172">
        <f>AY19-BB19</f>
        <v>3234676</v>
      </c>
      <c r="BE19" s="421">
        <f>AZ19-BC19</f>
        <v>2803765</v>
      </c>
      <c r="BF19" s="158">
        <f aca="true" t="shared" si="26" ref="BF19:BF26">ROUND(BD19/BE19*100-100,1)</f>
        <v>15.4</v>
      </c>
      <c r="BG19" s="159"/>
      <c r="BH19" s="526">
        <v>3061042</v>
      </c>
      <c r="BI19" s="162">
        <f t="shared" si="8"/>
        <v>5.7</v>
      </c>
      <c r="BJ19" s="160">
        <v>13484</v>
      </c>
    </row>
    <row r="20" spans="1:62" ht="14.25" customHeight="1">
      <c r="A20" s="8" t="s">
        <v>338</v>
      </c>
      <c r="B20" s="2" t="s">
        <v>46</v>
      </c>
      <c r="C20" s="59">
        <v>3</v>
      </c>
      <c r="D20" s="13">
        <v>598</v>
      </c>
      <c r="E20" s="172">
        <v>5407602</v>
      </c>
      <c r="F20" s="421">
        <v>5513343</v>
      </c>
      <c r="G20" s="435">
        <f aca="true" t="shared" si="27" ref="G20:G25">ROUND(E20/F20*100-100,1)</f>
        <v>-1.9</v>
      </c>
      <c r="H20" s="172">
        <v>104765</v>
      </c>
      <c r="I20" s="421">
        <v>109736</v>
      </c>
      <c r="J20" s="435">
        <f aca="true" t="shared" si="28" ref="J20:J25">ROUND(H20/I20*100-100,1)</f>
        <v>-4.5</v>
      </c>
      <c r="K20" s="172">
        <v>161160</v>
      </c>
      <c r="L20" s="421">
        <v>160456</v>
      </c>
      <c r="M20" s="435">
        <f aca="true" t="shared" si="29" ref="M20:M25">ROUND(K20/L20*100-100,1)</f>
        <v>0.4</v>
      </c>
      <c r="N20" s="172">
        <v>133444</v>
      </c>
      <c r="O20" s="421">
        <v>135080</v>
      </c>
      <c r="P20" s="435">
        <f t="shared" si="2"/>
        <v>-1.2</v>
      </c>
      <c r="Q20" s="172">
        <v>66073</v>
      </c>
      <c r="R20" s="421">
        <v>65833</v>
      </c>
      <c r="S20" s="435">
        <f t="shared" si="3"/>
        <v>0.4</v>
      </c>
      <c r="T20" s="172">
        <v>89188</v>
      </c>
      <c r="U20" s="421">
        <v>114838</v>
      </c>
      <c r="V20" s="435">
        <f t="shared" si="14"/>
        <v>-22.3</v>
      </c>
      <c r="W20" s="172">
        <v>0</v>
      </c>
      <c r="X20" s="421">
        <v>106154</v>
      </c>
      <c r="Y20" s="162" t="s">
        <v>433</v>
      </c>
      <c r="Z20" s="172">
        <v>761711</v>
      </c>
      <c r="AA20" s="421">
        <v>812901</v>
      </c>
      <c r="AB20" s="435">
        <f aca="true" t="shared" si="30" ref="AB20:AB25">ROUND(Z20/AA20*100-100,1)</f>
        <v>-6.3</v>
      </c>
      <c r="AC20" s="172">
        <v>1087314</v>
      </c>
      <c r="AD20" s="421">
        <v>1101038</v>
      </c>
      <c r="AE20" s="162">
        <f aca="true" t="shared" si="31" ref="AE20:AE25">ROUND(AC20/AD20*100-100,1)</f>
        <v>-1.2</v>
      </c>
      <c r="AF20" s="172">
        <v>106888</v>
      </c>
      <c r="AG20" s="421">
        <v>387422</v>
      </c>
      <c r="AH20" s="162">
        <f aca="true" t="shared" si="32" ref="AH20:AH25">ROUND(AF20/AG20*100-100,1)</f>
        <v>-72.4</v>
      </c>
      <c r="AI20" s="172">
        <f t="shared" si="0"/>
        <v>7704369</v>
      </c>
      <c r="AJ20" s="429">
        <f t="shared" si="4"/>
        <v>7731957</v>
      </c>
      <c r="AK20" s="162">
        <f aca="true" t="shared" si="33" ref="AK20:AK25">ROUND(AI20/AJ20*100-100,1)</f>
        <v>-0.4</v>
      </c>
      <c r="AL20" s="430">
        <v>1537</v>
      </c>
      <c r="AM20" s="421">
        <v>0</v>
      </c>
      <c r="AN20" s="431">
        <f t="shared" si="5"/>
        <v>7705906</v>
      </c>
      <c r="AO20" s="421">
        <v>7731957</v>
      </c>
      <c r="AP20" s="161">
        <f aca="true" t="shared" si="34" ref="AP20:AP25">ROUND(AN20/AO20*100-100,1)</f>
        <v>-0.3</v>
      </c>
      <c r="AQ20" s="431">
        <v>3122413</v>
      </c>
      <c r="AR20" s="421">
        <v>3032283</v>
      </c>
      <c r="AS20" s="161">
        <f aca="true" t="shared" si="35" ref="AS20:AS25">ROUND(AQ20/AR20*100-100,1)</f>
        <v>3</v>
      </c>
      <c r="AT20" s="430">
        <v>-1790</v>
      </c>
      <c r="AU20" s="421">
        <v>0</v>
      </c>
      <c r="AV20" s="172">
        <f aca="true" t="shared" si="36" ref="AV20:AV25">AQ20+AT20</f>
        <v>3120623</v>
      </c>
      <c r="AW20" s="429">
        <v>3032283</v>
      </c>
      <c r="AX20" s="162">
        <f aca="true" t="shared" si="37" ref="AX20:AX25">ROUND(AV20/AW20*100-100,1)</f>
        <v>2.9</v>
      </c>
      <c r="AY20" s="432">
        <f t="shared" si="6"/>
        <v>4585283</v>
      </c>
      <c r="AZ20" s="433">
        <f t="shared" si="7"/>
        <v>4699674</v>
      </c>
      <c r="BA20" s="161">
        <f aca="true" t="shared" si="38" ref="BA20:BA25">ROUND(AY20/AZ20*100-100,1)</f>
        <v>-2.4</v>
      </c>
      <c r="BB20" s="434">
        <v>0</v>
      </c>
      <c r="BC20" s="421">
        <v>0</v>
      </c>
      <c r="BD20" s="172">
        <f aca="true" t="shared" si="39" ref="BD20:BE41">AY20-BB20</f>
        <v>4585283</v>
      </c>
      <c r="BE20" s="421">
        <f t="shared" si="39"/>
        <v>4699674</v>
      </c>
      <c r="BF20" s="158">
        <f t="shared" si="26"/>
        <v>-2.4</v>
      </c>
      <c r="BG20" s="159"/>
      <c r="BH20" s="526">
        <v>4489795</v>
      </c>
      <c r="BI20" s="162">
        <f t="shared" si="8"/>
        <v>2.1</v>
      </c>
      <c r="BJ20" s="160">
        <v>6300</v>
      </c>
    </row>
    <row r="21" spans="1:62" ht="14.25" customHeight="1">
      <c r="A21" s="8" t="s">
        <v>339</v>
      </c>
      <c r="B21" s="2" t="s">
        <v>46</v>
      </c>
      <c r="C21" s="59">
        <v>5</v>
      </c>
      <c r="D21" s="13">
        <v>705</v>
      </c>
      <c r="E21" s="172">
        <v>7359354</v>
      </c>
      <c r="F21" s="421">
        <v>7370168</v>
      </c>
      <c r="G21" s="435">
        <f t="shared" si="27"/>
        <v>-0.1</v>
      </c>
      <c r="H21" s="172">
        <v>185032</v>
      </c>
      <c r="I21" s="421">
        <v>183253</v>
      </c>
      <c r="J21" s="435">
        <f t="shared" si="28"/>
        <v>1</v>
      </c>
      <c r="K21" s="172">
        <v>199196</v>
      </c>
      <c r="L21" s="421">
        <v>190264</v>
      </c>
      <c r="M21" s="435">
        <f t="shared" si="29"/>
        <v>4.7</v>
      </c>
      <c r="N21" s="172">
        <v>60475</v>
      </c>
      <c r="O21" s="421">
        <v>58521</v>
      </c>
      <c r="P21" s="435">
        <f t="shared" si="2"/>
        <v>3.3</v>
      </c>
      <c r="Q21" s="172">
        <v>42941</v>
      </c>
      <c r="R21" s="421">
        <v>42058</v>
      </c>
      <c r="S21" s="435">
        <f t="shared" si="3"/>
        <v>2.1</v>
      </c>
      <c r="T21" s="172">
        <v>126873</v>
      </c>
      <c r="U21" s="421">
        <v>100118</v>
      </c>
      <c r="V21" s="435">
        <f t="shared" si="14"/>
        <v>26.7</v>
      </c>
      <c r="W21" s="172">
        <v>0</v>
      </c>
      <c r="X21" s="421">
        <v>292602</v>
      </c>
      <c r="Y21" s="162" t="s">
        <v>433</v>
      </c>
      <c r="Z21" s="172">
        <v>1146105</v>
      </c>
      <c r="AA21" s="421">
        <v>1229103</v>
      </c>
      <c r="AB21" s="435">
        <f t="shared" si="30"/>
        <v>-6.8</v>
      </c>
      <c r="AC21" s="172">
        <v>1018481</v>
      </c>
      <c r="AD21" s="421">
        <v>1010318</v>
      </c>
      <c r="AE21" s="162">
        <f t="shared" si="31"/>
        <v>0.8</v>
      </c>
      <c r="AF21" s="172">
        <v>297487</v>
      </c>
      <c r="AG21" s="421">
        <v>1067890</v>
      </c>
      <c r="AH21" s="162">
        <f t="shared" si="32"/>
        <v>-72.1</v>
      </c>
      <c r="AI21" s="172">
        <f t="shared" si="0"/>
        <v>9840970</v>
      </c>
      <c r="AJ21" s="429">
        <f t="shared" si="4"/>
        <v>9408515</v>
      </c>
      <c r="AK21" s="162">
        <f t="shared" si="33"/>
        <v>4.6</v>
      </c>
      <c r="AL21" s="430">
        <v>5368</v>
      </c>
      <c r="AM21" s="421">
        <v>0</v>
      </c>
      <c r="AN21" s="431">
        <f t="shared" si="5"/>
        <v>9846338</v>
      </c>
      <c r="AO21" s="421">
        <v>9408515</v>
      </c>
      <c r="AP21" s="161">
        <f t="shared" si="34"/>
        <v>4.7</v>
      </c>
      <c r="AQ21" s="431">
        <v>7096008</v>
      </c>
      <c r="AR21" s="421">
        <v>6758454</v>
      </c>
      <c r="AS21" s="161">
        <f t="shared" si="35"/>
        <v>5</v>
      </c>
      <c r="AT21" s="430">
        <v>-803</v>
      </c>
      <c r="AU21" s="421">
        <v>0</v>
      </c>
      <c r="AV21" s="172">
        <f t="shared" si="36"/>
        <v>7095205</v>
      </c>
      <c r="AW21" s="429">
        <v>6758454</v>
      </c>
      <c r="AX21" s="162">
        <f t="shared" si="37"/>
        <v>5</v>
      </c>
      <c r="AY21" s="432">
        <f aca="true" t="shared" si="40" ref="AY21:AY26">AN21-AV21</f>
        <v>2751133</v>
      </c>
      <c r="AZ21" s="433">
        <f t="shared" si="7"/>
        <v>2650061</v>
      </c>
      <c r="BA21" s="161">
        <f t="shared" si="38"/>
        <v>3.8</v>
      </c>
      <c r="BB21" s="434">
        <v>0</v>
      </c>
      <c r="BC21" s="421">
        <v>0</v>
      </c>
      <c r="BD21" s="172">
        <f t="shared" si="39"/>
        <v>2751133</v>
      </c>
      <c r="BE21" s="421">
        <f t="shared" si="39"/>
        <v>2650061</v>
      </c>
      <c r="BF21" s="158">
        <f t="shared" si="26"/>
        <v>3.8</v>
      </c>
      <c r="BG21" s="159"/>
      <c r="BH21" s="526">
        <v>2616221</v>
      </c>
      <c r="BI21" s="162">
        <f t="shared" si="8"/>
        <v>5.2</v>
      </c>
      <c r="BJ21" s="160">
        <v>8039</v>
      </c>
    </row>
    <row r="22" spans="1:62" ht="14.25" customHeight="1">
      <c r="A22" s="9" t="s">
        <v>340</v>
      </c>
      <c r="B22" s="2" t="s">
        <v>46</v>
      </c>
      <c r="C22" s="59">
        <v>2</v>
      </c>
      <c r="D22" s="12">
        <v>379</v>
      </c>
      <c r="E22" s="172">
        <v>6516373</v>
      </c>
      <c r="F22" s="421">
        <v>6645542</v>
      </c>
      <c r="G22" s="435">
        <f t="shared" si="27"/>
        <v>-1.9</v>
      </c>
      <c r="H22" s="172">
        <v>103151</v>
      </c>
      <c r="I22" s="421">
        <v>109170</v>
      </c>
      <c r="J22" s="435">
        <f t="shared" si="28"/>
        <v>-5.5</v>
      </c>
      <c r="K22" s="172">
        <v>169272</v>
      </c>
      <c r="L22" s="421">
        <v>168643</v>
      </c>
      <c r="M22" s="435">
        <f t="shared" si="29"/>
        <v>0.4</v>
      </c>
      <c r="N22" s="172">
        <v>120992</v>
      </c>
      <c r="O22" s="421">
        <v>122099</v>
      </c>
      <c r="P22" s="435">
        <f t="shared" si="2"/>
        <v>-0.9</v>
      </c>
      <c r="Q22" s="172">
        <v>65312</v>
      </c>
      <c r="R22" s="421">
        <v>66582</v>
      </c>
      <c r="S22" s="435">
        <f t="shared" si="3"/>
        <v>-1.9</v>
      </c>
      <c r="T22" s="172">
        <v>83815</v>
      </c>
      <c r="U22" s="421">
        <v>110934</v>
      </c>
      <c r="V22" s="435">
        <f t="shared" si="14"/>
        <v>-24.4</v>
      </c>
      <c r="W22" s="172">
        <v>0</v>
      </c>
      <c r="X22" s="421">
        <v>114320</v>
      </c>
      <c r="Y22" s="162" t="s">
        <v>433</v>
      </c>
      <c r="Z22" s="172">
        <v>1003947</v>
      </c>
      <c r="AA22" s="421">
        <v>1060771</v>
      </c>
      <c r="AB22" s="435">
        <f t="shared" si="30"/>
        <v>-5.4</v>
      </c>
      <c r="AC22" s="172">
        <v>1804688</v>
      </c>
      <c r="AD22" s="421">
        <v>2017916</v>
      </c>
      <c r="AE22" s="162">
        <f t="shared" si="31"/>
        <v>-10.6</v>
      </c>
      <c r="AF22" s="172">
        <v>108614</v>
      </c>
      <c r="AG22" s="421">
        <v>417226</v>
      </c>
      <c r="AH22" s="162">
        <f t="shared" si="32"/>
        <v>-74</v>
      </c>
      <c r="AI22" s="172">
        <f t="shared" si="0"/>
        <v>9758936</v>
      </c>
      <c r="AJ22" s="429">
        <f t="shared" si="4"/>
        <v>9998751</v>
      </c>
      <c r="AK22" s="162">
        <f t="shared" si="33"/>
        <v>-2.4</v>
      </c>
      <c r="AL22" s="430">
        <v>0</v>
      </c>
      <c r="AM22" s="421">
        <v>1049</v>
      </c>
      <c r="AN22" s="431">
        <f t="shared" si="5"/>
        <v>9758936</v>
      </c>
      <c r="AO22" s="421">
        <v>9999800</v>
      </c>
      <c r="AP22" s="161">
        <f t="shared" si="34"/>
        <v>-2.4</v>
      </c>
      <c r="AQ22" s="431">
        <v>3298559</v>
      </c>
      <c r="AR22" s="421">
        <v>3191380</v>
      </c>
      <c r="AS22" s="161">
        <f t="shared" si="35"/>
        <v>3.4</v>
      </c>
      <c r="AT22" s="430">
        <v>0</v>
      </c>
      <c r="AU22" s="421">
        <v>-1057</v>
      </c>
      <c r="AV22" s="172">
        <f t="shared" si="36"/>
        <v>3298559</v>
      </c>
      <c r="AW22" s="429">
        <v>3190323</v>
      </c>
      <c r="AX22" s="162">
        <f t="shared" si="37"/>
        <v>3.4</v>
      </c>
      <c r="AY22" s="432">
        <f t="shared" si="40"/>
        <v>6460377</v>
      </c>
      <c r="AZ22" s="433">
        <f t="shared" si="7"/>
        <v>6809477</v>
      </c>
      <c r="BA22" s="161">
        <f t="shared" si="38"/>
        <v>-5.1</v>
      </c>
      <c r="BB22" s="434">
        <v>0</v>
      </c>
      <c r="BC22" s="421">
        <v>0</v>
      </c>
      <c r="BD22" s="172">
        <f t="shared" si="39"/>
        <v>6460377</v>
      </c>
      <c r="BE22" s="421">
        <f t="shared" si="39"/>
        <v>6809477</v>
      </c>
      <c r="BF22" s="158">
        <f t="shared" si="26"/>
        <v>-5.1</v>
      </c>
      <c r="BG22" s="159"/>
      <c r="BH22" s="526">
        <v>6368560</v>
      </c>
      <c r="BI22" s="162">
        <f t="shared" si="8"/>
        <v>1.4</v>
      </c>
      <c r="BJ22" s="160">
        <v>8002</v>
      </c>
    </row>
    <row r="23" spans="1:62" ht="14.25" customHeight="1">
      <c r="A23" s="9" t="s">
        <v>341</v>
      </c>
      <c r="B23" s="2" t="s">
        <v>46</v>
      </c>
      <c r="C23" s="59">
        <v>3</v>
      </c>
      <c r="D23" s="13">
        <v>594</v>
      </c>
      <c r="E23" s="172">
        <v>7031711</v>
      </c>
      <c r="F23" s="421">
        <v>7099917</v>
      </c>
      <c r="G23" s="435">
        <f t="shared" si="27"/>
        <v>-1</v>
      </c>
      <c r="H23" s="172">
        <v>117964</v>
      </c>
      <c r="I23" s="421">
        <v>120256</v>
      </c>
      <c r="J23" s="435">
        <f t="shared" si="28"/>
        <v>-1.9</v>
      </c>
      <c r="K23" s="172">
        <v>142630</v>
      </c>
      <c r="L23" s="421">
        <v>138876</v>
      </c>
      <c r="M23" s="435">
        <f t="shared" si="29"/>
        <v>2.7</v>
      </c>
      <c r="N23" s="172">
        <v>114871</v>
      </c>
      <c r="O23" s="421">
        <v>115941</v>
      </c>
      <c r="P23" s="435">
        <f t="shared" si="2"/>
        <v>-0.9</v>
      </c>
      <c r="Q23" s="172">
        <v>56482</v>
      </c>
      <c r="R23" s="421">
        <v>56352</v>
      </c>
      <c r="S23" s="435">
        <f t="shared" si="3"/>
        <v>0.2</v>
      </c>
      <c r="T23" s="172">
        <v>78948</v>
      </c>
      <c r="U23" s="421">
        <v>111100</v>
      </c>
      <c r="V23" s="435">
        <f t="shared" si="14"/>
        <v>-28.9</v>
      </c>
      <c r="W23" s="172">
        <v>0</v>
      </c>
      <c r="X23" s="421">
        <v>202015</v>
      </c>
      <c r="Y23" s="162" t="s">
        <v>433</v>
      </c>
      <c r="Z23" s="172">
        <v>985348</v>
      </c>
      <c r="AA23" s="421">
        <v>1048267</v>
      </c>
      <c r="AB23" s="435">
        <f t="shared" si="30"/>
        <v>-6</v>
      </c>
      <c r="AC23" s="172">
        <v>1319449</v>
      </c>
      <c r="AD23" s="421">
        <v>1308151</v>
      </c>
      <c r="AE23" s="162">
        <f t="shared" si="31"/>
        <v>0.9</v>
      </c>
      <c r="AF23" s="172">
        <v>210122</v>
      </c>
      <c r="AG23" s="421">
        <v>737281</v>
      </c>
      <c r="AH23" s="162">
        <f t="shared" si="32"/>
        <v>-71.5</v>
      </c>
      <c r="AI23" s="172">
        <f t="shared" si="0"/>
        <v>9637281</v>
      </c>
      <c r="AJ23" s="429">
        <f t="shared" si="4"/>
        <v>9463594</v>
      </c>
      <c r="AK23" s="162">
        <f t="shared" si="33"/>
        <v>1.8</v>
      </c>
      <c r="AL23" s="430">
        <v>0</v>
      </c>
      <c r="AM23" s="421">
        <v>-33</v>
      </c>
      <c r="AN23" s="431">
        <f t="shared" si="5"/>
        <v>9637281</v>
      </c>
      <c r="AO23" s="421">
        <v>9463561</v>
      </c>
      <c r="AP23" s="161">
        <f t="shared" si="34"/>
        <v>1.8</v>
      </c>
      <c r="AQ23" s="431">
        <v>5103728</v>
      </c>
      <c r="AR23" s="421">
        <v>4988183</v>
      </c>
      <c r="AS23" s="161">
        <f t="shared" si="35"/>
        <v>2.3</v>
      </c>
      <c r="AT23" s="430">
        <v>0</v>
      </c>
      <c r="AU23" s="421">
        <v>4373</v>
      </c>
      <c r="AV23" s="172">
        <f>AQ23+AT23</f>
        <v>5103728</v>
      </c>
      <c r="AW23" s="429">
        <v>4992556</v>
      </c>
      <c r="AX23" s="162">
        <f t="shared" si="37"/>
        <v>2.2</v>
      </c>
      <c r="AY23" s="432">
        <f t="shared" si="40"/>
        <v>4533553</v>
      </c>
      <c r="AZ23" s="433">
        <f t="shared" si="7"/>
        <v>4471005</v>
      </c>
      <c r="BA23" s="161">
        <f t="shared" si="38"/>
        <v>1.4</v>
      </c>
      <c r="BB23" s="434">
        <v>0</v>
      </c>
      <c r="BC23" s="421">
        <v>0</v>
      </c>
      <c r="BD23" s="172">
        <f t="shared" si="39"/>
        <v>4533553</v>
      </c>
      <c r="BE23" s="421">
        <f t="shared" si="39"/>
        <v>4471005</v>
      </c>
      <c r="BF23" s="158">
        <f t="shared" si="26"/>
        <v>1.4</v>
      </c>
      <c r="BG23" s="159"/>
      <c r="BH23" s="526">
        <v>4446699</v>
      </c>
      <c r="BI23" s="162">
        <f t="shared" si="8"/>
        <v>2</v>
      </c>
      <c r="BJ23" s="160">
        <v>7906</v>
      </c>
    </row>
    <row r="24" spans="1:62" ht="14.25" customHeight="1">
      <c r="A24" s="5" t="s">
        <v>342</v>
      </c>
      <c r="B24" s="2" t="s">
        <v>45</v>
      </c>
      <c r="C24" s="59">
        <v>1</v>
      </c>
      <c r="D24" s="14">
        <v>116</v>
      </c>
      <c r="E24" s="172">
        <v>11283275</v>
      </c>
      <c r="F24" s="421">
        <v>11441420</v>
      </c>
      <c r="G24" s="435">
        <f t="shared" si="27"/>
        <v>-1.4</v>
      </c>
      <c r="H24" s="172">
        <v>160622</v>
      </c>
      <c r="I24" s="421">
        <v>158082</v>
      </c>
      <c r="J24" s="435">
        <f t="shared" si="28"/>
        <v>1.6</v>
      </c>
      <c r="K24" s="172">
        <v>227525</v>
      </c>
      <c r="L24" s="421">
        <v>222255</v>
      </c>
      <c r="M24" s="435">
        <f t="shared" si="29"/>
        <v>2.4</v>
      </c>
      <c r="N24" s="172">
        <v>209882</v>
      </c>
      <c r="O24" s="421">
        <v>209381</v>
      </c>
      <c r="P24" s="435">
        <f t="shared" si="2"/>
        <v>0.2</v>
      </c>
      <c r="Q24" s="172">
        <v>81800</v>
      </c>
      <c r="R24" s="421">
        <v>76151</v>
      </c>
      <c r="S24" s="435">
        <f t="shared" si="3"/>
        <v>7.4</v>
      </c>
      <c r="T24" s="172">
        <v>147901</v>
      </c>
      <c r="U24" s="421">
        <v>164104</v>
      </c>
      <c r="V24" s="435">
        <f t="shared" si="14"/>
        <v>-9.9</v>
      </c>
      <c r="W24" s="172">
        <v>0</v>
      </c>
      <c r="X24" s="421">
        <v>190109</v>
      </c>
      <c r="Y24" s="162" t="s">
        <v>433</v>
      </c>
      <c r="Z24" s="172">
        <v>1463387</v>
      </c>
      <c r="AA24" s="421">
        <v>1544780</v>
      </c>
      <c r="AB24" s="435">
        <f t="shared" si="30"/>
        <v>-5.3</v>
      </c>
      <c r="AC24" s="172">
        <v>3036434</v>
      </c>
      <c r="AD24" s="421">
        <v>3124209</v>
      </c>
      <c r="AE24" s="162">
        <f t="shared" si="31"/>
        <v>-2.8</v>
      </c>
      <c r="AF24" s="172">
        <v>186106</v>
      </c>
      <c r="AG24" s="421">
        <v>693828</v>
      </c>
      <c r="AH24" s="162">
        <f t="shared" si="32"/>
        <v>-73.2</v>
      </c>
      <c r="AI24" s="172">
        <f t="shared" si="0"/>
        <v>16424720</v>
      </c>
      <c r="AJ24" s="429">
        <f t="shared" si="4"/>
        <v>16436663</v>
      </c>
      <c r="AK24" s="162">
        <f t="shared" si="33"/>
        <v>-0.1</v>
      </c>
      <c r="AL24" s="430">
        <v>25002</v>
      </c>
      <c r="AM24" s="421">
        <v>47167</v>
      </c>
      <c r="AN24" s="431">
        <f t="shared" si="5"/>
        <v>16449722</v>
      </c>
      <c r="AO24" s="421">
        <v>16483830</v>
      </c>
      <c r="AP24" s="161">
        <f t="shared" si="34"/>
        <v>-0.2</v>
      </c>
      <c r="AQ24" s="431">
        <v>5350908</v>
      </c>
      <c r="AR24" s="421">
        <v>5136665</v>
      </c>
      <c r="AS24" s="161">
        <f t="shared" si="35"/>
        <v>4.2</v>
      </c>
      <c r="AT24" s="430">
        <v>0</v>
      </c>
      <c r="AU24" s="421">
        <v>-3706</v>
      </c>
      <c r="AV24" s="172">
        <f t="shared" si="36"/>
        <v>5350908</v>
      </c>
      <c r="AW24" s="429">
        <v>5132959</v>
      </c>
      <c r="AX24" s="162">
        <f t="shared" si="37"/>
        <v>4.2</v>
      </c>
      <c r="AY24" s="432">
        <f t="shared" si="40"/>
        <v>11098814</v>
      </c>
      <c r="AZ24" s="433">
        <f t="shared" si="7"/>
        <v>11350871</v>
      </c>
      <c r="BA24" s="161">
        <f t="shared" si="38"/>
        <v>-2.2</v>
      </c>
      <c r="BB24" s="434">
        <v>0</v>
      </c>
      <c r="BC24" s="421">
        <v>0</v>
      </c>
      <c r="BD24" s="172">
        <f t="shared" si="39"/>
        <v>11098814</v>
      </c>
      <c r="BE24" s="421">
        <f t="shared" si="39"/>
        <v>11350871</v>
      </c>
      <c r="BF24" s="158">
        <f t="shared" si="26"/>
        <v>-2.2</v>
      </c>
      <c r="BG24" s="159"/>
      <c r="BH24" s="526">
        <v>10937430</v>
      </c>
      <c r="BI24" s="162">
        <f t="shared" si="8"/>
        <v>1.5</v>
      </c>
      <c r="BJ24" s="160">
        <v>13483</v>
      </c>
    </row>
    <row r="25" spans="1:62" ht="14.25" customHeight="1">
      <c r="A25" s="5" t="s">
        <v>343</v>
      </c>
      <c r="B25" s="2" t="s">
        <v>45</v>
      </c>
      <c r="C25" s="59">
        <v>1</v>
      </c>
      <c r="D25" s="14">
        <v>133</v>
      </c>
      <c r="E25" s="172">
        <v>8762579</v>
      </c>
      <c r="F25" s="421">
        <v>8931631</v>
      </c>
      <c r="G25" s="162">
        <f t="shared" si="27"/>
        <v>-1.9</v>
      </c>
      <c r="H25" s="172">
        <v>127560</v>
      </c>
      <c r="I25" s="421">
        <v>134325</v>
      </c>
      <c r="J25" s="161">
        <f t="shared" si="28"/>
        <v>-5</v>
      </c>
      <c r="K25" s="172">
        <v>206394</v>
      </c>
      <c r="L25" s="421">
        <v>209600</v>
      </c>
      <c r="M25" s="161">
        <f t="shared" si="29"/>
        <v>-1.5</v>
      </c>
      <c r="N25" s="172">
        <v>181980</v>
      </c>
      <c r="O25" s="421">
        <v>182959</v>
      </c>
      <c r="P25" s="161">
        <f t="shared" si="2"/>
        <v>-0.5</v>
      </c>
      <c r="Q25" s="172">
        <v>79574</v>
      </c>
      <c r="R25" s="421">
        <v>81210</v>
      </c>
      <c r="S25" s="161">
        <f t="shared" si="3"/>
        <v>-2</v>
      </c>
      <c r="T25" s="172">
        <v>121097</v>
      </c>
      <c r="U25" s="421">
        <v>149411</v>
      </c>
      <c r="V25" s="161">
        <f t="shared" si="14"/>
        <v>-19</v>
      </c>
      <c r="W25" s="172">
        <v>0</v>
      </c>
      <c r="X25" s="421">
        <v>159800</v>
      </c>
      <c r="Y25" s="162" t="s">
        <v>433</v>
      </c>
      <c r="Z25" s="172">
        <v>1178645</v>
      </c>
      <c r="AA25" s="421">
        <v>1245957</v>
      </c>
      <c r="AB25" s="161">
        <f t="shared" si="30"/>
        <v>-5.4</v>
      </c>
      <c r="AC25" s="172">
        <v>2089786</v>
      </c>
      <c r="AD25" s="421">
        <v>2281602</v>
      </c>
      <c r="AE25" s="162">
        <f t="shared" si="31"/>
        <v>-8.4</v>
      </c>
      <c r="AF25" s="172">
        <v>155629</v>
      </c>
      <c r="AG25" s="421">
        <v>583210</v>
      </c>
      <c r="AH25" s="162">
        <f t="shared" si="32"/>
        <v>-73.3</v>
      </c>
      <c r="AI25" s="172">
        <f t="shared" si="0"/>
        <v>12591986</v>
      </c>
      <c r="AJ25" s="429">
        <f t="shared" si="4"/>
        <v>12793285</v>
      </c>
      <c r="AK25" s="162">
        <f t="shared" si="33"/>
        <v>-1.6</v>
      </c>
      <c r="AL25" s="430">
        <v>227</v>
      </c>
      <c r="AM25" s="421">
        <v>-33</v>
      </c>
      <c r="AN25" s="431">
        <f t="shared" si="5"/>
        <v>12592213</v>
      </c>
      <c r="AO25" s="421">
        <v>12793252</v>
      </c>
      <c r="AP25" s="161">
        <f t="shared" si="34"/>
        <v>-1.6</v>
      </c>
      <c r="AQ25" s="431">
        <v>4153842</v>
      </c>
      <c r="AR25" s="421">
        <v>4040000</v>
      </c>
      <c r="AS25" s="161">
        <f t="shared" si="35"/>
        <v>2.8</v>
      </c>
      <c r="AT25" s="430">
        <v>0</v>
      </c>
      <c r="AU25" s="421">
        <v>3699</v>
      </c>
      <c r="AV25" s="172">
        <f t="shared" si="36"/>
        <v>4153842</v>
      </c>
      <c r="AW25" s="429">
        <v>4043699</v>
      </c>
      <c r="AX25" s="162">
        <f t="shared" si="37"/>
        <v>2.7</v>
      </c>
      <c r="AY25" s="432">
        <f t="shared" si="40"/>
        <v>8438371</v>
      </c>
      <c r="AZ25" s="433">
        <f t="shared" si="7"/>
        <v>8749553</v>
      </c>
      <c r="BA25" s="161">
        <f t="shared" si="38"/>
        <v>-3.6</v>
      </c>
      <c r="BB25" s="434">
        <v>0</v>
      </c>
      <c r="BC25" s="421">
        <v>0</v>
      </c>
      <c r="BD25" s="172">
        <f t="shared" si="39"/>
        <v>8438371</v>
      </c>
      <c r="BE25" s="421">
        <f t="shared" si="39"/>
        <v>8749553</v>
      </c>
      <c r="BF25" s="158">
        <f t="shared" si="26"/>
        <v>-3.6</v>
      </c>
      <c r="BG25" s="159"/>
      <c r="BH25" s="526">
        <v>8306959</v>
      </c>
      <c r="BI25" s="162">
        <f t="shared" si="8"/>
        <v>1.6</v>
      </c>
      <c r="BJ25" s="160">
        <v>10315</v>
      </c>
    </row>
    <row r="26" spans="1:62" ht="14.25" customHeight="1">
      <c r="A26" s="7" t="s">
        <v>65</v>
      </c>
      <c r="B26" s="2" t="s">
        <v>46</v>
      </c>
      <c r="C26" s="59">
        <v>4</v>
      </c>
      <c r="D26" s="13">
        <v>661</v>
      </c>
      <c r="E26" s="172">
        <v>6556997</v>
      </c>
      <c r="F26" s="421">
        <v>6696902</v>
      </c>
      <c r="G26" s="435">
        <f aca="true" t="shared" si="41" ref="G26:G39">ROUND(E26/F26*100-100,1)</f>
        <v>-2.1</v>
      </c>
      <c r="H26" s="172">
        <v>136238</v>
      </c>
      <c r="I26" s="421">
        <v>135965</v>
      </c>
      <c r="J26" s="435">
        <f aca="true" t="shared" si="42" ref="J26:J39">ROUND(H26/I26*100-100,1)</f>
        <v>0.2</v>
      </c>
      <c r="K26" s="172">
        <v>183977</v>
      </c>
      <c r="L26" s="421">
        <v>183722</v>
      </c>
      <c r="M26" s="435">
        <f aca="true" t="shared" si="43" ref="M26:M39">ROUND(K26/L26*100-100,1)</f>
        <v>0.1</v>
      </c>
      <c r="N26" s="172">
        <v>163350</v>
      </c>
      <c r="O26" s="421">
        <v>163866</v>
      </c>
      <c r="P26" s="435">
        <f t="shared" si="2"/>
        <v>-0.3</v>
      </c>
      <c r="Q26" s="172">
        <v>58937</v>
      </c>
      <c r="R26" s="421">
        <v>52865</v>
      </c>
      <c r="S26" s="435">
        <f t="shared" si="3"/>
        <v>11.5</v>
      </c>
      <c r="T26" s="172">
        <v>93098</v>
      </c>
      <c r="U26" s="421">
        <v>84845</v>
      </c>
      <c r="V26" s="435">
        <f t="shared" si="14"/>
        <v>9.7</v>
      </c>
      <c r="W26" s="172">
        <v>0</v>
      </c>
      <c r="X26" s="421">
        <v>161834</v>
      </c>
      <c r="Y26" s="162" t="s">
        <v>433</v>
      </c>
      <c r="Z26" s="172">
        <v>878023</v>
      </c>
      <c r="AA26" s="421">
        <v>936549</v>
      </c>
      <c r="AB26" s="435">
        <f aca="true" t="shared" si="44" ref="AB26:AB39">ROUND(Z26/AA26*100-100,1)</f>
        <v>-6.2</v>
      </c>
      <c r="AC26" s="172">
        <v>1317711</v>
      </c>
      <c r="AD26" s="421">
        <v>1313471</v>
      </c>
      <c r="AE26" s="162">
        <f aca="true" t="shared" si="45" ref="AE26:AE39">ROUND(AC26/AD26*100-100,1)</f>
        <v>0.3</v>
      </c>
      <c r="AF26" s="172">
        <v>161736</v>
      </c>
      <c r="AG26" s="421">
        <v>590634</v>
      </c>
      <c r="AH26" s="162">
        <f aca="true" t="shared" si="46" ref="AH26:AH39">ROUND(AF26/AG26*100-100,1)</f>
        <v>-72.6</v>
      </c>
      <c r="AI26" s="172">
        <f t="shared" si="0"/>
        <v>9226595</v>
      </c>
      <c r="AJ26" s="429">
        <f t="shared" si="4"/>
        <v>9139385</v>
      </c>
      <c r="AK26" s="162">
        <f aca="true" t="shared" si="47" ref="AK26:AK39">ROUND(AI26/AJ26*100-100,1)</f>
        <v>1</v>
      </c>
      <c r="AL26" s="430">
        <v>97416</v>
      </c>
      <c r="AM26" s="421">
        <v>0</v>
      </c>
      <c r="AN26" s="431">
        <f t="shared" si="5"/>
        <v>9324011</v>
      </c>
      <c r="AO26" s="421">
        <v>9139385</v>
      </c>
      <c r="AP26" s="161">
        <f aca="true" t="shared" si="48" ref="AP26:AP39">ROUND(AN26/AO26*100-100,1)</f>
        <v>2</v>
      </c>
      <c r="AQ26" s="431">
        <v>4210833</v>
      </c>
      <c r="AR26" s="421">
        <v>4086102</v>
      </c>
      <c r="AS26" s="161">
        <f aca="true" t="shared" si="49" ref="AS26:AS39">ROUND(AQ26/AR26*100-100,1)</f>
        <v>3.1</v>
      </c>
      <c r="AT26" s="430">
        <v>-1627</v>
      </c>
      <c r="AU26" s="421">
        <v>0</v>
      </c>
      <c r="AV26" s="172">
        <f>AQ26+AT26</f>
        <v>4209206</v>
      </c>
      <c r="AW26" s="429">
        <v>4086102</v>
      </c>
      <c r="AX26" s="162">
        <f aca="true" t="shared" si="50" ref="AX26:AX39">ROUND(AV26/AW26*100-100,1)</f>
        <v>3</v>
      </c>
      <c r="AY26" s="432">
        <f t="shared" si="40"/>
        <v>5114805</v>
      </c>
      <c r="AZ26" s="433">
        <f t="shared" si="7"/>
        <v>5053283</v>
      </c>
      <c r="BA26" s="161">
        <f aca="true" t="shared" si="51" ref="BA26:BA39">ROUND(AY26/AZ26*100-100,1)</f>
        <v>1.2</v>
      </c>
      <c r="BB26" s="434">
        <v>0</v>
      </c>
      <c r="BC26" s="421">
        <v>0</v>
      </c>
      <c r="BD26" s="172">
        <f>AY26-BB26</f>
        <v>5114805</v>
      </c>
      <c r="BE26" s="421">
        <f>AZ26-BC26</f>
        <v>5053283</v>
      </c>
      <c r="BF26" s="158">
        <f t="shared" si="26"/>
        <v>1.2</v>
      </c>
      <c r="BG26" s="159"/>
      <c r="BH26" s="526">
        <v>5014072</v>
      </c>
      <c r="BI26" s="162">
        <f t="shared" si="8"/>
        <v>2</v>
      </c>
      <c r="BJ26" s="160">
        <v>7635</v>
      </c>
    </row>
    <row r="27" spans="1:62" ht="14.25" customHeight="1">
      <c r="A27" s="6" t="s">
        <v>19</v>
      </c>
      <c r="B27" s="1" t="s">
        <v>46</v>
      </c>
      <c r="C27" s="58">
        <v>5</v>
      </c>
      <c r="D27" s="10">
        <v>748</v>
      </c>
      <c r="E27" s="436">
        <v>3112882</v>
      </c>
      <c r="F27" s="422">
        <v>3121676</v>
      </c>
      <c r="G27" s="437">
        <f t="shared" si="41"/>
        <v>-0.3</v>
      </c>
      <c r="H27" s="172">
        <v>85385</v>
      </c>
      <c r="I27" s="422">
        <v>85676</v>
      </c>
      <c r="J27" s="437">
        <f t="shared" si="42"/>
        <v>-0.3</v>
      </c>
      <c r="K27" s="172">
        <v>145721</v>
      </c>
      <c r="L27" s="422">
        <v>138111</v>
      </c>
      <c r="M27" s="437">
        <f t="shared" si="43"/>
        <v>5.5</v>
      </c>
      <c r="N27" s="172">
        <v>24073</v>
      </c>
      <c r="O27" s="422">
        <v>25141</v>
      </c>
      <c r="P27" s="437">
        <f t="shared" si="2"/>
        <v>-4.2</v>
      </c>
      <c r="Q27" s="172">
        <v>32298</v>
      </c>
      <c r="R27" s="421">
        <v>31817</v>
      </c>
      <c r="S27" s="437">
        <f t="shared" si="3"/>
        <v>1.5</v>
      </c>
      <c r="T27" s="172">
        <v>63356</v>
      </c>
      <c r="U27" s="421">
        <v>36179</v>
      </c>
      <c r="V27" s="437">
        <f t="shared" si="14"/>
        <v>75.1</v>
      </c>
      <c r="W27" s="172">
        <v>0</v>
      </c>
      <c r="X27" s="421">
        <v>126745</v>
      </c>
      <c r="Y27" s="162" t="s">
        <v>433</v>
      </c>
      <c r="Z27" s="436">
        <v>637133</v>
      </c>
      <c r="AA27" s="422">
        <v>684648</v>
      </c>
      <c r="AB27" s="437">
        <f t="shared" si="44"/>
        <v>-6.9</v>
      </c>
      <c r="AC27" s="436">
        <v>404955</v>
      </c>
      <c r="AD27" s="422">
        <v>423046</v>
      </c>
      <c r="AE27" s="438">
        <f t="shared" si="45"/>
        <v>-4.3</v>
      </c>
      <c r="AF27" s="171">
        <v>109898</v>
      </c>
      <c r="AG27" s="423">
        <v>462572</v>
      </c>
      <c r="AH27" s="439">
        <f t="shared" si="46"/>
        <v>-76.2</v>
      </c>
      <c r="AI27" s="172">
        <f t="shared" si="0"/>
        <v>4395905</v>
      </c>
      <c r="AJ27" s="429">
        <f t="shared" si="4"/>
        <v>4210467</v>
      </c>
      <c r="AK27" s="438">
        <f t="shared" si="47"/>
        <v>4.4</v>
      </c>
      <c r="AL27" s="440">
        <v>15017</v>
      </c>
      <c r="AM27" s="422">
        <v>0</v>
      </c>
      <c r="AN27" s="431">
        <f t="shared" si="5"/>
        <v>4410922</v>
      </c>
      <c r="AO27" s="422">
        <v>4210467</v>
      </c>
      <c r="AP27" s="442">
        <f t="shared" si="48"/>
        <v>4.8</v>
      </c>
      <c r="AQ27" s="441">
        <v>3910369</v>
      </c>
      <c r="AR27" s="422">
        <v>3756534</v>
      </c>
      <c r="AS27" s="442">
        <f t="shared" si="49"/>
        <v>4.1</v>
      </c>
      <c r="AT27" s="440">
        <v>146</v>
      </c>
      <c r="AU27" s="422">
        <v>0</v>
      </c>
      <c r="AV27" s="436">
        <f aca="true" t="shared" si="52" ref="AV27:AV47">AQ27+AT27</f>
        <v>3910515</v>
      </c>
      <c r="AW27" s="443">
        <v>3756534</v>
      </c>
      <c r="AX27" s="438">
        <f t="shared" si="50"/>
        <v>4.1</v>
      </c>
      <c r="AY27" s="444">
        <f aca="true" t="shared" si="53" ref="AY27:AY47">AN27-AV27</f>
        <v>500407</v>
      </c>
      <c r="AZ27" s="445">
        <f t="shared" si="7"/>
        <v>453933</v>
      </c>
      <c r="BA27" s="442">
        <f t="shared" si="51"/>
        <v>10.2</v>
      </c>
      <c r="BB27" s="434">
        <v>0</v>
      </c>
      <c r="BC27" s="421">
        <v>0</v>
      </c>
      <c r="BD27" s="171">
        <f t="shared" si="39"/>
        <v>500407</v>
      </c>
      <c r="BE27" s="423">
        <f t="shared" si="39"/>
        <v>453933</v>
      </c>
      <c r="BF27" s="158">
        <f aca="true" t="shared" si="54" ref="BF27:BF33">ROUND(BD27/BE27*100-100,1)</f>
        <v>10.2</v>
      </c>
      <c r="BG27" s="159"/>
      <c r="BH27" s="526">
        <v>433455</v>
      </c>
      <c r="BI27" s="162">
        <f t="shared" si="8"/>
        <v>15.4</v>
      </c>
      <c r="BJ27" s="160">
        <v>3596</v>
      </c>
    </row>
    <row r="28" spans="1:62" ht="14.25" customHeight="1">
      <c r="A28" s="56" t="s">
        <v>20</v>
      </c>
      <c r="B28" s="2" t="s">
        <v>46</v>
      </c>
      <c r="C28" s="59">
        <v>5</v>
      </c>
      <c r="D28" s="10">
        <v>748</v>
      </c>
      <c r="E28" s="436">
        <v>2783126</v>
      </c>
      <c r="F28" s="422">
        <v>2816928</v>
      </c>
      <c r="G28" s="437">
        <f t="shared" si="41"/>
        <v>-1.2</v>
      </c>
      <c r="H28" s="172">
        <v>82761</v>
      </c>
      <c r="I28" s="422">
        <v>87867</v>
      </c>
      <c r="J28" s="437">
        <f t="shared" si="42"/>
        <v>-5.8</v>
      </c>
      <c r="K28" s="172">
        <v>114998</v>
      </c>
      <c r="L28" s="422">
        <v>109317</v>
      </c>
      <c r="M28" s="437">
        <f t="shared" si="43"/>
        <v>5.2</v>
      </c>
      <c r="N28" s="172">
        <v>39234</v>
      </c>
      <c r="O28" s="422">
        <v>38910</v>
      </c>
      <c r="P28" s="437">
        <f t="shared" si="2"/>
        <v>0.8</v>
      </c>
      <c r="Q28" s="172">
        <v>31410</v>
      </c>
      <c r="R28" s="421">
        <v>31849</v>
      </c>
      <c r="S28" s="437">
        <f t="shared" si="3"/>
        <v>-1.4</v>
      </c>
      <c r="T28" s="172">
        <v>65398</v>
      </c>
      <c r="U28" s="421">
        <v>48804</v>
      </c>
      <c r="V28" s="437">
        <f t="shared" si="14"/>
        <v>34</v>
      </c>
      <c r="W28" s="172">
        <v>0</v>
      </c>
      <c r="X28" s="421">
        <v>107086</v>
      </c>
      <c r="Y28" s="162" t="s">
        <v>433</v>
      </c>
      <c r="Z28" s="436">
        <v>567014</v>
      </c>
      <c r="AA28" s="422">
        <v>609693</v>
      </c>
      <c r="AB28" s="437">
        <f t="shared" si="44"/>
        <v>-7</v>
      </c>
      <c r="AC28" s="436">
        <v>528889</v>
      </c>
      <c r="AD28" s="422">
        <v>541702</v>
      </c>
      <c r="AE28" s="438">
        <f t="shared" si="45"/>
        <v>-2.4</v>
      </c>
      <c r="AF28" s="172">
        <v>115257</v>
      </c>
      <c r="AG28" s="421">
        <v>390824</v>
      </c>
      <c r="AH28" s="162">
        <f t="shared" si="46"/>
        <v>-70.5</v>
      </c>
      <c r="AI28" s="172">
        <f t="shared" si="0"/>
        <v>4097573</v>
      </c>
      <c r="AJ28" s="429">
        <f t="shared" si="4"/>
        <v>4001332</v>
      </c>
      <c r="AK28" s="438">
        <f t="shared" si="47"/>
        <v>2.4</v>
      </c>
      <c r="AL28" s="440">
        <v>1999</v>
      </c>
      <c r="AM28" s="422">
        <v>-1585</v>
      </c>
      <c r="AN28" s="431">
        <f t="shared" si="5"/>
        <v>4099572</v>
      </c>
      <c r="AO28" s="422">
        <v>3999747</v>
      </c>
      <c r="AP28" s="442">
        <f t="shared" si="48"/>
        <v>2.5</v>
      </c>
      <c r="AQ28" s="441">
        <v>2735989</v>
      </c>
      <c r="AR28" s="422">
        <v>2663811</v>
      </c>
      <c r="AS28" s="442">
        <f t="shared" si="49"/>
        <v>2.7</v>
      </c>
      <c r="AT28" s="440">
        <v>0</v>
      </c>
      <c r="AU28" s="422">
        <v>-1534</v>
      </c>
      <c r="AV28" s="436">
        <f t="shared" si="52"/>
        <v>2735989</v>
      </c>
      <c r="AW28" s="443">
        <v>2662277</v>
      </c>
      <c r="AX28" s="438">
        <f t="shared" si="50"/>
        <v>2.8</v>
      </c>
      <c r="AY28" s="444">
        <f t="shared" si="53"/>
        <v>1363583</v>
      </c>
      <c r="AZ28" s="445">
        <f t="shared" si="7"/>
        <v>1337470</v>
      </c>
      <c r="BA28" s="442">
        <f t="shared" si="51"/>
        <v>2</v>
      </c>
      <c r="BB28" s="434">
        <v>0</v>
      </c>
      <c r="BC28" s="421">
        <v>0</v>
      </c>
      <c r="BD28" s="172">
        <f t="shared" si="39"/>
        <v>1363583</v>
      </c>
      <c r="BE28" s="421">
        <f t="shared" si="39"/>
        <v>1337470</v>
      </c>
      <c r="BF28" s="158">
        <f t="shared" si="54"/>
        <v>2</v>
      </c>
      <c r="BG28" s="159"/>
      <c r="BH28" s="526">
        <v>1294848</v>
      </c>
      <c r="BI28" s="162">
        <f t="shared" si="8"/>
        <v>5.3</v>
      </c>
      <c r="BJ28" s="160">
        <v>3337</v>
      </c>
    </row>
    <row r="29" spans="1:62" ht="14.25" customHeight="1">
      <c r="A29" s="56" t="s">
        <v>21</v>
      </c>
      <c r="B29" s="2" t="s">
        <v>46</v>
      </c>
      <c r="C29" s="59">
        <v>3</v>
      </c>
      <c r="D29" s="10">
        <v>532</v>
      </c>
      <c r="E29" s="452">
        <v>4331717</v>
      </c>
      <c r="F29" s="446">
        <v>4444088</v>
      </c>
      <c r="G29" s="437">
        <f t="shared" si="41"/>
        <v>-2.5</v>
      </c>
      <c r="H29" s="172">
        <v>87804</v>
      </c>
      <c r="I29" s="422">
        <v>93704</v>
      </c>
      <c r="J29" s="437">
        <f t="shared" si="42"/>
        <v>-6.3</v>
      </c>
      <c r="K29" s="172">
        <v>163329</v>
      </c>
      <c r="L29" s="422">
        <v>163513</v>
      </c>
      <c r="M29" s="437">
        <f t="shared" si="43"/>
        <v>-0.1</v>
      </c>
      <c r="N29" s="172">
        <v>135819</v>
      </c>
      <c r="O29" s="422">
        <v>136001</v>
      </c>
      <c r="P29" s="437">
        <f t="shared" si="2"/>
        <v>-0.1</v>
      </c>
      <c r="Q29" s="172">
        <v>49829</v>
      </c>
      <c r="R29" s="421">
        <v>49306</v>
      </c>
      <c r="S29" s="437">
        <f t="shared" si="3"/>
        <v>1.1</v>
      </c>
      <c r="T29" s="172">
        <v>71564</v>
      </c>
      <c r="U29" s="421">
        <v>67718</v>
      </c>
      <c r="V29" s="437">
        <f t="shared" si="14"/>
        <v>5.7</v>
      </c>
      <c r="W29" s="172">
        <v>0</v>
      </c>
      <c r="X29" s="421">
        <v>134864</v>
      </c>
      <c r="Y29" s="162" t="s">
        <v>433</v>
      </c>
      <c r="Z29" s="436">
        <v>733728</v>
      </c>
      <c r="AA29" s="422">
        <v>784800</v>
      </c>
      <c r="AB29" s="437">
        <f t="shared" si="44"/>
        <v>-6.5</v>
      </c>
      <c r="AC29" s="436">
        <v>545537</v>
      </c>
      <c r="AD29" s="422">
        <v>547285</v>
      </c>
      <c r="AE29" s="438">
        <f t="shared" si="45"/>
        <v>-0.3</v>
      </c>
      <c r="AF29" s="172">
        <v>133882</v>
      </c>
      <c r="AG29" s="421">
        <v>492203</v>
      </c>
      <c r="AH29" s="162">
        <f t="shared" si="46"/>
        <v>-72.8</v>
      </c>
      <c r="AI29" s="172">
        <f t="shared" si="0"/>
        <v>5985445</v>
      </c>
      <c r="AJ29" s="429">
        <f t="shared" si="4"/>
        <v>5929076</v>
      </c>
      <c r="AK29" s="438">
        <f t="shared" si="47"/>
        <v>1</v>
      </c>
      <c r="AL29" s="440">
        <v>0</v>
      </c>
      <c r="AM29" s="422">
        <v>-298</v>
      </c>
      <c r="AN29" s="431">
        <f t="shared" si="5"/>
        <v>5985445</v>
      </c>
      <c r="AO29" s="422">
        <v>5928778</v>
      </c>
      <c r="AP29" s="442">
        <f t="shared" si="48"/>
        <v>1</v>
      </c>
      <c r="AQ29" s="441">
        <v>3545460</v>
      </c>
      <c r="AR29" s="422">
        <v>3405375</v>
      </c>
      <c r="AS29" s="442">
        <f t="shared" si="49"/>
        <v>4.1</v>
      </c>
      <c r="AT29" s="440">
        <v>0</v>
      </c>
      <c r="AU29" s="422">
        <v>1042</v>
      </c>
      <c r="AV29" s="436">
        <f t="shared" si="52"/>
        <v>3545460</v>
      </c>
      <c r="AW29" s="443">
        <v>3406417</v>
      </c>
      <c r="AX29" s="438">
        <f t="shared" si="50"/>
        <v>4.1</v>
      </c>
      <c r="AY29" s="444">
        <f t="shared" si="53"/>
        <v>2439985</v>
      </c>
      <c r="AZ29" s="445">
        <f t="shared" si="7"/>
        <v>2522361</v>
      </c>
      <c r="BA29" s="442">
        <f t="shared" si="51"/>
        <v>-3.3</v>
      </c>
      <c r="BB29" s="434">
        <v>0</v>
      </c>
      <c r="BC29" s="421">
        <v>0</v>
      </c>
      <c r="BD29" s="172">
        <f t="shared" si="39"/>
        <v>2439985</v>
      </c>
      <c r="BE29" s="421">
        <f t="shared" si="39"/>
        <v>2522361</v>
      </c>
      <c r="BF29" s="163">
        <f t="shared" si="54"/>
        <v>-3.3</v>
      </c>
      <c r="BG29" s="159"/>
      <c r="BH29" s="526">
        <v>2363530</v>
      </c>
      <c r="BI29" s="457">
        <f t="shared" si="8"/>
        <v>3.2</v>
      </c>
      <c r="BJ29" s="160">
        <v>4891</v>
      </c>
    </row>
    <row r="30" spans="1:62" ht="14.25" customHeight="1">
      <c r="A30" s="56" t="s">
        <v>22</v>
      </c>
      <c r="B30" s="2" t="s">
        <v>46</v>
      </c>
      <c r="C30" s="59">
        <v>3</v>
      </c>
      <c r="D30" s="10">
        <v>549</v>
      </c>
      <c r="E30" s="436">
        <v>3967225</v>
      </c>
      <c r="F30" s="422">
        <v>3975402</v>
      </c>
      <c r="G30" s="437">
        <f t="shared" si="41"/>
        <v>-0.2</v>
      </c>
      <c r="H30" s="172">
        <v>70471</v>
      </c>
      <c r="I30" s="422">
        <v>68110</v>
      </c>
      <c r="J30" s="437">
        <f t="shared" si="42"/>
        <v>3.5</v>
      </c>
      <c r="K30" s="172">
        <v>126031</v>
      </c>
      <c r="L30" s="422">
        <v>123420</v>
      </c>
      <c r="M30" s="437">
        <f t="shared" si="43"/>
        <v>2.1</v>
      </c>
      <c r="N30" s="172">
        <v>73055</v>
      </c>
      <c r="O30" s="422">
        <v>73258</v>
      </c>
      <c r="P30" s="437">
        <f t="shared" si="2"/>
        <v>-0.3</v>
      </c>
      <c r="Q30" s="172">
        <v>39328</v>
      </c>
      <c r="R30" s="421">
        <v>39193</v>
      </c>
      <c r="S30" s="437">
        <f t="shared" si="3"/>
        <v>0.3</v>
      </c>
      <c r="T30" s="172">
        <v>57978</v>
      </c>
      <c r="U30" s="421">
        <v>55332</v>
      </c>
      <c r="V30" s="437">
        <f t="shared" si="14"/>
        <v>4.8</v>
      </c>
      <c r="W30" s="172">
        <v>0</v>
      </c>
      <c r="X30" s="421">
        <v>143055</v>
      </c>
      <c r="Y30" s="162" t="s">
        <v>433</v>
      </c>
      <c r="Z30" s="436">
        <v>691763</v>
      </c>
      <c r="AA30" s="422">
        <v>741104</v>
      </c>
      <c r="AB30" s="437">
        <f t="shared" si="44"/>
        <v>-6.7</v>
      </c>
      <c r="AC30" s="436">
        <v>547006</v>
      </c>
      <c r="AD30" s="422">
        <v>533133</v>
      </c>
      <c r="AE30" s="438">
        <f t="shared" si="45"/>
        <v>2.6</v>
      </c>
      <c r="AF30" s="172">
        <v>137735</v>
      </c>
      <c r="AG30" s="421">
        <v>522099</v>
      </c>
      <c r="AH30" s="162">
        <f t="shared" si="46"/>
        <v>-73.6</v>
      </c>
      <c r="AI30" s="172">
        <f t="shared" si="0"/>
        <v>5435122</v>
      </c>
      <c r="AJ30" s="429">
        <f t="shared" si="4"/>
        <v>5229908</v>
      </c>
      <c r="AK30" s="438">
        <f t="shared" si="47"/>
        <v>3.9</v>
      </c>
      <c r="AL30" s="440">
        <v>1120</v>
      </c>
      <c r="AM30" s="422">
        <v>0</v>
      </c>
      <c r="AN30" s="431">
        <f t="shared" si="5"/>
        <v>5436242</v>
      </c>
      <c r="AO30" s="422">
        <v>5229908</v>
      </c>
      <c r="AP30" s="442">
        <f t="shared" si="48"/>
        <v>3.9</v>
      </c>
      <c r="AQ30" s="441">
        <v>3749779</v>
      </c>
      <c r="AR30" s="422">
        <v>3452989</v>
      </c>
      <c r="AS30" s="442">
        <f t="shared" si="49"/>
        <v>8.6</v>
      </c>
      <c r="AT30" s="440">
        <v>2338</v>
      </c>
      <c r="AU30" s="422">
        <v>0</v>
      </c>
      <c r="AV30" s="436">
        <f t="shared" si="52"/>
        <v>3752117</v>
      </c>
      <c r="AW30" s="443">
        <v>3452989</v>
      </c>
      <c r="AX30" s="438">
        <f t="shared" si="50"/>
        <v>8.7</v>
      </c>
      <c r="AY30" s="444">
        <f t="shared" si="53"/>
        <v>1684125</v>
      </c>
      <c r="AZ30" s="445">
        <f t="shared" si="7"/>
        <v>1776919</v>
      </c>
      <c r="BA30" s="442">
        <f t="shared" si="51"/>
        <v>-5.2</v>
      </c>
      <c r="BB30" s="434">
        <v>0</v>
      </c>
      <c r="BC30" s="421">
        <v>0</v>
      </c>
      <c r="BD30" s="172">
        <f t="shared" si="39"/>
        <v>1684125</v>
      </c>
      <c r="BE30" s="421">
        <f t="shared" si="39"/>
        <v>1776919</v>
      </c>
      <c r="BF30" s="158">
        <f t="shared" si="54"/>
        <v>-5.2</v>
      </c>
      <c r="BG30" s="159"/>
      <c r="BH30" s="526">
        <v>1621699</v>
      </c>
      <c r="BI30" s="162">
        <f t="shared" si="8"/>
        <v>3.8</v>
      </c>
      <c r="BJ30" s="160">
        <v>4448</v>
      </c>
    </row>
    <row r="31" spans="1:62" ht="14.25" customHeight="1">
      <c r="A31" s="56" t="s">
        <v>23</v>
      </c>
      <c r="B31" s="2" t="s">
        <v>46</v>
      </c>
      <c r="C31" s="59">
        <v>3</v>
      </c>
      <c r="D31" s="10">
        <v>505</v>
      </c>
      <c r="E31" s="436">
        <v>1745487</v>
      </c>
      <c r="F31" s="422">
        <v>1797242</v>
      </c>
      <c r="G31" s="437">
        <f t="shared" si="41"/>
        <v>-2.9</v>
      </c>
      <c r="H31" s="172">
        <v>45320</v>
      </c>
      <c r="I31" s="422">
        <v>44966</v>
      </c>
      <c r="J31" s="437">
        <f t="shared" si="42"/>
        <v>0.8</v>
      </c>
      <c r="K31" s="172">
        <v>103156</v>
      </c>
      <c r="L31" s="422">
        <v>101320</v>
      </c>
      <c r="M31" s="437">
        <f t="shared" si="43"/>
        <v>1.8</v>
      </c>
      <c r="N31" s="172">
        <v>72916</v>
      </c>
      <c r="O31" s="422">
        <v>73505</v>
      </c>
      <c r="P31" s="437">
        <f t="shared" si="2"/>
        <v>-0.8</v>
      </c>
      <c r="Q31" s="172">
        <v>42294</v>
      </c>
      <c r="R31" s="421">
        <v>35945</v>
      </c>
      <c r="S31" s="437">
        <f t="shared" si="3"/>
        <v>17.7</v>
      </c>
      <c r="T31" s="172">
        <v>33755</v>
      </c>
      <c r="U31" s="421">
        <v>43792</v>
      </c>
      <c r="V31" s="437">
        <f t="shared" si="14"/>
        <v>-22.9</v>
      </c>
      <c r="W31" s="172">
        <v>0</v>
      </c>
      <c r="X31" s="421">
        <v>48491</v>
      </c>
      <c r="Y31" s="162" t="s">
        <v>433</v>
      </c>
      <c r="Z31" s="436">
        <v>349377</v>
      </c>
      <c r="AA31" s="422">
        <v>368923</v>
      </c>
      <c r="AB31" s="437">
        <f t="shared" si="44"/>
        <v>-5.3</v>
      </c>
      <c r="AC31" s="436">
        <v>235779</v>
      </c>
      <c r="AD31" s="422">
        <v>232753</v>
      </c>
      <c r="AE31" s="438">
        <f t="shared" si="45"/>
        <v>1.3</v>
      </c>
      <c r="AF31" s="172">
        <v>49764</v>
      </c>
      <c r="AG31" s="421">
        <v>176976</v>
      </c>
      <c r="AH31" s="162">
        <f t="shared" si="46"/>
        <v>-71.9</v>
      </c>
      <c r="AI31" s="172">
        <f t="shared" si="0"/>
        <v>2578320</v>
      </c>
      <c r="AJ31" s="429">
        <f t="shared" si="4"/>
        <v>2569961</v>
      </c>
      <c r="AK31" s="438">
        <f t="shared" si="47"/>
        <v>0.3</v>
      </c>
      <c r="AL31" s="440">
        <v>0</v>
      </c>
      <c r="AM31" s="422">
        <v>-2232</v>
      </c>
      <c r="AN31" s="431">
        <f t="shared" si="5"/>
        <v>2578320</v>
      </c>
      <c r="AO31" s="422">
        <v>2567729</v>
      </c>
      <c r="AP31" s="442">
        <f t="shared" si="48"/>
        <v>0.4</v>
      </c>
      <c r="AQ31" s="441">
        <v>1155206</v>
      </c>
      <c r="AR31" s="422">
        <v>1151401</v>
      </c>
      <c r="AS31" s="442">
        <f t="shared" si="49"/>
        <v>0.3</v>
      </c>
      <c r="AT31" s="440">
        <v>0</v>
      </c>
      <c r="AU31" s="422">
        <v>2515</v>
      </c>
      <c r="AV31" s="436">
        <f t="shared" si="52"/>
        <v>1155206</v>
      </c>
      <c r="AW31" s="443">
        <v>1153916</v>
      </c>
      <c r="AX31" s="438">
        <f t="shared" si="50"/>
        <v>0.1</v>
      </c>
      <c r="AY31" s="444">
        <f t="shared" si="53"/>
        <v>1423114</v>
      </c>
      <c r="AZ31" s="445">
        <f t="shared" si="7"/>
        <v>1413813</v>
      </c>
      <c r="BA31" s="442">
        <f t="shared" si="51"/>
        <v>0.7</v>
      </c>
      <c r="BB31" s="434">
        <v>0</v>
      </c>
      <c r="BC31" s="421">
        <v>0</v>
      </c>
      <c r="BD31" s="172">
        <f t="shared" si="39"/>
        <v>1423114</v>
      </c>
      <c r="BE31" s="421">
        <f t="shared" si="39"/>
        <v>1413813</v>
      </c>
      <c r="BF31" s="164">
        <f t="shared" si="54"/>
        <v>0.7</v>
      </c>
      <c r="BG31" s="159"/>
      <c r="BH31" s="526">
        <v>1387254</v>
      </c>
      <c r="BI31" s="455">
        <f t="shared" si="8"/>
        <v>2.6</v>
      </c>
      <c r="BJ31" s="160">
        <v>2105</v>
      </c>
    </row>
    <row r="32" spans="1:62" ht="14.25" customHeight="1">
      <c r="A32" s="56" t="s">
        <v>24</v>
      </c>
      <c r="B32" s="2" t="s">
        <v>46</v>
      </c>
      <c r="C32" s="59">
        <v>3</v>
      </c>
      <c r="D32" s="10">
        <v>559</v>
      </c>
      <c r="E32" s="436">
        <v>2957061</v>
      </c>
      <c r="F32" s="422">
        <v>2971663</v>
      </c>
      <c r="G32" s="437">
        <f t="shared" si="41"/>
        <v>-0.5</v>
      </c>
      <c r="H32" s="172">
        <v>70860</v>
      </c>
      <c r="I32" s="422">
        <v>70726</v>
      </c>
      <c r="J32" s="437">
        <f t="shared" si="42"/>
        <v>0.2</v>
      </c>
      <c r="K32" s="172">
        <v>117405</v>
      </c>
      <c r="L32" s="422">
        <v>111982</v>
      </c>
      <c r="M32" s="437">
        <f t="shared" si="43"/>
        <v>4.8</v>
      </c>
      <c r="N32" s="172">
        <v>60704</v>
      </c>
      <c r="O32" s="422">
        <v>61616</v>
      </c>
      <c r="P32" s="437">
        <f t="shared" si="2"/>
        <v>-1.5</v>
      </c>
      <c r="Q32" s="172">
        <v>36357</v>
      </c>
      <c r="R32" s="421">
        <v>36234</v>
      </c>
      <c r="S32" s="437">
        <f t="shared" si="3"/>
        <v>0.3</v>
      </c>
      <c r="T32" s="172">
        <v>44860</v>
      </c>
      <c r="U32" s="421">
        <v>37791</v>
      </c>
      <c r="V32" s="437">
        <f t="shared" si="14"/>
        <v>18.7</v>
      </c>
      <c r="W32" s="172">
        <v>0</v>
      </c>
      <c r="X32" s="421">
        <v>116994</v>
      </c>
      <c r="Y32" s="162" t="s">
        <v>433</v>
      </c>
      <c r="Z32" s="436">
        <v>521476</v>
      </c>
      <c r="AA32" s="422">
        <v>560365</v>
      </c>
      <c r="AB32" s="437">
        <f t="shared" si="44"/>
        <v>-6.9</v>
      </c>
      <c r="AC32" s="436">
        <v>412071</v>
      </c>
      <c r="AD32" s="422">
        <v>411506</v>
      </c>
      <c r="AE32" s="438">
        <f t="shared" si="45"/>
        <v>0.1</v>
      </c>
      <c r="AF32" s="172">
        <v>114501</v>
      </c>
      <c r="AG32" s="421">
        <v>426985</v>
      </c>
      <c r="AH32" s="162">
        <f t="shared" si="46"/>
        <v>-73.2</v>
      </c>
      <c r="AI32" s="172">
        <f t="shared" si="0"/>
        <v>4106293</v>
      </c>
      <c r="AJ32" s="429">
        <f t="shared" si="4"/>
        <v>3951892</v>
      </c>
      <c r="AK32" s="438">
        <f t="shared" si="47"/>
        <v>3.9</v>
      </c>
      <c r="AL32" s="440">
        <v>0</v>
      </c>
      <c r="AM32" s="422">
        <v>0</v>
      </c>
      <c r="AN32" s="431">
        <f t="shared" si="5"/>
        <v>4106293</v>
      </c>
      <c r="AO32" s="422">
        <v>3951892</v>
      </c>
      <c r="AP32" s="442">
        <f t="shared" si="48"/>
        <v>3.9</v>
      </c>
      <c r="AQ32" s="441">
        <v>2636868</v>
      </c>
      <c r="AR32" s="422">
        <v>2506148</v>
      </c>
      <c r="AS32" s="442">
        <f t="shared" si="49"/>
        <v>5.2</v>
      </c>
      <c r="AT32" s="440">
        <v>0</v>
      </c>
      <c r="AU32" s="422">
        <v>0</v>
      </c>
      <c r="AV32" s="436">
        <f t="shared" si="52"/>
        <v>2636868</v>
      </c>
      <c r="AW32" s="443">
        <v>2506148</v>
      </c>
      <c r="AX32" s="438">
        <f t="shared" si="50"/>
        <v>5.2</v>
      </c>
      <c r="AY32" s="444">
        <f t="shared" si="53"/>
        <v>1469425</v>
      </c>
      <c r="AZ32" s="445">
        <f t="shared" si="7"/>
        <v>1445744</v>
      </c>
      <c r="BA32" s="442">
        <f t="shared" si="51"/>
        <v>1.6</v>
      </c>
      <c r="BB32" s="434">
        <v>0</v>
      </c>
      <c r="BC32" s="421">
        <v>0</v>
      </c>
      <c r="BD32" s="172">
        <f t="shared" si="39"/>
        <v>1469425</v>
      </c>
      <c r="BE32" s="421">
        <f t="shared" si="39"/>
        <v>1445744</v>
      </c>
      <c r="BF32" s="163">
        <f t="shared" si="54"/>
        <v>1.6</v>
      </c>
      <c r="BG32" s="159"/>
      <c r="BH32" s="526">
        <v>1421206</v>
      </c>
      <c r="BI32" s="457">
        <f t="shared" si="8"/>
        <v>3.4</v>
      </c>
      <c r="BJ32" s="160">
        <v>3359</v>
      </c>
    </row>
    <row r="33" spans="1:62" ht="14.25" customHeight="1">
      <c r="A33" s="5" t="s">
        <v>25</v>
      </c>
      <c r="B33" s="2" t="s">
        <v>46</v>
      </c>
      <c r="C33" s="59">
        <v>4</v>
      </c>
      <c r="D33" s="10">
        <v>681</v>
      </c>
      <c r="E33" s="436">
        <v>1934188</v>
      </c>
      <c r="F33" s="422">
        <v>1967309</v>
      </c>
      <c r="G33" s="437">
        <f t="shared" si="41"/>
        <v>-1.7</v>
      </c>
      <c r="H33" s="172">
        <v>56007</v>
      </c>
      <c r="I33" s="422">
        <v>52323</v>
      </c>
      <c r="J33" s="437">
        <f t="shared" si="42"/>
        <v>7</v>
      </c>
      <c r="K33" s="172">
        <v>71522</v>
      </c>
      <c r="L33" s="422">
        <v>70152</v>
      </c>
      <c r="M33" s="437">
        <f t="shared" si="43"/>
        <v>2</v>
      </c>
      <c r="N33" s="172">
        <v>58847</v>
      </c>
      <c r="O33" s="422">
        <v>57496</v>
      </c>
      <c r="P33" s="437">
        <f t="shared" si="2"/>
        <v>2.3</v>
      </c>
      <c r="Q33" s="172">
        <v>22774</v>
      </c>
      <c r="R33" s="421">
        <v>22247</v>
      </c>
      <c r="S33" s="437">
        <f t="shared" si="3"/>
        <v>2.4</v>
      </c>
      <c r="T33" s="172">
        <v>35780</v>
      </c>
      <c r="U33" s="421">
        <v>29325</v>
      </c>
      <c r="V33" s="437">
        <f t="shared" si="14"/>
        <v>22</v>
      </c>
      <c r="W33" s="172">
        <v>0</v>
      </c>
      <c r="X33" s="421">
        <v>65537</v>
      </c>
      <c r="Y33" s="162" t="s">
        <v>433</v>
      </c>
      <c r="Z33" s="436">
        <v>402098</v>
      </c>
      <c r="AA33" s="422">
        <v>428306</v>
      </c>
      <c r="AB33" s="437">
        <f t="shared" si="44"/>
        <v>-6.1</v>
      </c>
      <c r="AC33" s="436">
        <v>226561</v>
      </c>
      <c r="AD33" s="422">
        <v>224071</v>
      </c>
      <c r="AE33" s="438">
        <f t="shared" si="45"/>
        <v>1.1</v>
      </c>
      <c r="AF33" s="172">
        <v>65326</v>
      </c>
      <c r="AG33" s="421">
        <v>239186</v>
      </c>
      <c r="AH33" s="162">
        <f t="shared" si="46"/>
        <v>-72.7</v>
      </c>
      <c r="AI33" s="172">
        <f t="shared" si="0"/>
        <v>2742451</v>
      </c>
      <c r="AJ33" s="429">
        <f t="shared" si="4"/>
        <v>2677580</v>
      </c>
      <c r="AK33" s="438">
        <f t="shared" si="47"/>
        <v>2.4</v>
      </c>
      <c r="AL33" s="440">
        <v>-3517</v>
      </c>
      <c r="AM33" s="422">
        <v>0</v>
      </c>
      <c r="AN33" s="431">
        <f t="shared" si="5"/>
        <v>2738934</v>
      </c>
      <c r="AO33" s="422">
        <v>2677580</v>
      </c>
      <c r="AP33" s="442">
        <f t="shared" si="48"/>
        <v>2.3</v>
      </c>
      <c r="AQ33" s="441">
        <v>1551018</v>
      </c>
      <c r="AR33" s="422">
        <v>1454774</v>
      </c>
      <c r="AS33" s="442">
        <f t="shared" si="49"/>
        <v>6.6</v>
      </c>
      <c r="AT33" s="440">
        <v>-314</v>
      </c>
      <c r="AU33" s="422">
        <v>0</v>
      </c>
      <c r="AV33" s="436">
        <f t="shared" si="52"/>
        <v>1550704</v>
      </c>
      <c r="AW33" s="443">
        <v>1454774</v>
      </c>
      <c r="AX33" s="438">
        <f t="shared" si="50"/>
        <v>6.6</v>
      </c>
      <c r="AY33" s="444">
        <f t="shared" si="53"/>
        <v>1188230</v>
      </c>
      <c r="AZ33" s="445">
        <f t="shared" si="7"/>
        <v>1222806</v>
      </c>
      <c r="BA33" s="442">
        <f t="shared" si="51"/>
        <v>-2.8</v>
      </c>
      <c r="BB33" s="434">
        <v>0</v>
      </c>
      <c r="BC33" s="421">
        <v>0</v>
      </c>
      <c r="BD33" s="172">
        <f t="shared" si="39"/>
        <v>1188230</v>
      </c>
      <c r="BE33" s="421">
        <f t="shared" si="39"/>
        <v>1222806</v>
      </c>
      <c r="BF33" s="158">
        <f t="shared" si="54"/>
        <v>-2.8</v>
      </c>
      <c r="BG33" s="159"/>
      <c r="BH33" s="526">
        <v>1150214</v>
      </c>
      <c r="BI33" s="162">
        <f t="shared" si="8"/>
        <v>3.3</v>
      </c>
      <c r="BJ33" s="160">
        <v>2236</v>
      </c>
    </row>
    <row r="34" spans="1:62" ht="14.25" customHeight="1">
      <c r="A34" s="5" t="s">
        <v>26</v>
      </c>
      <c r="B34" s="2" t="s">
        <v>46</v>
      </c>
      <c r="C34" s="59">
        <v>5</v>
      </c>
      <c r="D34" s="10">
        <v>701</v>
      </c>
      <c r="E34" s="436">
        <v>2519776</v>
      </c>
      <c r="F34" s="422">
        <v>2627024</v>
      </c>
      <c r="G34" s="437">
        <f t="shared" si="41"/>
        <v>-4.1</v>
      </c>
      <c r="H34" s="172">
        <v>57236</v>
      </c>
      <c r="I34" s="422">
        <v>60108</v>
      </c>
      <c r="J34" s="437">
        <f t="shared" si="42"/>
        <v>-4.8</v>
      </c>
      <c r="K34" s="172">
        <v>96784</v>
      </c>
      <c r="L34" s="422">
        <v>94782</v>
      </c>
      <c r="M34" s="437">
        <f t="shared" si="43"/>
        <v>2.1</v>
      </c>
      <c r="N34" s="172">
        <v>62702</v>
      </c>
      <c r="O34" s="422">
        <v>64019</v>
      </c>
      <c r="P34" s="437">
        <f t="shared" si="2"/>
        <v>-2.1</v>
      </c>
      <c r="Q34" s="172">
        <v>20860</v>
      </c>
      <c r="R34" s="421">
        <v>20718</v>
      </c>
      <c r="S34" s="437">
        <f>ROUND(Q34/R34*100-100,1)</f>
        <v>0.7</v>
      </c>
      <c r="T34" s="172">
        <v>42143</v>
      </c>
      <c r="U34" s="421">
        <v>36093</v>
      </c>
      <c r="V34" s="437">
        <f t="shared" si="14"/>
        <v>16.8</v>
      </c>
      <c r="W34" s="172">
        <v>0</v>
      </c>
      <c r="X34" s="421">
        <v>86848</v>
      </c>
      <c r="Y34" s="162" t="s">
        <v>433</v>
      </c>
      <c r="Z34" s="436">
        <v>461822</v>
      </c>
      <c r="AA34" s="422">
        <v>496595</v>
      </c>
      <c r="AB34" s="437">
        <f t="shared" si="44"/>
        <v>-7</v>
      </c>
      <c r="AC34" s="436">
        <v>423694</v>
      </c>
      <c r="AD34" s="422">
        <v>420078</v>
      </c>
      <c r="AE34" s="438">
        <f t="shared" si="45"/>
        <v>0.9</v>
      </c>
      <c r="AF34" s="172">
        <v>86863</v>
      </c>
      <c r="AG34" s="421">
        <v>316964</v>
      </c>
      <c r="AH34" s="162">
        <f t="shared" si="46"/>
        <v>-72.6</v>
      </c>
      <c r="AI34" s="172">
        <f t="shared" si="0"/>
        <v>3598154</v>
      </c>
      <c r="AJ34" s="429">
        <f t="shared" si="4"/>
        <v>3589301</v>
      </c>
      <c r="AK34" s="438">
        <f t="shared" si="47"/>
        <v>0.2</v>
      </c>
      <c r="AL34" s="440">
        <v>0</v>
      </c>
      <c r="AM34" s="422">
        <v>0</v>
      </c>
      <c r="AN34" s="431">
        <f t="shared" si="5"/>
        <v>3598154</v>
      </c>
      <c r="AO34" s="422">
        <v>3589301</v>
      </c>
      <c r="AP34" s="442">
        <f t="shared" si="48"/>
        <v>0.2</v>
      </c>
      <c r="AQ34" s="441">
        <v>2081220</v>
      </c>
      <c r="AR34" s="422">
        <v>2033073</v>
      </c>
      <c r="AS34" s="442">
        <f t="shared" si="49"/>
        <v>2.4</v>
      </c>
      <c r="AT34" s="440">
        <v>0</v>
      </c>
      <c r="AU34" s="422">
        <v>0</v>
      </c>
      <c r="AV34" s="436">
        <f t="shared" si="52"/>
        <v>2081220</v>
      </c>
      <c r="AW34" s="443">
        <v>2033073</v>
      </c>
      <c r="AX34" s="438">
        <f t="shared" si="50"/>
        <v>2.4</v>
      </c>
      <c r="AY34" s="444">
        <f t="shared" si="53"/>
        <v>1516934</v>
      </c>
      <c r="AZ34" s="445">
        <f t="shared" si="7"/>
        <v>1556228</v>
      </c>
      <c r="BA34" s="442">
        <f t="shared" si="51"/>
        <v>-2.5</v>
      </c>
      <c r="BB34" s="434">
        <v>0</v>
      </c>
      <c r="BC34" s="421">
        <v>0</v>
      </c>
      <c r="BD34" s="172">
        <f t="shared" si="39"/>
        <v>1516934</v>
      </c>
      <c r="BE34" s="421">
        <f t="shared" si="39"/>
        <v>1556228</v>
      </c>
      <c r="BF34" s="158">
        <f>ROUND(BD34/BE34*100-100,1)</f>
        <v>-2.5</v>
      </c>
      <c r="BG34" s="159"/>
      <c r="BH34" s="526">
        <v>1471850</v>
      </c>
      <c r="BI34" s="162">
        <f t="shared" si="8"/>
        <v>3.1</v>
      </c>
      <c r="BJ34" s="160">
        <v>2941</v>
      </c>
    </row>
    <row r="35" spans="1:62" ht="14.25" customHeight="1">
      <c r="A35" s="5" t="s">
        <v>375</v>
      </c>
      <c r="B35" s="2" t="s">
        <v>46</v>
      </c>
      <c r="C35" s="59">
        <v>3</v>
      </c>
      <c r="D35" s="10">
        <v>510</v>
      </c>
      <c r="E35" s="436">
        <v>5240271</v>
      </c>
      <c r="F35" s="422">
        <v>5358728</v>
      </c>
      <c r="G35" s="437">
        <f t="shared" si="41"/>
        <v>-2.2</v>
      </c>
      <c r="H35" s="172">
        <v>107019</v>
      </c>
      <c r="I35" s="422">
        <v>111401</v>
      </c>
      <c r="J35" s="437">
        <f t="shared" si="42"/>
        <v>-3.9</v>
      </c>
      <c r="K35" s="172">
        <v>168521</v>
      </c>
      <c r="L35" s="422">
        <v>166114</v>
      </c>
      <c r="M35" s="437">
        <f t="shared" si="43"/>
        <v>1.4</v>
      </c>
      <c r="N35" s="172">
        <v>130163</v>
      </c>
      <c r="O35" s="422">
        <v>132869</v>
      </c>
      <c r="P35" s="437">
        <f t="shared" si="2"/>
        <v>-2</v>
      </c>
      <c r="Q35" s="172">
        <v>62128</v>
      </c>
      <c r="R35" s="421">
        <v>63158</v>
      </c>
      <c r="S35" s="437">
        <f t="shared" si="3"/>
        <v>-1.6</v>
      </c>
      <c r="T35" s="172">
        <v>86791</v>
      </c>
      <c r="U35" s="421">
        <v>111617</v>
      </c>
      <c r="V35" s="437">
        <f t="shared" si="14"/>
        <v>-22.2</v>
      </c>
      <c r="W35" s="172">
        <v>0</v>
      </c>
      <c r="X35" s="421">
        <v>138954</v>
      </c>
      <c r="Y35" s="162" t="s">
        <v>433</v>
      </c>
      <c r="Z35" s="436">
        <v>975685</v>
      </c>
      <c r="AA35" s="422">
        <v>1029610</v>
      </c>
      <c r="AB35" s="437">
        <f t="shared" si="44"/>
        <v>-5.2</v>
      </c>
      <c r="AC35" s="436">
        <v>1425561</v>
      </c>
      <c r="AD35" s="422">
        <v>1564713</v>
      </c>
      <c r="AE35" s="438">
        <f t="shared" si="45"/>
        <v>-8.9</v>
      </c>
      <c r="AF35" s="172">
        <v>136952</v>
      </c>
      <c r="AG35" s="421">
        <v>507132</v>
      </c>
      <c r="AH35" s="162">
        <f t="shared" si="46"/>
        <v>-73</v>
      </c>
      <c r="AI35" s="172">
        <f t="shared" si="0"/>
        <v>8059187</v>
      </c>
      <c r="AJ35" s="429">
        <f t="shared" si="4"/>
        <v>8170032</v>
      </c>
      <c r="AK35" s="438">
        <f t="shared" si="47"/>
        <v>-1.4</v>
      </c>
      <c r="AL35" s="440">
        <v>506</v>
      </c>
      <c r="AM35" s="422">
        <v>0</v>
      </c>
      <c r="AN35" s="431">
        <f t="shared" si="5"/>
        <v>8059693</v>
      </c>
      <c r="AO35" s="422">
        <v>8170032</v>
      </c>
      <c r="AP35" s="442">
        <f t="shared" si="48"/>
        <v>-1.4</v>
      </c>
      <c r="AQ35" s="441">
        <v>3608142</v>
      </c>
      <c r="AR35" s="422">
        <v>3610862</v>
      </c>
      <c r="AS35" s="442">
        <f t="shared" si="49"/>
        <v>-0.1</v>
      </c>
      <c r="AT35" s="440">
        <v>-13988</v>
      </c>
      <c r="AU35" s="422">
        <v>0</v>
      </c>
      <c r="AV35" s="436">
        <f t="shared" si="52"/>
        <v>3594154</v>
      </c>
      <c r="AW35" s="443">
        <v>3610862</v>
      </c>
      <c r="AX35" s="438">
        <f t="shared" si="50"/>
        <v>-0.5</v>
      </c>
      <c r="AY35" s="444">
        <f t="shared" si="53"/>
        <v>4465539</v>
      </c>
      <c r="AZ35" s="445">
        <f t="shared" si="7"/>
        <v>4559170</v>
      </c>
      <c r="BA35" s="442">
        <f t="shared" si="51"/>
        <v>-2.1</v>
      </c>
      <c r="BB35" s="434">
        <v>0</v>
      </c>
      <c r="BC35" s="421">
        <v>0</v>
      </c>
      <c r="BD35" s="172">
        <f>AY35-BB35</f>
        <v>4465539</v>
      </c>
      <c r="BE35" s="421">
        <f>AZ35-BC35</f>
        <v>4559170</v>
      </c>
      <c r="BF35" s="158">
        <f>ROUND(BD35/BE35*100-100,1)</f>
        <v>-2.1</v>
      </c>
      <c r="BG35" s="159"/>
      <c r="BH35" s="526">
        <v>4372154</v>
      </c>
      <c r="BI35" s="457">
        <f t="shared" si="8"/>
        <v>2.1</v>
      </c>
      <c r="BJ35" s="160">
        <v>6594</v>
      </c>
    </row>
    <row r="36" spans="1:62" ht="14.25" customHeight="1">
      <c r="A36" s="5" t="s">
        <v>27</v>
      </c>
      <c r="B36" s="2" t="s">
        <v>46</v>
      </c>
      <c r="C36" s="59">
        <v>3</v>
      </c>
      <c r="D36" s="10">
        <v>565</v>
      </c>
      <c r="E36" s="436">
        <v>3148749</v>
      </c>
      <c r="F36" s="422">
        <v>3229713</v>
      </c>
      <c r="G36" s="437">
        <f t="shared" si="41"/>
        <v>-2.5</v>
      </c>
      <c r="H36" s="172">
        <v>88163</v>
      </c>
      <c r="I36" s="422">
        <v>90311</v>
      </c>
      <c r="J36" s="437">
        <f t="shared" si="42"/>
        <v>-2.4</v>
      </c>
      <c r="K36" s="172">
        <v>123349</v>
      </c>
      <c r="L36" s="422">
        <v>120989</v>
      </c>
      <c r="M36" s="437">
        <f t="shared" si="43"/>
        <v>2</v>
      </c>
      <c r="N36" s="172">
        <v>84240</v>
      </c>
      <c r="O36" s="422">
        <v>81990</v>
      </c>
      <c r="P36" s="437">
        <f t="shared" si="2"/>
        <v>2.7</v>
      </c>
      <c r="Q36" s="172">
        <v>37489</v>
      </c>
      <c r="R36" s="421">
        <v>37032</v>
      </c>
      <c r="S36" s="437">
        <f t="shared" si="3"/>
        <v>1.2</v>
      </c>
      <c r="T36" s="172">
        <v>74547</v>
      </c>
      <c r="U36" s="421">
        <v>66604</v>
      </c>
      <c r="V36" s="437">
        <f t="shared" si="14"/>
        <v>11.9</v>
      </c>
      <c r="W36" s="172">
        <v>0</v>
      </c>
      <c r="X36" s="421">
        <v>103485</v>
      </c>
      <c r="Y36" s="162" t="s">
        <v>433</v>
      </c>
      <c r="Z36" s="436">
        <v>595170</v>
      </c>
      <c r="AA36" s="422">
        <v>638988</v>
      </c>
      <c r="AB36" s="437">
        <f t="shared" si="44"/>
        <v>-6.9</v>
      </c>
      <c r="AC36" s="436">
        <v>406529</v>
      </c>
      <c r="AD36" s="422">
        <v>404444</v>
      </c>
      <c r="AE36" s="438">
        <f t="shared" si="45"/>
        <v>0.5</v>
      </c>
      <c r="AF36" s="172">
        <v>104396</v>
      </c>
      <c r="AG36" s="421">
        <v>377684</v>
      </c>
      <c r="AH36" s="162">
        <f t="shared" si="46"/>
        <v>-72.4</v>
      </c>
      <c r="AI36" s="172">
        <f t="shared" si="0"/>
        <v>4453840</v>
      </c>
      <c r="AJ36" s="429">
        <f t="shared" si="4"/>
        <v>4395872</v>
      </c>
      <c r="AK36" s="438">
        <f t="shared" si="47"/>
        <v>1.3</v>
      </c>
      <c r="AL36" s="440">
        <v>0</v>
      </c>
      <c r="AM36" s="422">
        <v>0</v>
      </c>
      <c r="AN36" s="431">
        <f t="shared" si="5"/>
        <v>4453840</v>
      </c>
      <c r="AO36" s="422">
        <v>4395872</v>
      </c>
      <c r="AP36" s="442">
        <f t="shared" si="48"/>
        <v>1.3</v>
      </c>
      <c r="AQ36" s="441">
        <v>2606834</v>
      </c>
      <c r="AR36" s="422">
        <v>2517927</v>
      </c>
      <c r="AS36" s="442">
        <f t="shared" si="49"/>
        <v>3.5</v>
      </c>
      <c r="AT36" s="440">
        <v>0</v>
      </c>
      <c r="AU36" s="422">
        <v>0</v>
      </c>
      <c r="AV36" s="436">
        <f t="shared" si="52"/>
        <v>2606834</v>
      </c>
      <c r="AW36" s="443">
        <v>2517927</v>
      </c>
      <c r="AX36" s="438">
        <f t="shared" si="50"/>
        <v>3.5</v>
      </c>
      <c r="AY36" s="444">
        <f t="shared" si="53"/>
        <v>1847006</v>
      </c>
      <c r="AZ36" s="445">
        <f t="shared" si="7"/>
        <v>1877945</v>
      </c>
      <c r="BA36" s="442">
        <f t="shared" si="51"/>
        <v>-1.6</v>
      </c>
      <c r="BB36" s="434">
        <v>0</v>
      </c>
      <c r="BC36" s="421">
        <v>0</v>
      </c>
      <c r="BD36" s="172">
        <f t="shared" si="39"/>
        <v>1847006</v>
      </c>
      <c r="BE36" s="421">
        <f t="shared" si="39"/>
        <v>1877945</v>
      </c>
      <c r="BF36" s="158">
        <f aca="true" t="shared" si="55" ref="BF36:BF50">ROUND(BD36/BE36*100-100,1)</f>
        <v>-1.6</v>
      </c>
      <c r="BG36" s="159"/>
      <c r="BH36" s="526">
        <v>1768837</v>
      </c>
      <c r="BI36" s="162">
        <f t="shared" si="8"/>
        <v>4.4</v>
      </c>
      <c r="BJ36" s="160">
        <v>3622</v>
      </c>
    </row>
    <row r="37" spans="1:62" ht="14.25" customHeight="1">
      <c r="A37" s="5" t="s">
        <v>28</v>
      </c>
      <c r="B37" s="2" t="s">
        <v>46</v>
      </c>
      <c r="C37" s="59">
        <v>3</v>
      </c>
      <c r="D37" s="10">
        <v>543</v>
      </c>
      <c r="E37" s="436">
        <v>3636796</v>
      </c>
      <c r="F37" s="422">
        <v>3684214</v>
      </c>
      <c r="G37" s="437">
        <f t="shared" si="41"/>
        <v>-1.3</v>
      </c>
      <c r="H37" s="172">
        <v>97220</v>
      </c>
      <c r="I37" s="422">
        <v>101969</v>
      </c>
      <c r="J37" s="437">
        <f t="shared" si="42"/>
        <v>-4.7</v>
      </c>
      <c r="K37" s="172">
        <v>118578</v>
      </c>
      <c r="L37" s="422">
        <v>114617</v>
      </c>
      <c r="M37" s="437">
        <f t="shared" si="43"/>
        <v>3.5</v>
      </c>
      <c r="N37" s="172">
        <v>76801</v>
      </c>
      <c r="O37" s="422">
        <v>75902</v>
      </c>
      <c r="P37" s="437">
        <f t="shared" si="2"/>
        <v>1.2</v>
      </c>
      <c r="Q37" s="172">
        <v>36750</v>
      </c>
      <c r="R37" s="421">
        <v>36601</v>
      </c>
      <c r="S37" s="437">
        <f t="shared" si="3"/>
        <v>0.4</v>
      </c>
      <c r="T37" s="172">
        <v>63409</v>
      </c>
      <c r="U37" s="421">
        <v>56991</v>
      </c>
      <c r="V37" s="437">
        <f t="shared" si="14"/>
        <v>11.3</v>
      </c>
      <c r="W37" s="172">
        <v>0</v>
      </c>
      <c r="X37" s="421">
        <v>116073</v>
      </c>
      <c r="Y37" s="162" t="s">
        <v>433</v>
      </c>
      <c r="Z37" s="436">
        <v>619898</v>
      </c>
      <c r="AA37" s="422">
        <v>665417</v>
      </c>
      <c r="AB37" s="437">
        <f t="shared" si="44"/>
        <v>-6.8</v>
      </c>
      <c r="AC37" s="436">
        <v>433597</v>
      </c>
      <c r="AD37" s="422">
        <v>455096</v>
      </c>
      <c r="AE37" s="438">
        <f t="shared" si="45"/>
        <v>-4.7</v>
      </c>
      <c r="AF37" s="172">
        <v>106858</v>
      </c>
      <c r="AG37" s="421">
        <v>423624</v>
      </c>
      <c r="AH37" s="162">
        <f t="shared" si="46"/>
        <v>-74.8</v>
      </c>
      <c r="AI37" s="172">
        <f t="shared" si="0"/>
        <v>4976191</v>
      </c>
      <c r="AJ37" s="429">
        <f t="shared" si="4"/>
        <v>4883256</v>
      </c>
      <c r="AK37" s="438">
        <f t="shared" si="47"/>
        <v>1.9</v>
      </c>
      <c r="AL37" s="440">
        <v>-4275</v>
      </c>
      <c r="AM37" s="422">
        <v>0</v>
      </c>
      <c r="AN37" s="431">
        <f t="shared" si="5"/>
        <v>4971916</v>
      </c>
      <c r="AO37" s="422">
        <v>4883256</v>
      </c>
      <c r="AP37" s="442">
        <f t="shared" si="48"/>
        <v>1.8</v>
      </c>
      <c r="AQ37" s="441">
        <v>3022425</v>
      </c>
      <c r="AR37" s="422">
        <v>2794601</v>
      </c>
      <c r="AS37" s="442">
        <f t="shared" si="49"/>
        <v>8.2</v>
      </c>
      <c r="AT37" s="440">
        <v>-3007</v>
      </c>
      <c r="AU37" s="422">
        <v>0</v>
      </c>
      <c r="AV37" s="436">
        <f t="shared" si="52"/>
        <v>3019418</v>
      </c>
      <c r="AW37" s="443">
        <v>2794601</v>
      </c>
      <c r="AX37" s="438">
        <f t="shared" si="50"/>
        <v>8</v>
      </c>
      <c r="AY37" s="444">
        <f t="shared" si="53"/>
        <v>1952498</v>
      </c>
      <c r="AZ37" s="445">
        <f t="shared" si="7"/>
        <v>2088655</v>
      </c>
      <c r="BA37" s="442">
        <f t="shared" si="51"/>
        <v>-6.5</v>
      </c>
      <c r="BB37" s="434">
        <v>0</v>
      </c>
      <c r="BC37" s="421">
        <v>0</v>
      </c>
      <c r="BD37" s="172">
        <f t="shared" si="39"/>
        <v>1952498</v>
      </c>
      <c r="BE37" s="421">
        <f t="shared" si="39"/>
        <v>2088655</v>
      </c>
      <c r="BF37" s="158">
        <f t="shared" si="55"/>
        <v>-6.5</v>
      </c>
      <c r="BG37" s="159"/>
      <c r="BH37" s="526">
        <v>1885029</v>
      </c>
      <c r="BI37" s="162">
        <f t="shared" si="8"/>
        <v>3.6</v>
      </c>
      <c r="BJ37" s="160">
        <v>4060</v>
      </c>
    </row>
    <row r="38" spans="1:62" ht="14.25" customHeight="1">
      <c r="A38" s="6" t="s">
        <v>29</v>
      </c>
      <c r="B38" s="2" t="s">
        <v>46</v>
      </c>
      <c r="C38" s="59">
        <v>5</v>
      </c>
      <c r="D38" s="10">
        <v>708</v>
      </c>
      <c r="E38" s="436">
        <v>2736510</v>
      </c>
      <c r="F38" s="422">
        <v>2816073</v>
      </c>
      <c r="G38" s="437">
        <f t="shared" si="41"/>
        <v>-2.8</v>
      </c>
      <c r="H38" s="172">
        <v>56171</v>
      </c>
      <c r="I38" s="422">
        <v>58587</v>
      </c>
      <c r="J38" s="437">
        <f t="shared" si="42"/>
        <v>-4.1</v>
      </c>
      <c r="K38" s="172">
        <v>124148</v>
      </c>
      <c r="L38" s="422">
        <v>114274</v>
      </c>
      <c r="M38" s="437">
        <f t="shared" si="43"/>
        <v>8.6</v>
      </c>
      <c r="N38" s="172">
        <v>23486</v>
      </c>
      <c r="O38" s="422">
        <v>22862</v>
      </c>
      <c r="P38" s="437">
        <f t="shared" si="2"/>
        <v>2.7</v>
      </c>
      <c r="Q38" s="172">
        <v>34560</v>
      </c>
      <c r="R38" s="421">
        <v>34053</v>
      </c>
      <c r="S38" s="437">
        <f t="shared" si="3"/>
        <v>1.5</v>
      </c>
      <c r="T38" s="172">
        <v>69415</v>
      </c>
      <c r="U38" s="421">
        <v>54330</v>
      </c>
      <c r="V38" s="437">
        <f t="shared" si="14"/>
        <v>27.8</v>
      </c>
      <c r="W38" s="172">
        <v>0</v>
      </c>
      <c r="X38" s="421">
        <v>85291</v>
      </c>
      <c r="Y38" s="162" t="s">
        <v>433</v>
      </c>
      <c r="Z38" s="436">
        <v>494953</v>
      </c>
      <c r="AA38" s="422">
        <v>533072</v>
      </c>
      <c r="AB38" s="437">
        <f t="shared" si="44"/>
        <v>-7.2</v>
      </c>
      <c r="AC38" s="436">
        <v>404471</v>
      </c>
      <c r="AD38" s="422">
        <v>411700</v>
      </c>
      <c r="AE38" s="438">
        <f t="shared" si="45"/>
        <v>-1.8</v>
      </c>
      <c r="AF38" s="172">
        <v>80787</v>
      </c>
      <c r="AG38" s="421">
        <v>311281</v>
      </c>
      <c r="AH38" s="162">
        <f t="shared" si="46"/>
        <v>-74</v>
      </c>
      <c r="AI38" s="172">
        <f t="shared" si="0"/>
        <v>3862927</v>
      </c>
      <c r="AJ38" s="429">
        <f t="shared" si="4"/>
        <v>3818961</v>
      </c>
      <c r="AK38" s="438">
        <f t="shared" si="47"/>
        <v>1.2</v>
      </c>
      <c r="AL38" s="440">
        <v>0</v>
      </c>
      <c r="AM38" s="422">
        <v>0</v>
      </c>
      <c r="AN38" s="431">
        <f t="shared" si="5"/>
        <v>3862927</v>
      </c>
      <c r="AO38" s="422">
        <v>3818961</v>
      </c>
      <c r="AP38" s="442">
        <f t="shared" si="48"/>
        <v>1.2</v>
      </c>
      <c r="AQ38" s="441">
        <v>2364355</v>
      </c>
      <c r="AR38" s="422">
        <v>2211410</v>
      </c>
      <c r="AS38" s="442">
        <f t="shared" si="49"/>
        <v>6.9</v>
      </c>
      <c r="AT38" s="440">
        <v>0</v>
      </c>
      <c r="AU38" s="422">
        <v>0</v>
      </c>
      <c r="AV38" s="436">
        <f t="shared" si="52"/>
        <v>2364355</v>
      </c>
      <c r="AW38" s="443">
        <v>2211410</v>
      </c>
      <c r="AX38" s="438">
        <f t="shared" si="50"/>
        <v>6.9</v>
      </c>
      <c r="AY38" s="444">
        <f t="shared" si="53"/>
        <v>1498572</v>
      </c>
      <c r="AZ38" s="445">
        <f t="shared" si="7"/>
        <v>1607551</v>
      </c>
      <c r="BA38" s="442">
        <f t="shared" si="51"/>
        <v>-6.8</v>
      </c>
      <c r="BB38" s="434">
        <v>0</v>
      </c>
      <c r="BC38" s="421">
        <v>0</v>
      </c>
      <c r="BD38" s="172">
        <f t="shared" si="39"/>
        <v>1498572</v>
      </c>
      <c r="BE38" s="421">
        <f t="shared" si="39"/>
        <v>1607551</v>
      </c>
      <c r="BF38" s="158">
        <f t="shared" si="55"/>
        <v>-6.8</v>
      </c>
      <c r="BG38" s="159"/>
      <c r="BH38" s="526">
        <v>1426019</v>
      </c>
      <c r="BI38" s="162">
        <f t="shared" si="8"/>
        <v>5.1</v>
      </c>
      <c r="BJ38" s="160">
        <v>3138</v>
      </c>
    </row>
    <row r="39" spans="1:62" ht="14.25" customHeight="1">
      <c r="A39" s="56" t="s">
        <v>30</v>
      </c>
      <c r="B39" s="2" t="s">
        <v>46</v>
      </c>
      <c r="C39" s="59">
        <v>4</v>
      </c>
      <c r="D39" s="10">
        <v>676</v>
      </c>
      <c r="E39" s="436">
        <v>1385908</v>
      </c>
      <c r="F39" s="422">
        <v>1381605</v>
      </c>
      <c r="G39" s="437">
        <f t="shared" si="41"/>
        <v>0.3</v>
      </c>
      <c r="H39" s="172">
        <v>48027</v>
      </c>
      <c r="I39" s="422">
        <v>49730</v>
      </c>
      <c r="J39" s="437">
        <f t="shared" si="42"/>
        <v>-3.4</v>
      </c>
      <c r="K39" s="172">
        <v>116433</v>
      </c>
      <c r="L39" s="422">
        <v>111605</v>
      </c>
      <c r="M39" s="437">
        <f t="shared" si="43"/>
        <v>4.3</v>
      </c>
      <c r="N39" s="172">
        <v>49308</v>
      </c>
      <c r="O39" s="422">
        <v>49563</v>
      </c>
      <c r="P39" s="437">
        <f t="shared" si="2"/>
        <v>-0.5</v>
      </c>
      <c r="Q39" s="172">
        <v>17586</v>
      </c>
      <c r="R39" s="421">
        <v>17048</v>
      </c>
      <c r="S39" s="437">
        <f t="shared" si="3"/>
        <v>3.2</v>
      </c>
      <c r="T39" s="172">
        <v>30334</v>
      </c>
      <c r="U39" s="421">
        <v>22044</v>
      </c>
      <c r="V39" s="437">
        <f t="shared" si="14"/>
        <v>37.6</v>
      </c>
      <c r="W39" s="172">
        <v>0</v>
      </c>
      <c r="X39" s="421">
        <v>51240</v>
      </c>
      <c r="Y39" s="162" t="s">
        <v>433</v>
      </c>
      <c r="Z39" s="436">
        <v>359719</v>
      </c>
      <c r="AA39" s="422">
        <v>380719</v>
      </c>
      <c r="AB39" s="437">
        <f t="shared" si="44"/>
        <v>-5.5</v>
      </c>
      <c r="AC39" s="436">
        <v>198630</v>
      </c>
      <c r="AD39" s="422">
        <v>207460</v>
      </c>
      <c r="AE39" s="438">
        <f t="shared" si="45"/>
        <v>-4.3</v>
      </c>
      <c r="AF39" s="172">
        <v>54069</v>
      </c>
      <c r="AG39" s="421">
        <v>187008</v>
      </c>
      <c r="AH39" s="162">
        <f t="shared" si="46"/>
        <v>-71.1</v>
      </c>
      <c r="AI39" s="172">
        <f t="shared" si="0"/>
        <v>2151876</v>
      </c>
      <c r="AJ39" s="429">
        <f t="shared" si="4"/>
        <v>2084006</v>
      </c>
      <c r="AK39" s="438">
        <f t="shared" si="47"/>
        <v>3.3</v>
      </c>
      <c r="AL39" s="440">
        <v>0</v>
      </c>
      <c r="AM39" s="422">
        <v>0</v>
      </c>
      <c r="AN39" s="431">
        <f t="shared" si="5"/>
        <v>2151876</v>
      </c>
      <c r="AO39" s="422">
        <v>2084006</v>
      </c>
      <c r="AP39" s="442">
        <f t="shared" si="48"/>
        <v>3.3</v>
      </c>
      <c r="AQ39" s="441">
        <v>1028994</v>
      </c>
      <c r="AR39" s="422">
        <v>1048443</v>
      </c>
      <c r="AS39" s="442">
        <f t="shared" si="49"/>
        <v>-1.9</v>
      </c>
      <c r="AT39" s="440">
        <v>0</v>
      </c>
      <c r="AU39" s="422">
        <v>0</v>
      </c>
      <c r="AV39" s="436">
        <f t="shared" si="52"/>
        <v>1028994</v>
      </c>
      <c r="AW39" s="443">
        <v>1048443</v>
      </c>
      <c r="AX39" s="438">
        <f t="shared" si="50"/>
        <v>-1.9</v>
      </c>
      <c r="AY39" s="444">
        <f t="shared" si="53"/>
        <v>1122882</v>
      </c>
      <c r="AZ39" s="445">
        <f t="shared" si="7"/>
        <v>1035563</v>
      </c>
      <c r="BA39" s="442">
        <f t="shared" si="51"/>
        <v>8.4</v>
      </c>
      <c r="BB39" s="434">
        <v>0</v>
      </c>
      <c r="BC39" s="421">
        <v>0</v>
      </c>
      <c r="BD39" s="172">
        <f t="shared" si="39"/>
        <v>1122882</v>
      </c>
      <c r="BE39" s="421">
        <f t="shared" si="39"/>
        <v>1035563</v>
      </c>
      <c r="BF39" s="158">
        <f t="shared" si="55"/>
        <v>8.4</v>
      </c>
      <c r="BG39" s="159"/>
      <c r="BH39" s="526">
        <v>1090793</v>
      </c>
      <c r="BI39" s="162">
        <f t="shared" si="8"/>
        <v>2.9</v>
      </c>
      <c r="BJ39" s="160">
        <v>1755</v>
      </c>
    </row>
    <row r="40" spans="1:62" ht="14.25" customHeight="1">
      <c r="A40" s="5" t="s">
        <v>31</v>
      </c>
      <c r="B40" s="2" t="s">
        <v>46</v>
      </c>
      <c r="C40" s="59">
        <v>3</v>
      </c>
      <c r="D40" s="10">
        <v>590</v>
      </c>
      <c r="E40" s="436">
        <v>1318456</v>
      </c>
      <c r="F40" s="422">
        <v>1301074</v>
      </c>
      <c r="G40" s="437">
        <f aca="true" t="shared" si="56" ref="G40:G50">ROUND(E40/F40*100-100,1)</f>
        <v>1.3</v>
      </c>
      <c r="H40" s="172">
        <v>47612</v>
      </c>
      <c r="I40" s="422">
        <v>46069</v>
      </c>
      <c r="J40" s="437">
        <f aca="true" t="shared" si="57" ref="J40:J50">ROUND(H40/I40*100-100,1)</f>
        <v>3.3</v>
      </c>
      <c r="K40" s="172">
        <v>95088</v>
      </c>
      <c r="L40" s="422">
        <v>90953</v>
      </c>
      <c r="M40" s="437">
        <f aca="true" t="shared" si="58" ref="M40:M50">ROUND(K40/L40*100-100,1)</f>
        <v>4.5</v>
      </c>
      <c r="N40" s="172">
        <v>49050</v>
      </c>
      <c r="O40" s="422">
        <v>49245</v>
      </c>
      <c r="P40" s="437">
        <f t="shared" si="2"/>
        <v>-0.4</v>
      </c>
      <c r="Q40" s="172">
        <v>29802</v>
      </c>
      <c r="R40" s="421">
        <v>29239</v>
      </c>
      <c r="S40" s="437">
        <f t="shared" si="3"/>
        <v>1.9</v>
      </c>
      <c r="T40" s="172">
        <v>23636</v>
      </c>
      <c r="U40" s="421">
        <v>21658</v>
      </c>
      <c r="V40" s="437">
        <f t="shared" si="14"/>
        <v>9.1</v>
      </c>
      <c r="W40" s="172">
        <v>0</v>
      </c>
      <c r="X40" s="421">
        <v>34551</v>
      </c>
      <c r="Y40" s="162" t="s">
        <v>433</v>
      </c>
      <c r="Z40" s="436">
        <v>310683</v>
      </c>
      <c r="AA40" s="422">
        <v>328327</v>
      </c>
      <c r="AB40" s="437">
        <f aca="true" t="shared" si="59" ref="AB40:AB50">ROUND(Z40/AA40*100-100,1)</f>
        <v>-5.4</v>
      </c>
      <c r="AC40" s="436">
        <v>151888</v>
      </c>
      <c r="AD40" s="422">
        <v>158326</v>
      </c>
      <c r="AE40" s="438">
        <f aca="true" t="shared" si="60" ref="AE40:AE50">ROUND(AC40/AD40*100-100,1)</f>
        <v>-4.1</v>
      </c>
      <c r="AF40" s="172">
        <v>36110</v>
      </c>
      <c r="AG40" s="421">
        <v>126097</v>
      </c>
      <c r="AH40" s="162">
        <f aca="true" t="shared" si="61" ref="AH40:AH50">ROUND(AF40/AG40*100-100,1)</f>
        <v>-71.4</v>
      </c>
      <c r="AI40" s="172">
        <f t="shared" si="0"/>
        <v>1990105</v>
      </c>
      <c r="AJ40" s="429">
        <f t="shared" si="4"/>
        <v>1933345</v>
      </c>
      <c r="AK40" s="438">
        <f aca="true" t="shared" si="62" ref="AK40:AK50">ROUND(AI40/AJ40*100-100,1)</f>
        <v>2.9</v>
      </c>
      <c r="AL40" s="440">
        <v>0</v>
      </c>
      <c r="AM40" s="422">
        <v>-121</v>
      </c>
      <c r="AN40" s="431">
        <f t="shared" si="5"/>
        <v>1990105</v>
      </c>
      <c r="AO40" s="422">
        <v>1933224</v>
      </c>
      <c r="AP40" s="442">
        <f aca="true" t="shared" si="63" ref="AP40:AP50">ROUND(AN40/AO40*100-100,1)</f>
        <v>2.9</v>
      </c>
      <c r="AQ40" s="441">
        <v>867430</v>
      </c>
      <c r="AR40" s="422">
        <v>805816</v>
      </c>
      <c r="AS40" s="442">
        <f aca="true" t="shared" si="64" ref="AS40:AS50">ROUND(AQ40/AR40*100-100,1)</f>
        <v>7.6</v>
      </c>
      <c r="AT40" s="440">
        <v>0</v>
      </c>
      <c r="AU40" s="422">
        <v>76</v>
      </c>
      <c r="AV40" s="436">
        <f t="shared" si="52"/>
        <v>867430</v>
      </c>
      <c r="AW40" s="443">
        <v>805892</v>
      </c>
      <c r="AX40" s="438">
        <f aca="true" t="shared" si="65" ref="AX40:AX50">ROUND(AV40/AW40*100-100,1)</f>
        <v>7.6</v>
      </c>
      <c r="AY40" s="444">
        <f t="shared" si="53"/>
        <v>1122675</v>
      </c>
      <c r="AZ40" s="445">
        <f t="shared" si="7"/>
        <v>1127332</v>
      </c>
      <c r="BA40" s="442">
        <f aca="true" t="shared" si="66" ref="BA40:BA50">ROUND(AY40/AZ40*100-100,1)</f>
        <v>-0.4</v>
      </c>
      <c r="BB40" s="434">
        <v>0</v>
      </c>
      <c r="BC40" s="421">
        <v>0</v>
      </c>
      <c r="BD40" s="172">
        <f t="shared" si="39"/>
        <v>1122675</v>
      </c>
      <c r="BE40" s="421">
        <f t="shared" si="39"/>
        <v>1127332</v>
      </c>
      <c r="BF40" s="164">
        <f t="shared" si="55"/>
        <v>-0.4</v>
      </c>
      <c r="BG40" s="159"/>
      <c r="BH40" s="526">
        <v>1097413</v>
      </c>
      <c r="BI40" s="455">
        <f t="shared" si="8"/>
        <v>2.3</v>
      </c>
      <c r="BJ40" s="160">
        <v>1626</v>
      </c>
    </row>
    <row r="41" spans="1:62" ht="14.25" customHeight="1">
      <c r="A41" s="5" t="s">
        <v>32</v>
      </c>
      <c r="B41" s="2" t="s">
        <v>46</v>
      </c>
      <c r="C41" s="59">
        <v>3</v>
      </c>
      <c r="D41" s="10">
        <v>594</v>
      </c>
      <c r="E41" s="436">
        <v>2183376</v>
      </c>
      <c r="F41" s="422">
        <v>2200746</v>
      </c>
      <c r="G41" s="437">
        <f t="shared" si="56"/>
        <v>-0.8</v>
      </c>
      <c r="H41" s="172">
        <v>54107</v>
      </c>
      <c r="I41" s="422">
        <v>54489</v>
      </c>
      <c r="J41" s="437">
        <f t="shared" si="57"/>
        <v>-0.7</v>
      </c>
      <c r="K41" s="172">
        <v>88471</v>
      </c>
      <c r="L41" s="422">
        <v>85571</v>
      </c>
      <c r="M41" s="437">
        <f t="shared" si="58"/>
        <v>3.4</v>
      </c>
      <c r="N41" s="172">
        <v>62969</v>
      </c>
      <c r="O41" s="422">
        <v>63642</v>
      </c>
      <c r="P41" s="437">
        <f t="shared" si="2"/>
        <v>-1.1</v>
      </c>
      <c r="Q41" s="172">
        <v>36763</v>
      </c>
      <c r="R41" s="421">
        <v>36981</v>
      </c>
      <c r="S41" s="437">
        <f t="shared" si="3"/>
        <v>-0.6</v>
      </c>
      <c r="T41" s="172">
        <v>39703</v>
      </c>
      <c r="U41" s="421">
        <v>41830</v>
      </c>
      <c r="V41" s="437">
        <f t="shared" si="14"/>
        <v>-5.1</v>
      </c>
      <c r="W41" s="172">
        <v>0</v>
      </c>
      <c r="X41" s="421">
        <v>50665</v>
      </c>
      <c r="Y41" s="162" t="s">
        <v>433</v>
      </c>
      <c r="Z41" s="436">
        <v>403168</v>
      </c>
      <c r="AA41" s="422">
        <v>429861</v>
      </c>
      <c r="AB41" s="437">
        <f t="shared" si="59"/>
        <v>-6.2</v>
      </c>
      <c r="AC41" s="436">
        <v>239964</v>
      </c>
      <c r="AD41" s="422">
        <v>235085</v>
      </c>
      <c r="AE41" s="438">
        <f t="shared" si="60"/>
        <v>2.1</v>
      </c>
      <c r="AF41" s="172">
        <v>51818</v>
      </c>
      <c r="AG41" s="421">
        <v>184908</v>
      </c>
      <c r="AH41" s="162">
        <f t="shared" si="61"/>
        <v>-72</v>
      </c>
      <c r="AI41" s="172">
        <f t="shared" si="0"/>
        <v>3056703</v>
      </c>
      <c r="AJ41" s="429">
        <f t="shared" si="4"/>
        <v>3013962</v>
      </c>
      <c r="AK41" s="438">
        <f t="shared" si="62"/>
        <v>1.4</v>
      </c>
      <c r="AL41" s="440">
        <v>0</v>
      </c>
      <c r="AM41" s="422">
        <v>0</v>
      </c>
      <c r="AN41" s="431">
        <f t="shared" si="5"/>
        <v>3056703</v>
      </c>
      <c r="AO41" s="422">
        <v>3013962</v>
      </c>
      <c r="AP41" s="442">
        <f t="shared" si="63"/>
        <v>1.4</v>
      </c>
      <c r="AQ41" s="441">
        <v>1284512</v>
      </c>
      <c r="AR41" s="422">
        <v>1278487</v>
      </c>
      <c r="AS41" s="442">
        <f t="shared" si="64"/>
        <v>0.5</v>
      </c>
      <c r="AT41" s="440">
        <v>0</v>
      </c>
      <c r="AU41" s="422">
        <v>0</v>
      </c>
      <c r="AV41" s="436">
        <f t="shared" si="52"/>
        <v>1284512</v>
      </c>
      <c r="AW41" s="443">
        <v>1278487</v>
      </c>
      <c r="AX41" s="438">
        <f t="shared" si="65"/>
        <v>0.5</v>
      </c>
      <c r="AY41" s="444">
        <f t="shared" si="53"/>
        <v>1772191</v>
      </c>
      <c r="AZ41" s="445">
        <f t="shared" si="7"/>
        <v>1735475</v>
      </c>
      <c r="BA41" s="442">
        <f t="shared" si="66"/>
        <v>2.1</v>
      </c>
      <c r="BB41" s="434">
        <v>0</v>
      </c>
      <c r="BC41" s="421">
        <v>0</v>
      </c>
      <c r="BD41" s="172">
        <f t="shared" si="39"/>
        <v>1772191</v>
      </c>
      <c r="BE41" s="421">
        <f t="shared" si="39"/>
        <v>1735475</v>
      </c>
      <c r="BF41" s="163">
        <f t="shared" si="55"/>
        <v>2.1</v>
      </c>
      <c r="BG41" s="159"/>
      <c r="BH41" s="526">
        <v>1729993</v>
      </c>
      <c r="BI41" s="457">
        <f t="shared" si="8"/>
        <v>2.4</v>
      </c>
      <c r="BJ41" s="160">
        <v>2495</v>
      </c>
    </row>
    <row r="42" spans="1:62" ht="14.25" customHeight="1">
      <c r="A42" s="6" t="s">
        <v>33</v>
      </c>
      <c r="B42" s="2" t="s">
        <v>46</v>
      </c>
      <c r="C42" s="59">
        <v>2</v>
      </c>
      <c r="D42" s="10">
        <v>487</v>
      </c>
      <c r="E42" s="436">
        <v>1246531</v>
      </c>
      <c r="F42" s="422">
        <v>1278810</v>
      </c>
      <c r="G42" s="437">
        <f t="shared" si="56"/>
        <v>-2.5</v>
      </c>
      <c r="H42" s="172">
        <v>46641</v>
      </c>
      <c r="I42" s="422">
        <v>52389</v>
      </c>
      <c r="J42" s="437">
        <f t="shared" si="57"/>
        <v>-11</v>
      </c>
      <c r="K42" s="172">
        <v>124216</v>
      </c>
      <c r="L42" s="422">
        <v>124144</v>
      </c>
      <c r="M42" s="437">
        <f t="shared" si="58"/>
        <v>0.1</v>
      </c>
      <c r="N42" s="172">
        <v>70916</v>
      </c>
      <c r="O42" s="422">
        <v>71932</v>
      </c>
      <c r="P42" s="437">
        <f t="shared" si="2"/>
        <v>-1.4</v>
      </c>
      <c r="Q42" s="172">
        <v>39822</v>
      </c>
      <c r="R42" s="421">
        <v>40993</v>
      </c>
      <c r="S42" s="437">
        <f t="shared" si="3"/>
        <v>-2.9</v>
      </c>
      <c r="T42" s="172">
        <v>43875</v>
      </c>
      <c r="U42" s="421">
        <v>54789</v>
      </c>
      <c r="V42" s="437">
        <f t="shared" si="14"/>
        <v>-19.9</v>
      </c>
      <c r="W42" s="172">
        <v>0</v>
      </c>
      <c r="X42" s="421">
        <v>24655</v>
      </c>
      <c r="Y42" s="162" t="s">
        <v>433</v>
      </c>
      <c r="Z42" s="436">
        <v>284688</v>
      </c>
      <c r="AA42" s="422">
        <v>299921</v>
      </c>
      <c r="AB42" s="437">
        <f t="shared" si="59"/>
        <v>-5.1</v>
      </c>
      <c r="AC42" s="436">
        <v>229128</v>
      </c>
      <c r="AD42" s="422">
        <v>233959</v>
      </c>
      <c r="AE42" s="438">
        <f t="shared" si="60"/>
        <v>-2.1</v>
      </c>
      <c r="AF42" s="172">
        <v>23475</v>
      </c>
      <c r="AG42" s="421">
        <v>89983</v>
      </c>
      <c r="AH42" s="162">
        <f t="shared" si="61"/>
        <v>-73.9</v>
      </c>
      <c r="AI42" s="172">
        <f t="shared" si="0"/>
        <v>2062342</v>
      </c>
      <c r="AJ42" s="429">
        <f t="shared" si="4"/>
        <v>2091609</v>
      </c>
      <c r="AK42" s="438">
        <f t="shared" si="62"/>
        <v>-1.4</v>
      </c>
      <c r="AL42" s="440">
        <v>0</v>
      </c>
      <c r="AM42" s="422">
        <v>43</v>
      </c>
      <c r="AN42" s="431">
        <f t="shared" si="5"/>
        <v>2062342</v>
      </c>
      <c r="AO42" s="422">
        <v>2091652</v>
      </c>
      <c r="AP42" s="442">
        <f t="shared" si="63"/>
        <v>-1.4</v>
      </c>
      <c r="AQ42" s="441">
        <v>497868</v>
      </c>
      <c r="AR42" s="422">
        <v>505425</v>
      </c>
      <c r="AS42" s="442">
        <f t="shared" si="64"/>
        <v>-1.5</v>
      </c>
      <c r="AT42" s="440">
        <v>0</v>
      </c>
      <c r="AU42" s="422">
        <v>691</v>
      </c>
      <c r="AV42" s="436">
        <f t="shared" si="52"/>
        <v>497868</v>
      </c>
      <c r="AW42" s="443">
        <v>506116</v>
      </c>
      <c r="AX42" s="438">
        <f t="shared" si="65"/>
        <v>-1.6</v>
      </c>
      <c r="AY42" s="444">
        <f t="shared" si="53"/>
        <v>1564474</v>
      </c>
      <c r="AZ42" s="445">
        <f t="shared" si="7"/>
        <v>1585536</v>
      </c>
      <c r="BA42" s="442">
        <f t="shared" si="66"/>
        <v>-1.3</v>
      </c>
      <c r="BB42" s="434">
        <v>0</v>
      </c>
      <c r="BC42" s="421">
        <v>0</v>
      </c>
      <c r="BD42" s="172">
        <f aca="true" t="shared" si="67" ref="BD42:BE47">AY42-BB42</f>
        <v>1564474</v>
      </c>
      <c r="BE42" s="421">
        <f t="shared" si="67"/>
        <v>1585536</v>
      </c>
      <c r="BF42" s="158">
        <f t="shared" si="55"/>
        <v>-1.3</v>
      </c>
      <c r="BG42" s="159"/>
      <c r="BH42" s="526">
        <v>1518930</v>
      </c>
      <c r="BI42" s="162">
        <f t="shared" si="8"/>
        <v>3</v>
      </c>
      <c r="BJ42" s="160">
        <v>1669</v>
      </c>
    </row>
    <row r="43" spans="1:62" ht="14.25" customHeight="1">
      <c r="A43" s="56" t="s">
        <v>34</v>
      </c>
      <c r="B43" s="2" t="s">
        <v>46</v>
      </c>
      <c r="C43" s="59">
        <v>2</v>
      </c>
      <c r="D43" s="10">
        <v>497</v>
      </c>
      <c r="E43" s="436">
        <v>2548865</v>
      </c>
      <c r="F43" s="422">
        <v>2615640</v>
      </c>
      <c r="G43" s="437">
        <f t="shared" si="56"/>
        <v>-2.6</v>
      </c>
      <c r="H43" s="172">
        <v>59040</v>
      </c>
      <c r="I43" s="422">
        <v>59154</v>
      </c>
      <c r="J43" s="437">
        <f t="shared" si="57"/>
        <v>-0.2</v>
      </c>
      <c r="K43" s="172">
        <v>123539</v>
      </c>
      <c r="L43" s="422">
        <v>119173</v>
      </c>
      <c r="M43" s="437">
        <f t="shared" si="58"/>
        <v>3.7</v>
      </c>
      <c r="N43" s="172">
        <v>95743</v>
      </c>
      <c r="O43" s="422">
        <v>96515</v>
      </c>
      <c r="P43" s="437">
        <f t="shared" si="2"/>
        <v>-0.8</v>
      </c>
      <c r="Q43" s="172">
        <v>51153</v>
      </c>
      <c r="R43" s="421">
        <v>51688</v>
      </c>
      <c r="S43" s="437">
        <f t="shared" si="3"/>
        <v>-1</v>
      </c>
      <c r="T43" s="172">
        <v>48593</v>
      </c>
      <c r="U43" s="421">
        <v>70287</v>
      </c>
      <c r="V43" s="437">
        <f t="shared" si="14"/>
        <v>-30.9</v>
      </c>
      <c r="W43" s="172">
        <v>0</v>
      </c>
      <c r="X43" s="421">
        <v>53212</v>
      </c>
      <c r="Y43" s="162" t="s">
        <v>433</v>
      </c>
      <c r="Z43" s="436">
        <v>464072</v>
      </c>
      <c r="AA43" s="422">
        <v>493463</v>
      </c>
      <c r="AB43" s="437">
        <f t="shared" si="59"/>
        <v>-6</v>
      </c>
      <c r="AC43" s="436">
        <v>379278</v>
      </c>
      <c r="AD43" s="422">
        <v>336858</v>
      </c>
      <c r="AE43" s="438">
        <f t="shared" si="60"/>
        <v>12.6</v>
      </c>
      <c r="AF43" s="172">
        <v>52897</v>
      </c>
      <c r="AG43" s="421">
        <v>194206</v>
      </c>
      <c r="AH43" s="162">
        <f t="shared" si="61"/>
        <v>-72.8</v>
      </c>
      <c r="AI43" s="172">
        <f t="shared" si="0"/>
        <v>3717386</v>
      </c>
      <c r="AJ43" s="429">
        <f t="shared" si="4"/>
        <v>3701784</v>
      </c>
      <c r="AK43" s="438">
        <f t="shared" si="62"/>
        <v>0.4</v>
      </c>
      <c r="AL43" s="440">
        <v>-313</v>
      </c>
      <c r="AM43" s="422">
        <v>0</v>
      </c>
      <c r="AN43" s="431">
        <f t="shared" si="5"/>
        <v>3717073</v>
      </c>
      <c r="AO43" s="422">
        <v>3701784</v>
      </c>
      <c r="AP43" s="442">
        <f t="shared" si="63"/>
        <v>0.4</v>
      </c>
      <c r="AQ43" s="441">
        <v>1522923</v>
      </c>
      <c r="AR43" s="422">
        <v>1407428</v>
      </c>
      <c r="AS43" s="442">
        <f t="shared" si="64"/>
        <v>8.2</v>
      </c>
      <c r="AT43" s="440">
        <v>-258</v>
      </c>
      <c r="AU43" s="422">
        <v>0</v>
      </c>
      <c r="AV43" s="436">
        <f t="shared" si="52"/>
        <v>1522665</v>
      </c>
      <c r="AW43" s="443">
        <v>1407428</v>
      </c>
      <c r="AX43" s="438">
        <f t="shared" si="65"/>
        <v>8.2</v>
      </c>
      <c r="AY43" s="444">
        <f t="shared" si="53"/>
        <v>2194408</v>
      </c>
      <c r="AZ43" s="445">
        <f t="shared" si="7"/>
        <v>2294356</v>
      </c>
      <c r="BA43" s="442">
        <f t="shared" si="66"/>
        <v>-4.4</v>
      </c>
      <c r="BB43" s="434">
        <v>0</v>
      </c>
      <c r="BC43" s="421">
        <v>0</v>
      </c>
      <c r="BD43" s="172">
        <f t="shared" si="67"/>
        <v>2194408</v>
      </c>
      <c r="BE43" s="421">
        <f t="shared" si="67"/>
        <v>2294356</v>
      </c>
      <c r="BF43" s="158">
        <f t="shared" si="55"/>
        <v>-4.4</v>
      </c>
      <c r="BG43" s="159"/>
      <c r="BH43" s="526">
        <v>2142781</v>
      </c>
      <c r="BI43" s="162">
        <f t="shared" si="8"/>
        <v>2.4</v>
      </c>
      <c r="BJ43" s="160">
        <v>3034</v>
      </c>
    </row>
    <row r="44" spans="1:62" ht="14.25" customHeight="1">
      <c r="A44" s="56" t="s">
        <v>35</v>
      </c>
      <c r="B44" s="2" t="s">
        <v>46</v>
      </c>
      <c r="C44" s="59">
        <v>2</v>
      </c>
      <c r="D44" s="10">
        <v>352</v>
      </c>
      <c r="E44" s="436">
        <v>2323396</v>
      </c>
      <c r="F44" s="422">
        <v>2365369</v>
      </c>
      <c r="G44" s="437">
        <f t="shared" si="56"/>
        <v>-1.8</v>
      </c>
      <c r="H44" s="172">
        <v>54476</v>
      </c>
      <c r="I44" s="422">
        <v>45730</v>
      </c>
      <c r="J44" s="437">
        <f t="shared" si="57"/>
        <v>19.1</v>
      </c>
      <c r="K44" s="172">
        <v>136840</v>
      </c>
      <c r="L44" s="422">
        <v>136782</v>
      </c>
      <c r="M44" s="437">
        <f t="shared" si="58"/>
        <v>0</v>
      </c>
      <c r="N44" s="172">
        <v>118431</v>
      </c>
      <c r="O44" s="422">
        <v>119205</v>
      </c>
      <c r="P44" s="437">
        <f t="shared" si="2"/>
        <v>-0.6</v>
      </c>
      <c r="Q44" s="172">
        <v>54467</v>
      </c>
      <c r="R44" s="421">
        <v>56132</v>
      </c>
      <c r="S44" s="437">
        <f t="shared" si="3"/>
        <v>-3</v>
      </c>
      <c r="T44" s="172">
        <v>71818</v>
      </c>
      <c r="U44" s="421">
        <v>87645</v>
      </c>
      <c r="V44" s="437">
        <f t="shared" si="14"/>
        <v>-18.1</v>
      </c>
      <c r="W44" s="172">
        <v>0</v>
      </c>
      <c r="X44" s="421">
        <v>41523</v>
      </c>
      <c r="Y44" s="162" t="s">
        <v>433</v>
      </c>
      <c r="Z44" s="436">
        <v>479494</v>
      </c>
      <c r="AA44" s="422">
        <v>503745</v>
      </c>
      <c r="AB44" s="437">
        <f t="shared" si="59"/>
        <v>-4.8</v>
      </c>
      <c r="AC44" s="436">
        <v>561016</v>
      </c>
      <c r="AD44" s="422">
        <v>527735</v>
      </c>
      <c r="AE44" s="438">
        <f t="shared" si="60"/>
        <v>6.3</v>
      </c>
      <c r="AF44" s="172">
        <v>41422</v>
      </c>
      <c r="AG44" s="421">
        <v>151545</v>
      </c>
      <c r="AH44" s="162">
        <f t="shared" si="61"/>
        <v>-72.7</v>
      </c>
      <c r="AI44" s="172">
        <f t="shared" si="0"/>
        <v>3758516</v>
      </c>
      <c r="AJ44" s="429">
        <f t="shared" si="4"/>
        <v>3732321</v>
      </c>
      <c r="AK44" s="438">
        <f t="shared" si="62"/>
        <v>0.7</v>
      </c>
      <c r="AL44" s="440">
        <v>0</v>
      </c>
      <c r="AM44" s="422">
        <v>0</v>
      </c>
      <c r="AN44" s="431">
        <f t="shared" si="5"/>
        <v>3758516</v>
      </c>
      <c r="AO44" s="422">
        <v>3732321</v>
      </c>
      <c r="AP44" s="442">
        <f t="shared" si="63"/>
        <v>0.7</v>
      </c>
      <c r="AQ44" s="441">
        <v>1003628</v>
      </c>
      <c r="AR44" s="422">
        <v>986775</v>
      </c>
      <c r="AS44" s="442">
        <f t="shared" si="64"/>
        <v>1.7</v>
      </c>
      <c r="AT44" s="440">
        <v>0</v>
      </c>
      <c r="AU44" s="422">
        <v>0</v>
      </c>
      <c r="AV44" s="436">
        <f t="shared" si="52"/>
        <v>1003628</v>
      </c>
      <c r="AW44" s="443">
        <v>986775</v>
      </c>
      <c r="AX44" s="438">
        <f t="shared" si="65"/>
        <v>1.7</v>
      </c>
      <c r="AY44" s="444">
        <f t="shared" si="53"/>
        <v>2754888</v>
      </c>
      <c r="AZ44" s="445">
        <f t="shared" si="7"/>
        <v>2745546</v>
      </c>
      <c r="BA44" s="442">
        <f t="shared" si="66"/>
        <v>0.3</v>
      </c>
      <c r="BB44" s="434">
        <v>0</v>
      </c>
      <c r="BC44" s="421">
        <v>0</v>
      </c>
      <c r="BD44" s="172">
        <f t="shared" si="67"/>
        <v>2754888</v>
      </c>
      <c r="BE44" s="421">
        <f t="shared" si="67"/>
        <v>2745546</v>
      </c>
      <c r="BF44" s="158">
        <f t="shared" si="55"/>
        <v>0.3</v>
      </c>
      <c r="BG44" s="159"/>
      <c r="BH44" s="526">
        <v>2680021</v>
      </c>
      <c r="BI44" s="162">
        <f t="shared" si="8"/>
        <v>2.8</v>
      </c>
      <c r="BJ44" s="160">
        <v>3049</v>
      </c>
    </row>
    <row r="45" spans="1:62" ht="14.25" customHeight="1">
      <c r="A45" s="56" t="s">
        <v>36</v>
      </c>
      <c r="B45" s="2" t="s">
        <v>46</v>
      </c>
      <c r="C45" s="59">
        <v>1</v>
      </c>
      <c r="D45" s="10">
        <v>307</v>
      </c>
      <c r="E45" s="436">
        <v>955655</v>
      </c>
      <c r="F45" s="422">
        <v>962635</v>
      </c>
      <c r="G45" s="437">
        <f t="shared" si="56"/>
        <v>-0.7</v>
      </c>
      <c r="H45" s="172">
        <v>47898</v>
      </c>
      <c r="I45" s="422">
        <v>52642</v>
      </c>
      <c r="J45" s="437">
        <f t="shared" si="57"/>
        <v>-9</v>
      </c>
      <c r="K45" s="172">
        <v>114009</v>
      </c>
      <c r="L45" s="422">
        <v>119578</v>
      </c>
      <c r="M45" s="437">
        <f t="shared" si="58"/>
        <v>-4.7</v>
      </c>
      <c r="N45" s="172">
        <v>53268</v>
      </c>
      <c r="O45" s="422">
        <v>53262</v>
      </c>
      <c r="P45" s="437">
        <f t="shared" si="2"/>
        <v>0</v>
      </c>
      <c r="Q45" s="172">
        <v>47590</v>
      </c>
      <c r="R45" s="421">
        <v>48740</v>
      </c>
      <c r="S45" s="437">
        <f t="shared" si="3"/>
        <v>-2.4</v>
      </c>
      <c r="T45" s="172">
        <v>30962</v>
      </c>
      <c r="U45" s="421">
        <v>36373</v>
      </c>
      <c r="V45" s="437">
        <f t="shared" si="14"/>
        <v>-14.9</v>
      </c>
      <c r="W45" s="172">
        <v>0</v>
      </c>
      <c r="X45" s="421">
        <v>15027</v>
      </c>
      <c r="Y45" s="162" t="s">
        <v>433</v>
      </c>
      <c r="Z45" s="436">
        <v>220579</v>
      </c>
      <c r="AA45" s="422">
        <v>231882</v>
      </c>
      <c r="AB45" s="437">
        <f t="shared" si="59"/>
        <v>-4.9</v>
      </c>
      <c r="AC45" s="436">
        <v>217744</v>
      </c>
      <c r="AD45" s="422">
        <v>222071</v>
      </c>
      <c r="AE45" s="438">
        <f t="shared" si="60"/>
        <v>-1.9</v>
      </c>
      <c r="AF45" s="172">
        <v>13983</v>
      </c>
      <c r="AG45" s="421">
        <v>54842</v>
      </c>
      <c r="AH45" s="162">
        <f t="shared" si="61"/>
        <v>-74.5</v>
      </c>
      <c r="AI45" s="172">
        <f t="shared" si="0"/>
        <v>1673722</v>
      </c>
      <c r="AJ45" s="429">
        <f t="shared" si="4"/>
        <v>1687368</v>
      </c>
      <c r="AK45" s="438">
        <f t="shared" si="62"/>
        <v>-0.8</v>
      </c>
      <c r="AL45" s="440">
        <v>-1687</v>
      </c>
      <c r="AM45" s="422">
        <v>0</v>
      </c>
      <c r="AN45" s="431">
        <f t="shared" si="5"/>
        <v>1672035</v>
      </c>
      <c r="AO45" s="422">
        <v>1687368</v>
      </c>
      <c r="AP45" s="442">
        <f t="shared" si="63"/>
        <v>-0.9</v>
      </c>
      <c r="AQ45" s="441">
        <v>255000</v>
      </c>
      <c r="AR45" s="422">
        <v>245758</v>
      </c>
      <c r="AS45" s="442">
        <f t="shared" si="64"/>
        <v>3.8</v>
      </c>
      <c r="AT45" s="440">
        <v>-1</v>
      </c>
      <c r="AU45" s="422">
        <v>0</v>
      </c>
      <c r="AV45" s="436">
        <f t="shared" si="52"/>
        <v>254999</v>
      </c>
      <c r="AW45" s="443">
        <v>245758</v>
      </c>
      <c r="AX45" s="438">
        <f t="shared" si="65"/>
        <v>3.8</v>
      </c>
      <c r="AY45" s="444">
        <f t="shared" si="53"/>
        <v>1417036</v>
      </c>
      <c r="AZ45" s="445">
        <f t="shared" si="7"/>
        <v>1441610</v>
      </c>
      <c r="BA45" s="442">
        <f t="shared" si="66"/>
        <v>-1.7</v>
      </c>
      <c r="BB45" s="434">
        <v>0</v>
      </c>
      <c r="BC45" s="421">
        <v>0</v>
      </c>
      <c r="BD45" s="172">
        <f t="shared" si="67"/>
        <v>1417036</v>
      </c>
      <c r="BE45" s="421">
        <f t="shared" si="67"/>
        <v>1441610</v>
      </c>
      <c r="BF45" s="164">
        <f t="shared" si="55"/>
        <v>-1.7</v>
      </c>
      <c r="BG45" s="159"/>
      <c r="BH45" s="526">
        <v>1384717</v>
      </c>
      <c r="BI45" s="455">
        <f t="shared" si="8"/>
        <v>2.3</v>
      </c>
      <c r="BJ45" s="160">
        <v>1357</v>
      </c>
    </row>
    <row r="46" spans="1:62" ht="14.25" customHeight="1">
      <c r="A46" s="56" t="s">
        <v>37</v>
      </c>
      <c r="B46" s="2" t="s">
        <v>46</v>
      </c>
      <c r="C46" s="59">
        <v>3</v>
      </c>
      <c r="D46" s="10">
        <v>567</v>
      </c>
      <c r="E46" s="436">
        <v>2938177</v>
      </c>
      <c r="F46" s="422">
        <v>2969340</v>
      </c>
      <c r="G46" s="437">
        <f t="shared" si="56"/>
        <v>-1</v>
      </c>
      <c r="H46" s="172">
        <v>76755</v>
      </c>
      <c r="I46" s="422">
        <v>82531</v>
      </c>
      <c r="J46" s="437">
        <f t="shared" si="57"/>
        <v>-7</v>
      </c>
      <c r="K46" s="172">
        <v>117082</v>
      </c>
      <c r="L46" s="422">
        <v>117232</v>
      </c>
      <c r="M46" s="437">
        <f t="shared" si="58"/>
        <v>-0.1</v>
      </c>
      <c r="N46" s="172">
        <v>72376</v>
      </c>
      <c r="O46" s="422">
        <v>73012</v>
      </c>
      <c r="P46" s="437">
        <f t="shared" si="2"/>
        <v>-0.9</v>
      </c>
      <c r="Q46" s="172">
        <v>23762</v>
      </c>
      <c r="R46" s="421">
        <v>23447</v>
      </c>
      <c r="S46" s="437">
        <f t="shared" si="3"/>
        <v>1.3</v>
      </c>
      <c r="T46" s="172">
        <v>40104</v>
      </c>
      <c r="U46" s="421">
        <v>41004</v>
      </c>
      <c r="V46" s="437">
        <f t="shared" si="14"/>
        <v>-2.2</v>
      </c>
      <c r="W46" s="172">
        <v>0</v>
      </c>
      <c r="X46" s="421">
        <v>95189</v>
      </c>
      <c r="Y46" s="162" t="s">
        <v>433</v>
      </c>
      <c r="Z46" s="436">
        <v>522234</v>
      </c>
      <c r="AA46" s="422">
        <v>560784</v>
      </c>
      <c r="AB46" s="437">
        <f t="shared" si="59"/>
        <v>-6.9</v>
      </c>
      <c r="AC46" s="436">
        <v>385749</v>
      </c>
      <c r="AD46" s="422">
        <v>396895</v>
      </c>
      <c r="AE46" s="438">
        <f t="shared" si="60"/>
        <v>-2.8</v>
      </c>
      <c r="AF46" s="172">
        <v>99814</v>
      </c>
      <c r="AG46" s="421">
        <v>347404</v>
      </c>
      <c r="AH46" s="162">
        <f t="shared" si="61"/>
        <v>-71.3</v>
      </c>
      <c r="AI46" s="172">
        <f t="shared" si="0"/>
        <v>4076425</v>
      </c>
      <c r="AJ46" s="429">
        <f t="shared" si="4"/>
        <v>4012030</v>
      </c>
      <c r="AK46" s="438">
        <f t="shared" si="62"/>
        <v>1.6</v>
      </c>
      <c r="AL46" s="440">
        <v>25166</v>
      </c>
      <c r="AM46" s="422">
        <v>0</v>
      </c>
      <c r="AN46" s="431">
        <f t="shared" si="5"/>
        <v>4101591</v>
      </c>
      <c r="AO46" s="422">
        <v>4012030</v>
      </c>
      <c r="AP46" s="442">
        <f t="shared" si="63"/>
        <v>2.2</v>
      </c>
      <c r="AQ46" s="441">
        <v>2407258</v>
      </c>
      <c r="AR46" s="422">
        <v>2367835</v>
      </c>
      <c r="AS46" s="442">
        <f t="shared" si="64"/>
        <v>1.7</v>
      </c>
      <c r="AT46" s="440">
        <v>-1941</v>
      </c>
      <c r="AU46" s="422">
        <v>0</v>
      </c>
      <c r="AV46" s="436">
        <f t="shared" si="52"/>
        <v>2405317</v>
      </c>
      <c r="AW46" s="443">
        <v>2367835</v>
      </c>
      <c r="AX46" s="438">
        <f t="shared" si="65"/>
        <v>1.6</v>
      </c>
      <c r="AY46" s="444">
        <f t="shared" si="53"/>
        <v>1696274</v>
      </c>
      <c r="AZ46" s="445">
        <f t="shared" si="7"/>
        <v>1644195</v>
      </c>
      <c r="BA46" s="442">
        <f t="shared" si="66"/>
        <v>3.2</v>
      </c>
      <c r="BB46" s="434">
        <v>0</v>
      </c>
      <c r="BC46" s="421">
        <v>0</v>
      </c>
      <c r="BD46" s="172">
        <f t="shared" si="67"/>
        <v>1696274</v>
      </c>
      <c r="BE46" s="421">
        <f t="shared" si="67"/>
        <v>1644195</v>
      </c>
      <c r="BF46" s="163">
        <f t="shared" si="55"/>
        <v>3.2</v>
      </c>
      <c r="BG46" s="159"/>
      <c r="BH46" s="526">
        <v>1652811</v>
      </c>
      <c r="BI46" s="457">
        <f t="shared" si="8"/>
        <v>2.6</v>
      </c>
      <c r="BJ46" s="160">
        <v>3359</v>
      </c>
    </row>
    <row r="47" spans="1:62" ht="14.25" customHeight="1" thickBot="1">
      <c r="A47" s="56" t="s">
        <v>38</v>
      </c>
      <c r="B47" s="3" t="s">
        <v>46</v>
      </c>
      <c r="C47" s="63">
        <v>1</v>
      </c>
      <c r="D47" s="11">
        <v>248</v>
      </c>
      <c r="E47" s="453">
        <v>842534</v>
      </c>
      <c r="F47" s="424">
        <v>825647</v>
      </c>
      <c r="G47" s="454">
        <f t="shared" si="56"/>
        <v>2</v>
      </c>
      <c r="H47" s="173">
        <v>49494</v>
      </c>
      <c r="I47" s="424">
        <v>46967</v>
      </c>
      <c r="J47" s="454">
        <f t="shared" si="57"/>
        <v>5.4</v>
      </c>
      <c r="K47" s="173">
        <v>103040</v>
      </c>
      <c r="L47" s="424">
        <v>103469</v>
      </c>
      <c r="M47" s="454">
        <f t="shared" si="58"/>
        <v>-0.4</v>
      </c>
      <c r="N47" s="173">
        <v>37070</v>
      </c>
      <c r="O47" s="424">
        <v>37341</v>
      </c>
      <c r="P47" s="454">
        <f t="shared" si="2"/>
        <v>-0.7</v>
      </c>
      <c r="Q47" s="173">
        <v>65143</v>
      </c>
      <c r="R47" s="424">
        <v>65827</v>
      </c>
      <c r="S47" s="454">
        <f t="shared" si="3"/>
        <v>-1</v>
      </c>
      <c r="T47" s="173">
        <v>32423</v>
      </c>
      <c r="U47" s="424">
        <v>29956</v>
      </c>
      <c r="V47" s="454">
        <f t="shared" si="14"/>
        <v>8.2</v>
      </c>
      <c r="W47" s="172">
        <v>0</v>
      </c>
      <c r="X47" s="424">
        <v>22438</v>
      </c>
      <c r="Y47" s="162" t="s">
        <v>433</v>
      </c>
      <c r="Z47" s="453">
        <v>312103</v>
      </c>
      <c r="AA47" s="424">
        <v>325544</v>
      </c>
      <c r="AB47" s="454">
        <f t="shared" si="59"/>
        <v>-4.1</v>
      </c>
      <c r="AC47" s="453">
        <v>331048</v>
      </c>
      <c r="AD47" s="424">
        <v>354534</v>
      </c>
      <c r="AE47" s="455">
        <f t="shared" si="60"/>
        <v>-6.6</v>
      </c>
      <c r="AF47" s="173">
        <v>22438</v>
      </c>
      <c r="AG47" s="456">
        <v>81890</v>
      </c>
      <c r="AH47" s="457">
        <f t="shared" si="61"/>
        <v>-72.6</v>
      </c>
      <c r="AI47" s="172">
        <f t="shared" si="0"/>
        <v>1750417</v>
      </c>
      <c r="AJ47" s="429">
        <f t="shared" si="4"/>
        <v>1729833</v>
      </c>
      <c r="AK47" s="455">
        <f t="shared" si="62"/>
        <v>1.2</v>
      </c>
      <c r="AL47" s="458">
        <v>1290</v>
      </c>
      <c r="AM47" s="424">
        <v>0</v>
      </c>
      <c r="AN47" s="431">
        <f t="shared" si="5"/>
        <v>1751707</v>
      </c>
      <c r="AO47" s="424">
        <v>1729833</v>
      </c>
      <c r="AP47" s="460">
        <f t="shared" si="63"/>
        <v>1.3</v>
      </c>
      <c r="AQ47" s="459">
        <v>570442</v>
      </c>
      <c r="AR47" s="424">
        <v>538972</v>
      </c>
      <c r="AS47" s="460">
        <f t="shared" si="64"/>
        <v>5.8</v>
      </c>
      <c r="AT47" s="458">
        <v>5</v>
      </c>
      <c r="AU47" s="424">
        <v>0</v>
      </c>
      <c r="AV47" s="453">
        <f t="shared" si="52"/>
        <v>570447</v>
      </c>
      <c r="AW47" s="461">
        <v>538972</v>
      </c>
      <c r="AX47" s="455">
        <f t="shared" si="65"/>
        <v>5.8</v>
      </c>
      <c r="AY47" s="462">
        <f t="shared" si="53"/>
        <v>1181260</v>
      </c>
      <c r="AZ47" s="463">
        <f t="shared" si="7"/>
        <v>1190861</v>
      </c>
      <c r="BA47" s="460">
        <f t="shared" si="66"/>
        <v>-0.8</v>
      </c>
      <c r="BB47" s="434">
        <v>0</v>
      </c>
      <c r="BC47" s="421">
        <v>0</v>
      </c>
      <c r="BD47" s="173">
        <f t="shared" si="67"/>
        <v>1181260</v>
      </c>
      <c r="BE47" s="456">
        <f t="shared" si="67"/>
        <v>1190861</v>
      </c>
      <c r="BF47" s="163">
        <f t="shared" si="55"/>
        <v>-0.8</v>
      </c>
      <c r="BG47" s="159"/>
      <c r="BH47" s="527">
        <v>1147415</v>
      </c>
      <c r="BI47" s="457">
        <f t="shared" si="8"/>
        <v>2.9</v>
      </c>
      <c r="BJ47" s="160">
        <v>1422</v>
      </c>
    </row>
    <row r="48" spans="1:62" ht="14.25" customHeight="1" thickBot="1" thickTop="1">
      <c r="A48" s="64" t="s">
        <v>181</v>
      </c>
      <c r="B48" s="533"/>
      <c r="C48" s="534"/>
      <c r="D48" s="535"/>
      <c r="E48" s="464">
        <f>SUM(E6:E26)</f>
        <v>267766669</v>
      </c>
      <c r="F48" s="464">
        <f>SUM(F6:F26)</f>
        <v>270579021</v>
      </c>
      <c r="G48" s="465">
        <f>ROUND(E48/F48*100-100,1)</f>
        <v>-1</v>
      </c>
      <c r="H48" s="464">
        <f>SUM(H6:H26)</f>
        <v>4685098</v>
      </c>
      <c r="I48" s="464">
        <f>SUM(I6:I26)</f>
        <v>4810011</v>
      </c>
      <c r="J48" s="465">
        <f>ROUND(H48/I48*100-100,1)</f>
        <v>-2.6</v>
      </c>
      <c r="K48" s="464">
        <f>SUM(K6:K26)</f>
        <v>5185450</v>
      </c>
      <c r="L48" s="464">
        <f>SUM(L6:L26)</f>
        <v>5166494</v>
      </c>
      <c r="M48" s="465">
        <f>ROUND(K48/L48*100-100,1)</f>
        <v>0.4</v>
      </c>
      <c r="N48" s="464">
        <f>SUM(N6:N26)</f>
        <v>3533598</v>
      </c>
      <c r="O48" s="464">
        <f>SUM(O6:O26)</f>
        <v>3527264</v>
      </c>
      <c r="P48" s="465">
        <f t="shared" si="2"/>
        <v>0.2</v>
      </c>
      <c r="Q48" s="464">
        <f>SUM(Q6:Q26)</f>
        <v>1694748</v>
      </c>
      <c r="R48" s="464">
        <f>SUM(R6:R26)</f>
        <v>1686031</v>
      </c>
      <c r="S48" s="465">
        <f t="shared" si="3"/>
        <v>0.5</v>
      </c>
      <c r="T48" s="464">
        <f>SUM(T6:T26)</f>
        <v>3414293</v>
      </c>
      <c r="U48" s="464">
        <f>SUM(U6:U26)</f>
        <v>3219181</v>
      </c>
      <c r="V48" s="465">
        <f>ROUND(T48/U48*100-100,1)</f>
        <v>6.1</v>
      </c>
      <c r="W48" s="464">
        <f>SUM(W6:W26)</f>
        <v>0</v>
      </c>
      <c r="X48" s="464">
        <f>SUM(X6:X26)</f>
        <v>8940892</v>
      </c>
      <c r="Y48" s="465" t="s">
        <v>433</v>
      </c>
      <c r="Z48" s="464">
        <f>SUM(Z6:Z26)</f>
        <v>35017844</v>
      </c>
      <c r="AA48" s="464">
        <f>SUM(AA6:AA26)</f>
        <v>37376716</v>
      </c>
      <c r="AB48" s="465">
        <f>ROUND(Z48/AA48*100-100,1)</f>
        <v>-6.3</v>
      </c>
      <c r="AC48" s="464">
        <f>SUM(AC6:AC26)</f>
        <v>48600162</v>
      </c>
      <c r="AD48" s="464">
        <f>SUM(AD6:AD26)</f>
        <v>49628553</v>
      </c>
      <c r="AE48" s="466">
        <f>ROUND(AC48/AD48*100-100,1)</f>
        <v>-2.1</v>
      </c>
      <c r="AF48" s="464">
        <f>SUM(AF6:AF26)</f>
        <v>10001787</v>
      </c>
      <c r="AG48" s="464">
        <f>SUM(AG6:AG26)</f>
        <v>32630987</v>
      </c>
      <c r="AH48" s="466">
        <f>ROUND(AF48/AG48*100-100,1)</f>
        <v>-69.3</v>
      </c>
      <c r="AI48" s="464">
        <f>SUM(AI6:AI26)</f>
        <v>359896075</v>
      </c>
      <c r="AJ48" s="464">
        <f>SUM(AJ6:AJ26)</f>
        <v>352303176</v>
      </c>
      <c r="AK48" s="466">
        <f>ROUND(AI48/AJ48*100-100,1)</f>
        <v>2.2</v>
      </c>
      <c r="AL48" s="467">
        <f>SUM(AL6:AL26)</f>
        <v>217007</v>
      </c>
      <c r="AM48" s="464">
        <f>SUM(AM6:AM26)</f>
        <v>48743</v>
      </c>
      <c r="AN48" s="468">
        <f>SUM(AN6:AN26)</f>
        <v>360113082</v>
      </c>
      <c r="AO48" s="468">
        <f>SUM(AO6:AO26)</f>
        <v>352351919</v>
      </c>
      <c r="AP48" s="469">
        <f>ROUND(AN48/AO48*100-100,1)</f>
        <v>2.2</v>
      </c>
      <c r="AQ48" s="468">
        <f>SUM(AQ6:AQ26)</f>
        <v>234023787</v>
      </c>
      <c r="AR48" s="464">
        <f>SUM(AR6:AR26)</f>
        <v>224678118</v>
      </c>
      <c r="AS48" s="469">
        <f>ROUND(AQ48/AR48*100-100,1)</f>
        <v>4.2</v>
      </c>
      <c r="AT48" s="467">
        <f>SUM(AT6:AT26)</f>
        <v>-350193</v>
      </c>
      <c r="AU48" s="464">
        <f>SUM(AU6:AU26)</f>
        <v>691</v>
      </c>
      <c r="AV48" s="464">
        <f>SUM(AV6:AV26)</f>
        <v>233673594</v>
      </c>
      <c r="AW48" s="464">
        <f>SUM(AW6:AW26)</f>
        <v>224678809</v>
      </c>
      <c r="AX48" s="466">
        <f>ROUND(AV48/AW48*100-100,1)</f>
        <v>4</v>
      </c>
      <c r="AY48" s="470">
        <f>SUM(AY6:AY26)</f>
        <v>126439488</v>
      </c>
      <c r="AZ48" s="464">
        <f>SUM(AZ6:AZ26)</f>
        <v>127673110</v>
      </c>
      <c r="BA48" s="469">
        <f>ROUND(AY48/AZ48*100-100,1)</f>
        <v>-1</v>
      </c>
      <c r="BB48" s="471">
        <f>SUM(BB6:BB26)</f>
        <v>0</v>
      </c>
      <c r="BC48" s="464">
        <f>SUM(BC6:BC26)</f>
        <v>0</v>
      </c>
      <c r="BD48" s="464">
        <f>SUM(BD6:BD26)</f>
        <v>126439488</v>
      </c>
      <c r="BE48" s="464">
        <f>SUM(BE6:BE26)</f>
        <v>127673110</v>
      </c>
      <c r="BF48" s="167">
        <f>ROUND(BD48/BE48*100-100,1)</f>
        <v>-1</v>
      </c>
      <c r="BG48" s="159"/>
      <c r="BH48" s="470">
        <f>SUM(BH6:BH26)</f>
        <v>122730168</v>
      </c>
      <c r="BI48" s="466">
        <f t="shared" si="8"/>
        <v>3</v>
      </c>
      <c r="BJ48" s="60"/>
    </row>
    <row r="49" spans="1:62" ht="14.25" customHeight="1" thickBot="1" thickTop="1">
      <c r="A49" s="65" t="s">
        <v>182</v>
      </c>
      <c r="B49" s="530"/>
      <c r="C49" s="531"/>
      <c r="D49" s="532"/>
      <c r="E49" s="472">
        <f>SUM(E27:E47)</f>
        <v>53856686</v>
      </c>
      <c r="F49" s="472">
        <f>SUM(F27:F47)</f>
        <v>54710926</v>
      </c>
      <c r="G49" s="473">
        <f t="shared" si="56"/>
        <v>-1.6</v>
      </c>
      <c r="H49" s="472">
        <f>SUM(H27:H47)</f>
        <v>1388467</v>
      </c>
      <c r="I49" s="472">
        <f>SUM(I27:I47)</f>
        <v>1415449</v>
      </c>
      <c r="J49" s="473">
        <f t="shared" si="57"/>
        <v>-1.9</v>
      </c>
      <c r="K49" s="472">
        <f>SUM(K27:K47)</f>
        <v>2492260</v>
      </c>
      <c r="L49" s="472">
        <f>SUM(L27:L47)</f>
        <v>2437098</v>
      </c>
      <c r="M49" s="473">
        <f t="shared" si="58"/>
        <v>2.3</v>
      </c>
      <c r="N49" s="472">
        <f>SUM(N27:N47)</f>
        <v>1451171</v>
      </c>
      <c r="O49" s="472">
        <f>SUM(O27:O47)</f>
        <v>1457286</v>
      </c>
      <c r="P49" s="473">
        <f t="shared" si="2"/>
        <v>-0.4</v>
      </c>
      <c r="Q49" s="472">
        <f>SUM(Q27:Q47)</f>
        <v>812165</v>
      </c>
      <c r="R49" s="472">
        <f>SUM(R27:R47)</f>
        <v>808248</v>
      </c>
      <c r="S49" s="473">
        <f t="shared" si="3"/>
        <v>0.5</v>
      </c>
      <c r="T49" s="472">
        <f>SUM(T27:T47)</f>
        <v>1070444</v>
      </c>
      <c r="U49" s="472">
        <f>SUM(U27:U47)</f>
        <v>1050162</v>
      </c>
      <c r="V49" s="473">
        <f t="shared" si="14"/>
        <v>1.9</v>
      </c>
      <c r="W49" s="472">
        <f>SUM(W27:W47)</f>
        <v>0</v>
      </c>
      <c r="X49" s="472">
        <f>SUM(X27:X47)</f>
        <v>1661923</v>
      </c>
      <c r="Y49" s="473" t="s">
        <v>433</v>
      </c>
      <c r="Z49" s="472">
        <f>SUM(Z27:Z47)</f>
        <v>10406857</v>
      </c>
      <c r="AA49" s="472">
        <f>SUM(AA27:AA47)</f>
        <v>11095767</v>
      </c>
      <c r="AB49" s="473">
        <f t="shared" si="59"/>
        <v>-6.2</v>
      </c>
      <c r="AC49" s="472">
        <f>SUM(AC27:AC47)</f>
        <v>8689095</v>
      </c>
      <c r="AD49" s="472">
        <f>SUM(AD27:AD47)</f>
        <v>8842450</v>
      </c>
      <c r="AE49" s="474">
        <f t="shared" si="60"/>
        <v>-1.7</v>
      </c>
      <c r="AF49" s="472">
        <f>SUM(AF27:AF47)</f>
        <v>1638245</v>
      </c>
      <c r="AG49" s="472">
        <f>SUM(AG27:AG47)</f>
        <v>6065413</v>
      </c>
      <c r="AH49" s="474">
        <f t="shared" si="61"/>
        <v>-73</v>
      </c>
      <c r="AI49" s="472">
        <f>SUM(AI27:AI47)</f>
        <v>78528900</v>
      </c>
      <c r="AJ49" s="472">
        <f>SUM(AJ27:AJ47)</f>
        <v>77413896</v>
      </c>
      <c r="AK49" s="474">
        <f t="shared" si="62"/>
        <v>1.4</v>
      </c>
      <c r="AL49" s="475">
        <f>SUM(AL27:AL47)</f>
        <v>35306</v>
      </c>
      <c r="AM49" s="472">
        <f>SUM(AM27:AM47)</f>
        <v>-4193</v>
      </c>
      <c r="AN49" s="476">
        <f>SUM(AN27:AN47)</f>
        <v>78564206</v>
      </c>
      <c r="AO49" s="476">
        <f>SUM(AO27:AO47)</f>
        <v>77409703</v>
      </c>
      <c r="AP49" s="477">
        <f t="shared" si="63"/>
        <v>1.5</v>
      </c>
      <c r="AQ49" s="476">
        <f>SUM(AQ27:AQ47)</f>
        <v>42405720</v>
      </c>
      <c r="AR49" s="472">
        <f>SUM(AR27:AR47)</f>
        <v>40743844</v>
      </c>
      <c r="AS49" s="477">
        <f t="shared" si="64"/>
        <v>4.1</v>
      </c>
      <c r="AT49" s="475">
        <f>SUM(AT27:AT47)</f>
        <v>-17020</v>
      </c>
      <c r="AU49" s="472">
        <f>SUM(AU27:AU47)</f>
        <v>2790</v>
      </c>
      <c r="AV49" s="472">
        <f>SUM(AV27:AV47)</f>
        <v>42388700</v>
      </c>
      <c r="AW49" s="472">
        <f>SUM(AW27:AW47)</f>
        <v>40746634</v>
      </c>
      <c r="AX49" s="474">
        <f t="shared" si="65"/>
        <v>4</v>
      </c>
      <c r="AY49" s="478">
        <f>SUM(AY27:AY47)</f>
        <v>36175506</v>
      </c>
      <c r="AZ49" s="479">
        <f>SUM(AZ27:AZ47)</f>
        <v>36663069</v>
      </c>
      <c r="BA49" s="477">
        <f t="shared" si="66"/>
        <v>-1.3</v>
      </c>
      <c r="BB49" s="480">
        <f>SUM(BB27:BB47)</f>
        <v>0</v>
      </c>
      <c r="BC49" s="472">
        <f>SUM(BC27:BC47)</f>
        <v>0</v>
      </c>
      <c r="BD49" s="472">
        <f>SUM(BD27:BD47)</f>
        <v>36175506</v>
      </c>
      <c r="BE49" s="472">
        <f>SUM(BE27:BE47)</f>
        <v>36663069</v>
      </c>
      <c r="BF49" s="174">
        <f t="shared" si="55"/>
        <v>-1.3</v>
      </c>
      <c r="BG49" s="159"/>
      <c r="BH49" s="528">
        <f>SUM(BH27:BH47)</f>
        <v>35040969</v>
      </c>
      <c r="BI49" s="474">
        <f t="shared" si="8"/>
        <v>3.2</v>
      </c>
      <c r="BJ49" s="60"/>
    </row>
    <row r="50" spans="1:62" ht="14.25" customHeight="1" thickTop="1">
      <c r="A50" s="66" t="s">
        <v>348</v>
      </c>
      <c r="B50" s="533"/>
      <c r="C50" s="534"/>
      <c r="D50" s="535"/>
      <c r="E50" s="165">
        <f>E48+E49</f>
        <v>321623355</v>
      </c>
      <c r="F50" s="165">
        <f>F48+F49</f>
        <v>325289947</v>
      </c>
      <c r="G50" s="166">
        <f t="shared" si="56"/>
        <v>-1.1</v>
      </c>
      <c r="H50" s="165">
        <f>H48+H49</f>
        <v>6073565</v>
      </c>
      <c r="I50" s="165">
        <f>I48+I49</f>
        <v>6225460</v>
      </c>
      <c r="J50" s="166">
        <f t="shared" si="57"/>
        <v>-2.4</v>
      </c>
      <c r="K50" s="165">
        <f>K48+K49</f>
        <v>7677710</v>
      </c>
      <c r="L50" s="165">
        <f>L48+L49</f>
        <v>7603592</v>
      </c>
      <c r="M50" s="166">
        <f t="shared" si="58"/>
        <v>1</v>
      </c>
      <c r="N50" s="165">
        <f>N48+N49</f>
        <v>4984769</v>
      </c>
      <c r="O50" s="165">
        <f>O48+O49</f>
        <v>4984550</v>
      </c>
      <c r="P50" s="166">
        <f t="shared" si="2"/>
        <v>0</v>
      </c>
      <c r="Q50" s="165">
        <f>Q48+Q49</f>
        <v>2506913</v>
      </c>
      <c r="R50" s="165">
        <f>R48+R49</f>
        <v>2494279</v>
      </c>
      <c r="S50" s="166">
        <f t="shared" si="3"/>
        <v>0.5</v>
      </c>
      <c r="T50" s="464">
        <f>T48+T49</f>
        <v>4484737</v>
      </c>
      <c r="U50" s="464">
        <f>U48+U49</f>
        <v>4269343</v>
      </c>
      <c r="V50" s="166">
        <f t="shared" si="14"/>
        <v>5</v>
      </c>
      <c r="W50" s="464">
        <f>W48+W49</f>
        <v>0</v>
      </c>
      <c r="X50" s="464">
        <f>X48+X49</f>
        <v>10602815</v>
      </c>
      <c r="Y50" s="465" t="s">
        <v>433</v>
      </c>
      <c r="Z50" s="165">
        <f>Z48+Z49</f>
        <v>45424701</v>
      </c>
      <c r="AA50" s="165">
        <f>AA48+AA49</f>
        <v>48472483</v>
      </c>
      <c r="AB50" s="166">
        <f t="shared" si="59"/>
        <v>-6.3</v>
      </c>
      <c r="AC50" s="165">
        <f>AC48+AC49</f>
        <v>57289257</v>
      </c>
      <c r="AD50" s="165">
        <f>AD48+AD49</f>
        <v>58471003</v>
      </c>
      <c r="AE50" s="167">
        <f t="shared" si="60"/>
        <v>-2</v>
      </c>
      <c r="AF50" s="165">
        <f>AF48+AF49</f>
        <v>11640032</v>
      </c>
      <c r="AG50" s="165">
        <f>AG48+AG49</f>
        <v>38696400</v>
      </c>
      <c r="AH50" s="167">
        <f t="shared" si="61"/>
        <v>-69.9</v>
      </c>
      <c r="AI50" s="165">
        <f>AI48+AI49</f>
        <v>438424975</v>
      </c>
      <c r="AJ50" s="165">
        <f>AJ48+AJ49</f>
        <v>429717072</v>
      </c>
      <c r="AK50" s="167">
        <f t="shared" si="62"/>
        <v>2</v>
      </c>
      <c r="AL50" s="168">
        <f>AL48+AL49</f>
        <v>252313</v>
      </c>
      <c r="AM50" s="165">
        <f>AM48+AM49</f>
        <v>44550</v>
      </c>
      <c r="AN50" s="179">
        <f>AN48+AN49</f>
        <v>438677288</v>
      </c>
      <c r="AO50" s="179">
        <f>AO48+AO49</f>
        <v>429761622</v>
      </c>
      <c r="AP50" s="169">
        <f t="shared" si="63"/>
        <v>2.1</v>
      </c>
      <c r="AQ50" s="179">
        <f>AQ48+AQ49</f>
        <v>276429507</v>
      </c>
      <c r="AR50" s="165">
        <f>AR48+AR49</f>
        <v>265421962</v>
      </c>
      <c r="AS50" s="169">
        <f t="shared" si="64"/>
        <v>4.1</v>
      </c>
      <c r="AT50" s="168">
        <f>AT48+AT49</f>
        <v>-367213</v>
      </c>
      <c r="AU50" s="165">
        <f>AU48+AU49</f>
        <v>3481</v>
      </c>
      <c r="AV50" s="165">
        <f>AV48+AV49</f>
        <v>276062294</v>
      </c>
      <c r="AW50" s="165">
        <f>AW48+AW49</f>
        <v>265425443</v>
      </c>
      <c r="AX50" s="167">
        <f t="shared" si="65"/>
        <v>4</v>
      </c>
      <c r="AY50" s="175">
        <f>AY48+AY49</f>
        <v>162614994</v>
      </c>
      <c r="AZ50" s="176">
        <f>AZ48+AZ49</f>
        <v>164336179</v>
      </c>
      <c r="BA50" s="169">
        <f t="shared" si="66"/>
        <v>-1</v>
      </c>
      <c r="BB50" s="170">
        <f>BB48+BB49</f>
        <v>0</v>
      </c>
      <c r="BC50" s="165">
        <f>BC48+BC49</f>
        <v>0</v>
      </c>
      <c r="BD50" s="165">
        <f>BD48+BD49</f>
        <v>162614994</v>
      </c>
      <c r="BE50" s="165">
        <f>BE48+BE49</f>
        <v>164336179</v>
      </c>
      <c r="BF50" s="167">
        <f t="shared" si="55"/>
        <v>-1</v>
      </c>
      <c r="BG50" s="159"/>
      <c r="BH50" s="470">
        <f>BH48+BH49</f>
        <v>157771137</v>
      </c>
      <c r="BI50" s="466">
        <f t="shared" si="8"/>
        <v>3.1</v>
      </c>
      <c r="BJ50" s="60"/>
    </row>
    <row r="51" spans="1:62" s="149" customFormat="1" ht="14.25" customHeight="1">
      <c r="A51" s="140"/>
      <c r="B51" s="155" t="s">
        <v>440</v>
      </c>
      <c r="C51" s="142"/>
      <c r="D51" s="141"/>
      <c r="F51" s="144"/>
      <c r="G51" s="144"/>
      <c r="H51" s="144"/>
      <c r="I51" s="144"/>
      <c r="J51" s="145"/>
      <c r="K51" s="144"/>
      <c r="L51" s="144"/>
      <c r="M51" s="145"/>
      <c r="N51" s="144"/>
      <c r="O51" s="144"/>
      <c r="P51" s="145"/>
      <c r="Q51" s="145"/>
      <c r="R51" s="145"/>
      <c r="S51" s="145"/>
      <c r="T51" s="515"/>
      <c r="U51" s="515"/>
      <c r="V51" s="515"/>
      <c r="W51" s="515"/>
      <c r="X51" s="515"/>
      <c r="Y51" s="515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6" t="str">
        <f>B51</f>
        <v>（注）表中の基準財政需要額等の数値は、すべて再算定後の数値となっている。</v>
      </c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7"/>
      <c r="AZ51" s="147"/>
      <c r="BA51" s="144"/>
      <c r="BB51" s="144"/>
      <c r="BC51" s="144"/>
      <c r="BD51" s="144"/>
      <c r="BE51" s="144"/>
      <c r="BF51" s="144"/>
      <c r="BG51" s="144"/>
      <c r="BH51" s="529"/>
      <c r="BI51" s="529"/>
      <c r="BJ51" s="148"/>
    </row>
    <row r="52" spans="2:62" s="149" customFormat="1" ht="14.25" customHeight="1">
      <c r="B52" s="143" t="s">
        <v>441</v>
      </c>
      <c r="C52" s="142"/>
      <c r="D52" s="143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516"/>
      <c r="U52" s="516"/>
      <c r="V52" s="516"/>
      <c r="W52" s="516"/>
      <c r="X52" s="516"/>
      <c r="Y52" s="516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48"/>
      <c r="AL52" s="146" t="str">
        <f>B52</f>
        <v>（注）伸び率は、市町村を令和４年度の不交付・交付団体の区分で整理し、令和３年度再算定後数値との比較である。</v>
      </c>
      <c r="AM52" s="150"/>
      <c r="AN52" s="146"/>
      <c r="AO52" s="146"/>
      <c r="AP52" s="151"/>
      <c r="AQ52" s="148"/>
      <c r="AR52" s="148"/>
      <c r="AS52" s="150"/>
      <c r="AT52" s="150"/>
      <c r="AU52" s="150"/>
      <c r="AV52" s="150"/>
      <c r="AW52" s="150"/>
      <c r="AX52" s="150"/>
      <c r="AY52" s="152"/>
      <c r="AZ52" s="152"/>
      <c r="BA52" s="150"/>
      <c r="BB52" s="150"/>
      <c r="BC52" s="150"/>
      <c r="BD52" s="150"/>
      <c r="BE52" s="150"/>
      <c r="BF52" s="150"/>
      <c r="BG52" s="151"/>
      <c r="BH52" s="516"/>
      <c r="BI52" s="516"/>
      <c r="BJ52" s="148"/>
    </row>
    <row r="53" spans="51:59" s="155" customFormat="1" ht="14.25" customHeight="1">
      <c r="AY53" s="156"/>
      <c r="AZ53" s="156"/>
      <c r="BG53" s="157"/>
    </row>
    <row r="54" spans="1:61" ht="14.25" customHeight="1">
      <c r="A54" s="67"/>
      <c r="B54" s="74"/>
      <c r="C54" s="67"/>
      <c r="D54" s="67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517"/>
      <c r="U54" s="518"/>
      <c r="V54" s="517"/>
      <c r="W54" s="517"/>
      <c r="X54" s="518"/>
      <c r="Y54" s="517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L54" s="67"/>
      <c r="AM54" s="75"/>
      <c r="AN54" s="67"/>
      <c r="AO54" s="67"/>
      <c r="AP54" s="75"/>
      <c r="AS54" s="75"/>
      <c r="AT54" s="75"/>
      <c r="AU54" s="75"/>
      <c r="AV54" s="75"/>
      <c r="AW54" s="75"/>
      <c r="AX54" s="75"/>
      <c r="AY54" s="76"/>
      <c r="AZ54" s="76"/>
      <c r="BA54" s="75"/>
      <c r="BB54" s="75"/>
      <c r="BC54" s="75"/>
      <c r="BD54" s="75"/>
      <c r="BE54" s="75"/>
      <c r="BF54" s="75"/>
      <c r="BG54" s="103"/>
      <c r="BH54" s="517"/>
      <c r="BI54" s="517"/>
    </row>
    <row r="55" spans="1:60" ht="14.25" customHeight="1">
      <c r="A55" s="77"/>
      <c r="B55" s="78"/>
      <c r="C55" s="67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519"/>
      <c r="U55" s="520"/>
      <c r="V55" s="519"/>
      <c r="W55" s="519"/>
      <c r="X55" s="520"/>
      <c r="Y55" s="51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67"/>
      <c r="AM55" s="80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57"/>
      <c r="BH55" s="517"/>
    </row>
    <row r="56" spans="1:59" ht="11.25" customHeight="1">
      <c r="A56" s="77"/>
      <c r="B56" s="78"/>
      <c r="C56" s="6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L56" s="77"/>
      <c r="AM56" s="77"/>
      <c r="AN56" s="67"/>
      <c r="AO56" s="67"/>
      <c r="AP56" s="77"/>
      <c r="AS56" s="77"/>
      <c r="AT56" s="77"/>
      <c r="AU56" s="77"/>
      <c r="AV56" s="77"/>
      <c r="AW56" s="77"/>
      <c r="AX56" s="77"/>
      <c r="AY56" s="81"/>
      <c r="AZ56" s="81"/>
      <c r="BA56" s="77"/>
      <c r="BB56" s="77"/>
      <c r="BC56" s="77"/>
      <c r="BD56" s="77"/>
      <c r="BE56" s="77"/>
      <c r="BF56" s="77"/>
      <c r="BG56" s="104"/>
    </row>
    <row r="57" spans="1:59" ht="11.25" customHeight="1">
      <c r="A57" s="77"/>
      <c r="B57" s="78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L57" s="77"/>
      <c r="AM57" s="77"/>
      <c r="AP57" s="77"/>
      <c r="AS57" s="77"/>
      <c r="AT57" s="77"/>
      <c r="AU57" s="77"/>
      <c r="AV57" s="77"/>
      <c r="AW57" s="77"/>
      <c r="AX57" s="77"/>
      <c r="AY57" s="81"/>
      <c r="AZ57" s="81"/>
      <c r="BA57" s="77"/>
      <c r="BB57" s="77"/>
      <c r="BC57" s="77"/>
      <c r="BD57" s="77"/>
      <c r="BE57" s="77"/>
      <c r="BF57" s="77"/>
      <c r="BG57" s="104"/>
    </row>
    <row r="58" spans="1:59" ht="11.25" customHeight="1">
      <c r="A58" s="77"/>
      <c r="B58" s="78"/>
      <c r="C58" s="6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L58" s="77"/>
      <c r="AM58" s="77"/>
      <c r="AN58" s="67"/>
      <c r="AO58" s="67"/>
      <c r="AP58" s="77"/>
      <c r="AS58" s="77"/>
      <c r="AT58" s="77"/>
      <c r="AU58" s="77"/>
      <c r="AV58" s="77"/>
      <c r="AW58" s="77"/>
      <c r="AX58" s="77"/>
      <c r="AY58" s="81"/>
      <c r="AZ58" s="81"/>
      <c r="BA58" s="77"/>
      <c r="BB58" s="77"/>
      <c r="BC58" s="77"/>
      <c r="BD58" s="77"/>
      <c r="BE58" s="77"/>
      <c r="BF58" s="77"/>
      <c r="BG58" s="104"/>
    </row>
    <row r="59" spans="1:59" ht="17.25">
      <c r="A59" s="77"/>
      <c r="B59" s="78"/>
      <c r="C59" s="82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81"/>
      <c r="AZ59" s="81"/>
      <c r="BA59" s="77"/>
      <c r="BB59" s="77"/>
      <c r="BC59" s="77"/>
      <c r="BD59" s="77"/>
      <c r="BE59" s="77"/>
      <c r="BF59" s="77"/>
      <c r="BG59" s="104"/>
    </row>
    <row r="60" spans="1:59" ht="17.25">
      <c r="A60" s="77"/>
      <c r="B60" s="78"/>
      <c r="C60" s="82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81"/>
      <c r="AZ60" s="81"/>
      <c r="BA60" s="77"/>
      <c r="BB60" s="77"/>
      <c r="BC60" s="77"/>
      <c r="BD60" s="77"/>
      <c r="BE60" s="77"/>
      <c r="BF60" s="77"/>
      <c r="BG60" s="104"/>
    </row>
    <row r="61" spans="1:59" ht="17.25">
      <c r="A61" s="77"/>
      <c r="B61" s="78"/>
      <c r="C61" s="82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81"/>
      <c r="AZ61" s="81"/>
      <c r="BA61" s="77"/>
      <c r="BB61" s="77"/>
      <c r="BC61" s="77"/>
      <c r="BD61" s="77"/>
      <c r="BE61" s="77"/>
      <c r="BF61" s="77"/>
      <c r="BG61" s="104"/>
    </row>
    <row r="62" spans="1:59" ht="17.25">
      <c r="A62" s="77"/>
      <c r="B62" s="78"/>
      <c r="C62" s="82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81"/>
      <c r="AZ62" s="81"/>
      <c r="BA62" s="77"/>
      <c r="BB62" s="77"/>
      <c r="BC62" s="77"/>
      <c r="BD62" s="77"/>
      <c r="BE62" s="77"/>
      <c r="BF62" s="77"/>
      <c r="BG62" s="104"/>
    </row>
    <row r="63" spans="1:59" ht="17.25">
      <c r="A63" s="77"/>
      <c r="B63" s="78"/>
      <c r="C63" s="82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81"/>
      <c r="AZ63" s="81"/>
      <c r="BA63" s="77"/>
      <c r="BB63" s="77"/>
      <c r="BC63" s="77"/>
      <c r="BD63" s="77"/>
      <c r="BE63" s="77"/>
      <c r="BF63" s="77"/>
      <c r="BG63" s="104"/>
    </row>
    <row r="64" spans="1:59" ht="17.25">
      <c r="A64" s="77"/>
      <c r="B64" s="78"/>
      <c r="C64" s="82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81"/>
      <c r="AZ64" s="81"/>
      <c r="BA64" s="77"/>
      <c r="BB64" s="77"/>
      <c r="BC64" s="77"/>
      <c r="BD64" s="77"/>
      <c r="BE64" s="77"/>
      <c r="BF64" s="77"/>
      <c r="BG64" s="104"/>
    </row>
    <row r="65" spans="1:59" ht="17.25">
      <c r="A65" s="77"/>
      <c r="B65" s="78"/>
      <c r="C65" s="82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81"/>
      <c r="AZ65" s="81"/>
      <c r="BA65" s="77"/>
      <c r="BB65" s="77"/>
      <c r="BC65" s="77"/>
      <c r="BD65" s="77"/>
      <c r="BE65" s="77"/>
      <c r="BF65" s="77"/>
      <c r="BG65" s="104"/>
    </row>
    <row r="66" spans="1:59" ht="17.25">
      <c r="A66" s="77"/>
      <c r="B66" s="78"/>
      <c r="C66" s="82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81"/>
      <c r="AZ66" s="81"/>
      <c r="BA66" s="77"/>
      <c r="BB66" s="77"/>
      <c r="BC66" s="77"/>
      <c r="BD66" s="77"/>
      <c r="BE66" s="77"/>
      <c r="BF66" s="77"/>
      <c r="BG66" s="104"/>
    </row>
    <row r="67" spans="1:59" ht="17.25">
      <c r="A67" s="77"/>
      <c r="B67" s="78"/>
      <c r="C67" s="82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81"/>
      <c r="AZ67" s="81"/>
      <c r="BA67" s="77"/>
      <c r="BB67" s="77"/>
      <c r="BC67" s="77"/>
      <c r="BD67" s="77"/>
      <c r="BE67" s="77"/>
      <c r="BF67" s="77"/>
      <c r="BG67" s="104"/>
    </row>
    <row r="68" spans="1:59" ht="17.25">
      <c r="A68" s="77"/>
      <c r="B68" s="78"/>
      <c r="C68" s="82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81"/>
      <c r="AZ68" s="81"/>
      <c r="BA68" s="77"/>
      <c r="BB68" s="77"/>
      <c r="BC68" s="77"/>
      <c r="BD68" s="77"/>
      <c r="BE68" s="77"/>
      <c r="BF68" s="77"/>
      <c r="BG68" s="104"/>
    </row>
    <row r="69" spans="1:59" ht="17.25">
      <c r="A69" s="77"/>
      <c r="B69" s="78"/>
      <c r="C69" s="82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81"/>
      <c r="AZ69" s="81"/>
      <c r="BA69" s="77"/>
      <c r="BB69" s="77"/>
      <c r="BC69" s="77"/>
      <c r="BD69" s="77"/>
      <c r="BE69" s="77"/>
      <c r="BF69" s="77"/>
      <c r="BG69" s="104"/>
    </row>
  </sheetData>
  <sheetProtection/>
  <mergeCells count="4">
    <mergeCell ref="B49:D49"/>
    <mergeCell ref="B50:D50"/>
    <mergeCell ref="B48:D48"/>
    <mergeCell ref="BH3:BI3"/>
  </mergeCells>
  <printOptions/>
  <pageMargins left="0.7874015748031497" right="0.7874015748031497" top="0.7874015748031497" bottom="0.7874015748031497" header="0.5905511811023623" footer="0.35433070866141736"/>
  <pageSetup fitToWidth="2" horizontalDpi="600" verticalDpi="600" orientation="landscape" pageOrder="overThenDown" paperSize="9" scale="58" r:id="rId1"/>
  <headerFooter alignWithMargins="0">
    <oddHeader>&amp;L</oddHeader>
    <oddFooter>&amp;L</oddFooter>
  </headerFooter>
  <colBreaks count="1" manualBreakCount="1">
    <brk id="3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2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M40" sqref="M40"/>
      <selection pane="topRight" activeCell="M40" sqref="M40"/>
      <selection pane="bottomLeft" activeCell="M40" sqref="M40"/>
      <selection pane="bottomRight" activeCell="F6" sqref="F6"/>
    </sheetView>
  </sheetViews>
  <sheetFormatPr defaultColWidth="10" defaultRowHeight="20.25" customHeight="1"/>
  <cols>
    <col min="1" max="1" width="7.83203125" style="43" customWidth="1"/>
    <col min="2" max="6" width="9.16015625" style="43" customWidth="1"/>
    <col min="7" max="10" width="7.66015625" style="44" customWidth="1"/>
    <col min="11" max="11" width="2.58203125" style="43" customWidth="1"/>
    <col min="12" max="16384" width="10" style="43" customWidth="1"/>
  </cols>
  <sheetData>
    <row r="2" ht="20.25" customHeight="1">
      <c r="A2" s="215" t="s">
        <v>70</v>
      </c>
    </row>
    <row r="3" spans="1:10" ht="12">
      <c r="A3" s="45"/>
      <c r="B3" s="45"/>
      <c r="C3" s="45"/>
      <c r="D3" s="45"/>
      <c r="E3" s="45"/>
      <c r="F3" s="45"/>
      <c r="G3" s="46"/>
      <c r="H3" s="46"/>
      <c r="I3" s="47"/>
      <c r="J3" s="55" t="s">
        <v>314</v>
      </c>
    </row>
    <row r="4" spans="1:11" ht="14.25" customHeight="1">
      <c r="A4" s="216" t="s">
        <v>49</v>
      </c>
      <c r="B4" s="217" t="s">
        <v>410</v>
      </c>
      <c r="C4" s="217" t="s">
        <v>378</v>
      </c>
      <c r="D4" s="217" t="s">
        <v>411</v>
      </c>
      <c r="E4" s="217" t="s">
        <v>412</v>
      </c>
      <c r="F4" s="217" t="s">
        <v>413</v>
      </c>
      <c r="G4" s="218" t="s">
        <v>360</v>
      </c>
      <c r="H4" s="219" t="s">
        <v>360</v>
      </c>
      <c r="I4" s="219" t="s">
        <v>360</v>
      </c>
      <c r="J4" s="220" t="s">
        <v>360</v>
      </c>
      <c r="K4" s="45"/>
    </row>
    <row r="5" spans="1:11" ht="14.25" customHeight="1" thickBot="1">
      <c r="A5" s="221"/>
      <c r="B5" s="222" t="s">
        <v>298</v>
      </c>
      <c r="C5" s="223" t="s">
        <v>299</v>
      </c>
      <c r="D5" s="223" t="s">
        <v>300</v>
      </c>
      <c r="E5" s="224" t="s">
        <v>438</v>
      </c>
      <c r="F5" s="225" t="s">
        <v>439</v>
      </c>
      <c r="G5" s="226" t="s">
        <v>356</v>
      </c>
      <c r="H5" s="227" t="s">
        <v>357</v>
      </c>
      <c r="I5" s="227" t="s">
        <v>358</v>
      </c>
      <c r="J5" s="228" t="s">
        <v>359</v>
      </c>
      <c r="K5" s="45"/>
    </row>
    <row r="6" spans="1:15" ht="21" customHeight="1" thickTop="1">
      <c r="A6" s="49" t="s">
        <v>50</v>
      </c>
      <c r="B6" s="181">
        <v>6515017</v>
      </c>
      <c r="C6" s="182">
        <v>6831745</v>
      </c>
      <c r="D6" s="183">
        <v>7007144</v>
      </c>
      <c r="E6" s="183">
        <v>12262569</v>
      </c>
      <c r="F6" s="183">
        <f>'R04基準財政需要額・収入額・交付決定額'!BD6</f>
        <v>11829623</v>
      </c>
      <c r="G6" s="194">
        <f>ROUND((C6-B6)/B6*100,1)</f>
        <v>4.9</v>
      </c>
      <c r="H6" s="195">
        <f aca="true" t="shared" si="0" ref="G6:J26">ROUND((D6-C6)/C6*100,1)</f>
        <v>2.6</v>
      </c>
      <c r="I6" s="195">
        <f t="shared" si="0"/>
        <v>75</v>
      </c>
      <c r="J6" s="196">
        <f>ROUND((F6-E6)/E6*100,1)</f>
        <v>-3.5</v>
      </c>
      <c r="K6" s="45"/>
      <c r="L6" s="44"/>
      <c r="M6" s="44"/>
      <c r="N6" s="44"/>
      <c r="O6" s="44"/>
    </row>
    <row r="7" spans="1:15" ht="21" customHeight="1">
      <c r="A7" s="50" t="s">
        <v>51</v>
      </c>
      <c r="B7" s="184">
        <v>3848274</v>
      </c>
      <c r="C7" s="185">
        <v>3795407</v>
      </c>
      <c r="D7" s="186">
        <v>3911204</v>
      </c>
      <c r="E7" s="186">
        <v>4796538</v>
      </c>
      <c r="F7" s="186">
        <f>'R04基準財政需要額・収入額・交付決定額'!BD7</f>
        <v>4994070</v>
      </c>
      <c r="G7" s="197">
        <f>ROUND((C7-B7)/B7*100,1)</f>
        <v>-1.4</v>
      </c>
      <c r="H7" s="198">
        <f t="shared" si="0"/>
        <v>3.1</v>
      </c>
      <c r="I7" s="198">
        <f t="shared" si="0"/>
        <v>22.6</v>
      </c>
      <c r="J7" s="199">
        <f t="shared" si="0"/>
        <v>4.1</v>
      </c>
      <c r="K7" s="45"/>
      <c r="L7" s="44"/>
      <c r="M7" s="44"/>
      <c r="N7" s="44"/>
      <c r="O7" s="44"/>
    </row>
    <row r="8" spans="1:15" ht="21" customHeight="1">
      <c r="A8" s="50" t="s">
        <v>52</v>
      </c>
      <c r="B8" s="184">
        <v>11145531</v>
      </c>
      <c r="C8" s="185">
        <v>11203779</v>
      </c>
      <c r="D8" s="186">
        <v>10631211</v>
      </c>
      <c r="E8" s="186">
        <v>11686521</v>
      </c>
      <c r="F8" s="186">
        <f>'R04基準財政需要額・収入額・交付決定額'!BD8</f>
        <v>10774290</v>
      </c>
      <c r="G8" s="197">
        <f t="shared" si="0"/>
        <v>0.5</v>
      </c>
      <c r="H8" s="198">
        <f t="shared" si="0"/>
        <v>-5.1</v>
      </c>
      <c r="I8" s="198">
        <f t="shared" si="0"/>
        <v>9.9</v>
      </c>
      <c r="J8" s="199">
        <f t="shared" si="0"/>
        <v>-7.8</v>
      </c>
      <c r="K8" s="45"/>
      <c r="L8" s="44"/>
      <c r="M8" s="44"/>
      <c r="N8" s="44"/>
      <c r="O8" s="44"/>
    </row>
    <row r="9" spans="1:15" ht="21" customHeight="1">
      <c r="A9" s="50" t="s">
        <v>53</v>
      </c>
      <c r="B9" s="184">
        <v>4885249</v>
      </c>
      <c r="C9" s="185">
        <v>5121372</v>
      </c>
      <c r="D9" s="186">
        <v>5070501</v>
      </c>
      <c r="E9" s="186">
        <v>6121978</v>
      </c>
      <c r="F9" s="186">
        <f>'R04基準財政需要額・収入額・交付決定額'!BD9</f>
        <v>6248707</v>
      </c>
      <c r="G9" s="197">
        <f t="shared" si="0"/>
        <v>4.8</v>
      </c>
      <c r="H9" s="198">
        <f t="shared" si="0"/>
        <v>-1</v>
      </c>
      <c r="I9" s="198">
        <f t="shared" si="0"/>
        <v>20.7</v>
      </c>
      <c r="J9" s="199">
        <f t="shared" si="0"/>
        <v>2.1</v>
      </c>
      <c r="K9" s="45"/>
      <c r="L9" s="44"/>
      <c r="M9" s="44"/>
      <c r="N9" s="44"/>
      <c r="O9" s="44"/>
    </row>
    <row r="10" spans="1:15" ht="21" customHeight="1">
      <c r="A10" s="50" t="s">
        <v>54</v>
      </c>
      <c r="B10" s="184">
        <v>7662199</v>
      </c>
      <c r="C10" s="185">
        <v>7410735</v>
      </c>
      <c r="D10" s="186">
        <v>6713937</v>
      </c>
      <c r="E10" s="186">
        <v>8329802</v>
      </c>
      <c r="F10" s="186">
        <f>'R04基準財政需要額・収入額・交付決定額'!BD10</f>
        <v>8592689</v>
      </c>
      <c r="G10" s="197">
        <f t="shared" si="0"/>
        <v>-3.3</v>
      </c>
      <c r="H10" s="198">
        <f t="shared" si="0"/>
        <v>-9.4</v>
      </c>
      <c r="I10" s="198">
        <f t="shared" si="0"/>
        <v>24.1</v>
      </c>
      <c r="J10" s="199">
        <f t="shared" si="0"/>
        <v>3.2</v>
      </c>
      <c r="K10" s="45"/>
      <c r="L10" s="44"/>
      <c r="M10" s="44"/>
      <c r="N10" s="44"/>
      <c r="O10" s="44"/>
    </row>
    <row r="11" spans="1:15" ht="21" customHeight="1">
      <c r="A11" s="50" t="s">
        <v>55</v>
      </c>
      <c r="B11" s="184">
        <v>10241010</v>
      </c>
      <c r="C11" s="185">
        <v>10034386</v>
      </c>
      <c r="D11" s="186">
        <v>10199270</v>
      </c>
      <c r="E11" s="186">
        <v>10929854</v>
      </c>
      <c r="F11" s="186">
        <f>'R04基準財政需要額・収入額・交付決定額'!BD11</f>
        <v>10675686</v>
      </c>
      <c r="G11" s="197">
        <f t="shared" si="0"/>
        <v>-2</v>
      </c>
      <c r="H11" s="198">
        <f t="shared" si="0"/>
        <v>1.6</v>
      </c>
      <c r="I11" s="198">
        <f t="shared" si="0"/>
        <v>7.2</v>
      </c>
      <c r="J11" s="199">
        <f t="shared" si="0"/>
        <v>-2.3</v>
      </c>
      <c r="K11" s="45"/>
      <c r="L11" s="44"/>
      <c r="M11" s="44"/>
      <c r="N11" s="44"/>
      <c r="O11" s="44"/>
    </row>
    <row r="12" spans="1:15" ht="21" customHeight="1">
      <c r="A12" s="50" t="s">
        <v>14</v>
      </c>
      <c r="B12" s="184">
        <v>2114127</v>
      </c>
      <c r="C12" s="185">
        <v>2126326</v>
      </c>
      <c r="D12" s="186">
        <v>2110218</v>
      </c>
      <c r="E12" s="186">
        <v>2495256</v>
      </c>
      <c r="F12" s="186">
        <f>'R04基準財政需要額・収入額・交付決定額'!BD12</f>
        <v>2430945</v>
      </c>
      <c r="G12" s="197">
        <f t="shared" si="0"/>
        <v>0.6</v>
      </c>
      <c r="H12" s="198">
        <f t="shared" si="0"/>
        <v>-0.8</v>
      </c>
      <c r="I12" s="198">
        <f t="shared" si="0"/>
        <v>18.2</v>
      </c>
      <c r="J12" s="199">
        <f t="shared" si="0"/>
        <v>-2.6</v>
      </c>
      <c r="K12" s="45"/>
      <c r="L12" s="44"/>
      <c r="M12" s="44"/>
      <c r="N12" s="44"/>
      <c r="O12" s="44"/>
    </row>
    <row r="13" spans="1:15" ht="21" customHeight="1">
      <c r="A13" s="50" t="s">
        <v>15</v>
      </c>
      <c r="B13" s="184">
        <v>2678940</v>
      </c>
      <c r="C13" s="185">
        <v>2594099</v>
      </c>
      <c r="D13" s="186">
        <v>2705327</v>
      </c>
      <c r="E13" s="186">
        <v>3137708</v>
      </c>
      <c r="F13" s="186">
        <f>'R04基準財政需要額・収入額・交付決定額'!BD13</f>
        <v>3330123</v>
      </c>
      <c r="G13" s="197">
        <f t="shared" si="0"/>
        <v>-3.2</v>
      </c>
      <c r="H13" s="198">
        <f t="shared" si="0"/>
        <v>4.3</v>
      </c>
      <c r="I13" s="198">
        <f t="shared" si="0"/>
        <v>16</v>
      </c>
      <c r="J13" s="199">
        <f t="shared" si="0"/>
        <v>6.1</v>
      </c>
      <c r="K13" s="45"/>
      <c r="L13" s="44"/>
      <c r="M13" s="44"/>
      <c r="N13" s="44"/>
      <c r="O13" s="44"/>
    </row>
    <row r="14" spans="1:15" ht="21" customHeight="1">
      <c r="A14" s="50" t="s">
        <v>16</v>
      </c>
      <c r="B14" s="184">
        <v>2319221</v>
      </c>
      <c r="C14" s="185">
        <v>2361567</v>
      </c>
      <c r="D14" s="186">
        <v>2143575</v>
      </c>
      <c r="E14" s="186">
        <v>2919622</v>
      </c>
      <c r="F14" s="186">
        <f>'R04基準財政需要額・収入額・交付決定額'!BD14</f>
        <v>2981446</v>
      </c>
      <c r="G14" s="197">
        <f t="shared" si="0"/>
        <v>1.8</v>
      </c>
      <c r="H14" s="198">
        <f t="shared" si="0"/>
        <v>-9.2</v>
      </c>
      <c r="I14" s="198">
        <f t="shared" si="0"/>
        <v>36.2</v>
      </c>
      <c r="J14" s="199">
        <f t="shared" si="0"/>
        <v>2.1</v>
      </c>
      <c r="K14" s="45"/>
      <c r="L14" s="44"/>
      <c r="M14" s="44"/>
      <c r="N14" s="44"/>
      <c r="O14" s="44"/>
    </row>
    <row r="15" spans="1:15" ht="21" customHeight="1">
      <c r="A15" s="50" t="s">
        <v>56</v>
      </c>
      <c r="B15" s="184">
        <v>7901490</v>
      </c>
      <c r="C15" s="185">
        <v>7943376</v>
      </c>
      <c r="D15" s="186">
        <v>8111379</v>
      </c>
      <c r="E15" s="186">
        <v>8860839</v>
      </c>
      <c r="F15" s="186">
        <f>'R04基準財政需要額・収入額・交付決定額'!BD15</f>
        <v>8548203</v>
      </c>
      <c r="G15" s="197">
        <f t="shared" si="0"/>
        <v>0.5</v>
      </c>
      <c r="H15" s="198">
        <f t="shared" si="0"/>
        <v>2.1</v>
      </c>
      <c r="I15" s="198">
        <f t="shared" si="0"/>
        <v>9.2</v>
      </c>
      <c r="J15" s="199">
        <f t="shared" si="0"/>
        <v>-3.5</v>
      </c>
      <c r="K15" s="45"/>
      <c r="L15" s="44"/>
      <c r="M15" s="44"/>
      <c r="N15" s="44"/>
      <c r="O15" s="44"/>
    </row>
    <row r="16" spans="1:15" ht="21" customHeight="1">
      <c r="A16" s="50" t="s">
        <v>17</v>
      </c>
      <c r="B16" s="184">
        <v>1719150</v>
      </c>
      <c r="C16" s="185">
        <v>1518516</v>
      </c>
      <c r="D16" s="186">
        <v>1685882</v>
      </c>
      <c r="E16" s="186">
        <v>2342687</v>
      </c>
      <c r="F16" s="186">
        <f>'R04基準財政需要額・収入額・交付決定額'!BD16</f>
        <v>2430106</v>
      </c>
      <c r="G16" s="197">
        <f t="shared" si="0"/>
        <v>-11.7</v>
      </c>
      <c r="H16" s="198">
        <f t="shared" si="0"/>
        <v>11</v>
      </c>
      <c r="I16" s="198">
        <f t="shared" si="0"/>
        <v>39</v>
      </c>
      <c r="J16" s="199">
        <f t="shared" si="0"/>
        <v>3.7</v>
      </c>
      <c r="K16" s="45"/>
      <c r="L16" s="44"/>
      <c r="M16" s="44"/>
      <c r="N16" s="44"/>
      <c r="O16" s="44"/>
    </row>
    <row r="17" spans="1:15" ht="21" customHeight="1">
      <c r="A17" s="50" t="s">
        <v>18</v>
      </c>
      <c r="B17" s="184">
        <v>3092394</v>
      </c>
      <c r="C17" s="185">
        <v>3204724</v>
      </c>
      <c r="D17" s="186">
        <v>3367884</v>
      </c>
      <c r="E17" s="186">
        <v>3982987</v>
      </c>
      <c r="F17" s="186">
        <f>'R04基準財政需要額・収入額・交付決定額'!BD17</f>
        <v>3910941</v>
      </c>
      <c r="G17" s="197">
        <f t="shared" si="0"/>
        <v>3.6</v>
      </c>
      <c r="H17" s="198">
        <f t="shared" si="0"/>
        <v>5.1</v>
      </c>
      <c r="I17" s="198">
        <f t="shared" si="0"/>
        <v>18.3</v>
      </c>
      <c r="J17" s="199">
        <f t="shared" si="0"/>
        <v>-1.8</v>
      </c>
      <c r="K17" s="45"/>
      <c r="L17" s="44"/>
      <c r="M17" s="44"/>
      <c r="N17" s="44"/>
      <c r="O17" s="44"/>
    </row>
    <row r="18" spans="1:15" ht="21" customHeight="1">
      <c r="A18" s="50" t="s">
        <v>57</v>
      </c>
      <c r="B18" s="184">
        <v>2458958</v>
      </c>
      <c r="C18" s="185">
        <v>2489133</v>
      </c>
      <c r="D18" s="186">
        <v>2021610</v>
      </c>
      <c r="E18" s="186">
        <v>3219060</v>
      </c>
      <c r="F18" s="186">
        <f>'R04基準財政需要額・収入額・交付決定額'!BD18</f>
        <v>3475647</v>
      </c>
      <c r="G18" s="197">
        <f t="shared" si="0"/>
        <v>1.2</v>
      </c>
      <c r="H18" s="198">
        <f t="shared" si="0"/>
        <v>-18.8</v>
      </c>
      <c r="I18" s="198">
        <f t="shared" si="0"/>
        <v>59.2</v>
      </c>
      <c r="J18" s="199">
        <f t="shared" si="0"/>
        <v>8</v>
      </c>
      <c r="K18" s="45"/>
      <c r="L18" s="44"/>
      <c r="M18" s="44"/>
      <c r="N18" s="44"/>
      <c r="O18" s="44"/>
    </row>
    <row r="19" spans="1:15" ht="21" customHeight="1">
      <c r="A19" s="50" t="s">
        <v>58</v>
      </c>
      <c r="B19" s="184">
        <v>1704814</v>
      </c>
      <c r="C19" s="185">
        <v>1730443</v>
      </c>
      <c r="D19" s="186">
        <v>1739260</v>
      </c>
      <c r="E19" s="186">
        <v>2803765</v>
      </c>
      <c r="F19" s="186">
        <f>'R04基準財政需要額・収入額・交付決定額'!BD19</f>
        <v>3234676</v>
      </c>
      <c r="G19" s="197">
        <f t="shared" si="0"/>
        <v>1.5</v>
      </c>
      <c r="H19" s="198">
        <f t="shared" si="0"/>
        <v>0.5</v>
      </c>
      <c r="I19" s="198">
        <f t="shared" si="0"/>
        <v>61.2</v>
      </c>
      <c r="J19" s="199">
        <f t="shared" si="0"/>
        <v>15.4</v>
      </c>
      <c r="K19" s="45"/>
      <c r="L19" s="44"/>
      <c r="M19" s="44"/>
      <c r="N19" s="44"/>
      <c r="O19" s="44"/>
    </row>
    <row r="20" spans="1:15" ht="21" customHeight="1">
      <c r="A20" s="50" t="s">
        <v>59</v>
      </c>
      <c r="B20" s="184">
        <v>4526943</v>
      </c>
      <c r="C20" s="185">
        <v>4445927</v>
      </c>
      <c r="D20" s="186">
        <v>4549965</v>
      </c>
      <c r="E20" s="186">
        <v>4699674</v>
      </c>
      <c r="F20" s="186">
        <f>'R04基準財政需要額・収入額・交付決定額'!BD20</f>
        <v>4585283</v>
      </c>
      <c r="G20" s="200">
        <f t="shared" si="0"/>
        <v>-1.8</v>
      </c>
      <c r="H20" s="201">
        <f t="shared" si="0"/>
        <v>2.3</v>
      </c>
      <c r="I20" s="198">
        <f t="shared" si="0"/>
        <v>3.3</v>
      </c>
      <c r="J20" s="199">
        <f t="shared" si="0"/>
        <v>-2.4</v>
      </c>
      <c r="K20" s="45"/>
      <c r="L20" s="44"/>
      <c r="M20" s="44"/>
      <c r="N20" s="44"/>
      <c r="O20" s="44"/>
    </row>
    <row r="21" spans="1:15" ht="21" customHeight="1">
      <c r="A21" s="50" t="s">
        <v>60</v>
      </c>
      <c r="B21" s="184">
        <v>1788284</v>
      </c>
      <c r="C21" s="185">
        <v>1794225</v>
      </c>
      <c r="D21" s="186">
        <v>1989347</v>
      </c>
      <c r="E21" s="186">
        <v>2650061</v>
      </c>
      <c r="F21" s="186">
        <f>'R04基準財政需要額・収入額・交付決定額'!BD21</f>
        <v>2751133</v>
      </c>
      <c r="G21" s="200">
        <f t="shared" si="0"/>
        <v>0.3</v>
      </c>
      <c r="H21" s="201">
        <f t="shared" si="0"/>
        <v>10.9</v>
      </c>
      <c r="I21" s="198">
        <f t="shared" si="0"/>
        <v>33.2</v>
      </c>
      <c r="J21" s="199">
        <f t="shared" si="0"/>
        <v>3.8</v>
      </c>
      <c r="K21" s="45"/>
      <c r="L21" s="44"/>
      <c r="M21" s="44"/>
      <c r="N21" s="44"/>
      <c r="O21" s="44"/>
    </row>
    <row r="22" spans="1:15" ht="21" customHeight="1">
      <c r="A22" s="50" t="s">
        <v>61</v>
      </c>
      <c r="B22" s="184">
        <v>6691786</v>
      </c>
      <c r="C22" s="185">
        <v>6582758</v>
      </c>
      <c r="D22" s="186">
        <v>6661057</v>
      </c>
      <c r="E22" s="186">
        <v>6809477</v>
      </c>
      <c r="F22" s="186">
        <f>'R04基準財政需要額・収入額・交付決定額'!BD22</f>
        <v>6460377</v>
      </c>
      <c r="G22" s="200">
        <f t="shared" si="0"/>
        <v>-1.6</v>
      </c>
      <c r="H22" s="201">
        <f t="shared" si="0"/>
        <v>1.2</v>
      </c>
      <c r="I22" s="198">
        <f t="shared" si="0"/>
        <v>2.2</v>
      </c>
      <c r="J22" s="199">
        <f t="shared" si="0"/>
        <v>-5.1</v>
      </c>
      <c r="K22" s="45"/>
      <c r="L22" s="44"/>
      <c r="M22" s="44"/>
      <c r="N22" s="44"/>
      <c r="O22" s="44"/>
    </row>
    <row r="23" spans="1:15" ht="21" customHeight="1">
      <c r="A23" s="50" t="s">
        <v>62</v>
      </c>
      <c r="B23" s="184">
        <v>3727984</v>
      </c>
      <c r="C23" s="185">
        <v>3602001</v>
      </c>
      <c r="D23" s="186">
        <v>3858267</v>
      </c>
      <c r="E23" s="186">
        <v>4471005</v>
      </c>
      <c r="F23" s="186">
        <f>'R04基準財政需要額・収入額・交付決定額'!BD23</f>
        <v>4533553</v>
      </c>
      <c r="G23" s="200">
        <f t="shared" si="0"/>
        <v>-3.4</v>
      </c>
      <c r="H23" s="201">
        <f t="shared" si="0"/>
        <v>7.1</v>
      </c>
      <c r="I23" s="198">
        <f t="shared" si="0"/>
        <v>15.9</v>
      </c>
      <c r="J23" s="199">
        <f t="shared" si="0"/>
        <v>1.4</v>
      </c>
      <c r="K23" s="45"/>
      <c r="L23" s="44"/>
      <c r="M23" s="44"/>
      <c r="N23" s="44"/>
      <c r="O23" s="44"/>
    </row>
    <row r="24" spans="1:15" ht="21" customHeight="1">
      <c r="A24" s="50" t="s">
        <v>63</v>
      </c>
      <c r="B24" s="184">
        <v>10907632</v>
      </c>
      <c r="C24" s="185">
        <v>10931058</v>
      </c>
      <c r="D24" s="186">
        <v>10790013</v>
      </c>
      <c r="E24" s="186">
        <v>11350871</v>
      </c>
      <c r="F24" s="186">
        <f>'R04基準財政需要額・収入額・交付決定額'!BD24</f>
        <v>11098814</v>
      </c>
      <c r="G24" s="200">
        <f t="shared" si="0"/>
        <v>0.2</v>
      </c>
      <c r="H24" s="201">
        <f t="shared" si="0"/>
        <v>-1.3</v>
      </c>
      <c r="I24" s="198">
        <f t="shared" si="0"/>
        <v>5.2</v>
      </c>
      <c r="J24" s="199">
        <f t="shared" si="0"/>
        <v>-2.2</v>
      </c>
      <c r="K24" s="45"/>
      <c r="L24" s="44"/>
      <c r="M24" s="44"/>
      <c r="N24" s="44"/>
      <c r="O24" s="44"/>
    </row>
    <row r="25" spans="1:15" ht="21" customHeight="1">
      <c r="A25" s="50" t="s">
        <v>64</v>
      </c>
      <c r="B25" s="184">
        <v>7799568</v>
      </c>
      <c r="C25" s="185">
        <v>7862369</v>
      </c>
      <c r="D25" s="186">
        <v>8203627</v>
      </c>
      <c r="E25" s="186">
        <v>8749553</v>
      </c>
      <c r="F25" s="186">
        <f>'R04基準財政需要額・収入額・交付決定額'!BD25</f>
        <v>8438371</v>
      </c>
      <c r="G25" s="200">
        <f t="shared" si="0"/>
        <v>0.8</v>
      </c>
      <c r="H25" s="201">
        <f t="shared" si="0"/>
        <v>4.3</v>
      </c>
      <c r="I25" s="198">
        <f t="shared" si="0"/>
        <v>6.7</v>
      </c>
      <c r="J25" s="199">
        <f t="shared" si="0"/>
        <v>-3.6</v>
      </c>
      <c r="K25" s="45"/>
      <c r="L25" s="44"/>
      <c r="M25" s="44"/>
      <c r="N25" s="44"/>
      <c r="O25" s="44"/>
    </row>
    <row r="26" spans="1:15" ht="21" customHeight="1">
      <c r="A26" s="50" t="s">
        <v>65</v>
      </c>
      <c r="B26" s="184">
        <v>4453214</v>
      </c>
      <c r="C26" s="185">
        <v>4427285</v>
      </c>
      <c r="D26" s="186">
        <v>4439369</v>
      </c>
      <c r="E26" s="186">
        <v>5053283</v>
      </c>
      <c r="F26" s="186">
        <f>'R04基準財政需要額・収入額・交付決定額'!BD26</f>
        <v>5114805</v>
      </c>
      <c r="G26" s="258">
        <f t="shared" si="0"/>
        <v>-0.6</v>
      </c>
      <c r="H26" s="201">
        <f t="shared" si="0"/>
        <v>0.3</v>
      </c>
      <c r="I26" s="201">
        <f t="shared" si="0"/>
        <v>13.8</v>
      </c>
      <c r="J26" s="199">
        <f t="shared" si="0"/>
        <v>1.2</v>
      </c>
      <c r="K26" s="45"/>
      <c r="L26" s="44"/>
      <c r="M26" s="44"/>
      <c r="N26" s="44"/>
      <c r="O26" s="44"/>
    </row>
    <row r="27" spans="1:15" ht="21" customHeight="1">
      <c r="A27" s="52" t="s">
        <v>19</v>
      </c>
      <c r="B27" s="181">
        <v>152747</v>
      </c>
      <c r="C27" s="182">
        <v>226295</v>
      </c>
      <c r="D27" s="183">
        <v>198934</v>
      </c>
      <c r="E27" s="183">
        <v>453933</v>
      </c>
      <c r="F27" s="183">
        <f>'R04基準財政需要額・収入額・交付決定額'!BD27</f>
        <v>500407</v>
      </c>
      <c r="G27" s="194">
        <f aca="true" t="shared" si="1" ref="G27:J42">ROUND((C27-B27)/B27*100,1)</f>
        <v>48.2</v>
      </c>
      <c r="H27" s="256">
        <f t="shared" si="1"/>
        <v>-12.1</v>
      </c>
      <c r="I27" s="256">
        <f t="shared" si="1"/>
        <v>128.2</v>
      </c>
      <c r="J27" s="257">
        <f>ROUND((F27-E27)/E27*100,1)</f>
        <v>10.2</v>
      </c>
      <c r="K27" s="45"/>
      <c r="L27" s="44"/>
      <c r="M27" s="44"/>
      <c r="N27" s="44"/>
      <c r="O27" s="44"/>
    </row>
    <row r="28" spans="1:15" ht="21" customHeight="1">
      <c r="A28" s="53" t="s">
        <v>20</v>
      </c>
      <c r="B28" s="184">
        <v>1053072</v>
      </c>
      <c r="C28" s="185">
        <v>1015157</v>
      </c>
      <c r="D28" s="186">
        <v>1037236</v>
      </c>
      <c r="E28" s="186">
        <v>1337470</v>
      </c>
      <c r="F28" s="191">
        <f>'R04基準財政需要額・収入額・交付決定額'!BD28</f>
        <v>1363583</v>
      </c>
      <c r="G28" s="197">
        <f t="shared" si="1"/>
        <v>-3.6</v>
      </c>
      <c r="H28" s="201">
        <f t="shared" si="1"/>
        <v>2.2</v>
      </c>
      <c r="I28" s="201">
        <f t="shared" si="1"/>
        <v>28.9</v>
      </c>
      <c r="J28" s="208">
        <f t="shared" si="1"/>
        <v>2</v>
      </c>
      <c r="K28" s="45"/>
      <c r="L28" s="44"/>
      <c r="M28" s="44"/>
      <c r="N28" s="44"/>
      <c r="O28" s="44"/>
    </row>
    <row r="29" spans="1:15" ht="21" customHeight="1">
      <c r="A29" s="53" t="s">
        <v>21</v>
      </c>
      <c r="B29" s="184">
        <v>1985742</v>
      </c>
      <c r="C29" s="185">
        <v>2012829</v>
      </c>
      <c r="D29" s="186">
        <v>2165395</v>
      </c>
      <c r="E29" s="186">
        <v>2522361</v>
      </c>
      <c r="F29" s="191">
        <f>'R04基準財政需要額・収入額・交付決定額'!BD29</f>
        <v>2439985</v>
      </c>
      <c r="G29" s="197">
        <f t="shared" si="1"/>
        <v>1.4</v>
      </c>
      <c r="H29" s="201">
        <f t="shared" si="1"/>
        <v>7.6</v>
      </c>
      <c r="I29" s="201">
        <f t="shared" si="1"/>
        <v>16.5</v>
      </c>
      <c r="J29" s="209">
        <f t="shared" si="1"/>
        <v>-3.3</v>
      </c>
      <c r="K29" s="45"/>
      <c r="L29" s="44"/>
      <c r="M29" s="44"/>
      <c r="N29" s="44"/>
      <c r="O29" s="44"/>
    </row>
    <row r="30" spans="1:15" ht="21" customHeight="1">
      <c r="A30" s="53" t="s">
        <v>22</v>
      </c>
      <c r="B30" s="184">
        <v>1237117</v>
      </c>
      <c r="C30" s="185">
        <v>1212520</v>
      </c>
      <c r="D30" s="186">
        <v>1404612</v>
      </c>
      <c r="E30" s="186">
        <v>1776919</v>
      </c>
      <c r="F30" s="191">
        <f>'R04基準財政需要額・収入額・交付決定額'!BD30</f>
        <v>1684125</v>
      </c>
      <c r="G30" s="197">
        <f t="shared" si="1"/>
        <v>-2</v>
      </c>
      <c r="H30" s="201">
        <f t="shared" si="1"/>
        <v>15.8</v>
      </c>
      <c r="I30" s="201">
        <f t="shared" si="1"/>
        <v>26.5</v>
      </c>
      <c r="J30" s="209">
        <f t="shared" si="1"/>
        <v>-5.2</v>
      </c>
      <c r="K30" s="45"/>
      <c r="L30" s="44"/>
      <c r="M30" s="44"/>
      <c r="N30" s="44"/>
      <c r="O30" s="44"/>
    </row>
    <row r="31" spans="1:15" ht="21" customHeight="1">
      <c r="A31" s="53" t="s">
        <v>23</v>
      </c>
      <c r="B31" s="184">
        <v>1124916</v>
      </c>
      <c r="C31" s="185">
        <v>1043888</v>
      </c>
      <c r="D31" s="186">
        <v>1195166</v>
      </c>
      <c r="E31" s="186">
        <v>1413813</v>
      </c>
      <c r="F31" s="191">
        <f>'R04基準財政需要額・収入額・交付決定額'!BD31</f>
        <v>1423114</v>
      </c>
      <c r="G31" s="197">
        <f t="shared" si="1"/>
        <v>-7.2</v>
      </c>
      <c r="H31" s="201">
        <f t="shared" si="1"/>
        <v>14.5</v>
      </c>
      <c r="I31" s="201">
        <f t="shared" si="1"/>
        <v>18.3</v>
      </c>
      <c r="J31" s="209">
        <f t="shared" si="1"/>
        <v>0.7</v>
      </c>
      <c r="K31" s="45"/>
      <c r="L31" s="44"/>
      <c r="M31" s="44"/>
      <c r="N31" s="44"/>
      <c r="O31" s="44"/>
    </row>
    <row r="32" spans="1:15" ht="21" customHeight="1">
      <c r="A32" s="53" t="s">
        <v>24</v>
      </c>
      <c r="B32" s="184">
        <v>959540</v>
      </c>
      <c r="C32" s="185">
        <v>1020763</v>
      </c>
      <c r="D32" s="186">
        <v>1121173</v>
      </c>
      <c r="E32" s="186">
        <v>1445744</v>
      </c>
      <c r="F32" s="191">
        <f>'R04基準財政需要額・収入額・交付決定額'!BD32</f>
        <v>1469425</v>
      </c>
      <c r="G32" s="197">
        <f t="shared" si="1"/>
        <v>6.4</v>
      </c>
      <c r="H32" s="201">
        <f t="shared" si="1"/>
        <v>9.8</v>
      </c>
      <c r="I32" s="201">
        <f t="shared" si="1"/>
        <v>28.9</v>
      </c>
      <c r="J32" s="209">
        <f t="shared" si="1"/>
        <v>1.6</v>
      </c>
      <c r="K32" s="45"/>
      <c r="L32" s="44"/>
      <c r="M32" s="44"/>
      <c r="N32" s="44"/>
      <c r="O32" s="44"/>
    </row>
    <row r="33" spans="1:15" ht="21" customHeight="1">
      <c r="A33" s="53" t="s">
        <v>25</v>
      </c>
      <c r="B33" s="184">
        <v>863543</v>
      </c>
      <c r="C33" s="185">
        <v>846394</v>
      </c>
      <c r="D33" s="186">
        <v>987604</v>
      </c>
      <c r="E33" s="186">
        <v>1222806</v>
      </c>
      <c r="F33" s="191">
        <f>'R04基準財政需要額・収入額・交付決定額'!BD33</f>
        <v>1188230</v>
      </c>
      <c r="G33" s="197">
        <f t="shared" si="1"/>
        <v>-2</v>
      </c>
      <c r="H33" s="201">
        <f t="shared" si="1"/>
        <v>16.7</v>
      </c>
      <c r="I33" s="201">
        <f t="shared" si="1"/>
        <v>23.8</v>
      </c>
      <c r="J33" s="209">
        <f t="shared" si="1"/>
        <v>-2.8</v>
      </c>
      <c r="K33" s="45"/>
      <c r="L33" s="44"/>
      <c r="M33" s="44"/>
      <c r="N33" s="44"/>
      <c r="O33" s="44"/>
    </row>
    <row r="34" spans="1:15" ht="21" customHeight="1">
      <c r="A34" s="53" t="s">
        <v>26</v>
      </c>
      <c r="B34" s="184">
        <v>1085407</v>
      </c>
      <c r="C34" s="185">
        <v>1183432</v>
      </c>
      <c r="D34" s="186">
        <v>1310526</v>
      </c>
      <c r="E34" s="186">
        <v>1556228</v>
      </c>
      <c r="F34" s="191">
        <f>'R04基準財政需要額・収入額・交付決定額'!BD34</f>
        <v>1516934</v>
      </c>
      <c r="G34" s="197">
        <f t="shared" si="1"/>
        <v>9</v>
      </c>
      <c r="H34" s="201">
        <f t="shared" si="1"/>
        <v>10.7</v>
      </c>
      <c r="I34" s="201">
        <f t="shared" si="1"/>
        <v>18.7</v>
      </c>
      <c r="J34" s="209">
        <f t="shared" si="1"/>
        <v>-2.5</v>
      </c>
      <c r="K34" s="45"/>
      <c r="L34" s="44"/>
      <c r="M34" s="44"/>
      <c r="N34" s="44"/>
      <c r="O34" s="44"/>
    </row>
    <row r="35" spans="1:15" ht="21" customHeight="1">
      <c r="A35" s="53" t="s">
        <v>67</v>
      </c>
      <c r="B35" s="184">
        <v>4295427</v>
      </c>
      <c r="C35" s="185">
        <v>4168728</v>
      </c>
      <c r="D35" s="186">
        <v>4236188</v>
      </c>
      <c r="E35" s="186">
        <v>4559170</v>
      </c>
      <c r="F35" s="191">
        <f>'R04基準財政需要額・収入額・交付決定額'!BD35</f>
        <v>4465539</v>
      </c>
      <c r="G35" s="197">
        <f t="shared" si="1"/>
        <v>-2.9</v>
      </c>
      <c r="H35" s="201">
        <f t="shared" si="1"/>
        <v>1.6</v>
      </c>
      <c r="I35" s="201">
        <f t="shared" si="1"/>
        <v>7.6</v>
      </c>
      <c r="J35" s="209">
        <f t="shared" si="1"/>
        <v>-2.1</v>
      </c>
      <c r="K35" s="45"/>
      <c r="L35" s="44"/>
      <c r="M35" s="44"/>
      <c r="N35" s="44"/>
      <c r="O35" s="44"/>
    </row>
    <row r="36" spans="1:15" ht="21" customHeight="1">
      <c r="A36" s="53" t="s">
        <v>27</v>
      </c>
      <c r="B36" s="184">
        <v>1410171</v>
      </c>
      <c r="C36" s="185">
        <v>1448182</v>
      </c>
      <c r="D36" s="186">
        <v>1513331</v>
      </c>
      <c r="E36" s="186">
        <v>1877945</v>
      </c>
      <c r="F36" s="186">
        <f>'R04基準財政需要額・収入額・交付決定額'!BD36</f>
        <v>1847006</v>
      </c>
      <c r="G36" s="197">
        <f t="shared" si="1"/>
        <v>2.7</v>
      </c>
      <c r="H36" s="201">
        <f t="shared" si="1"/>
        <v>4.5</v>
      </c>
      <c r="I36" s="201">
        <f t="shared" si="1"/>
        <v>24.1</v>
      </c>
      <c r="J36" s="209">
        <f t="shared" si="1"/>
        <v>-1.6</v>
      </c>
      <c r="K36" s="45"/>
      <c r="L36" s="44"/>
      <c r="M36" s="44"/>
      <c r="N36" s="44"/>
      <c r="O36" s="44"/>
    </row>
    <row r="37" spans="1:15" ht="21" customHeight="1">
      <c r="A37" s="53" t="s">
        <v>28</v>
      </c>
      <c r="B37" s="184">
        <v>1582778</v>
      </c>
      <c r="C37" s="185">
        <v>1641427</v>
      </c>
      <c r="D37" s="186">
        <v>1784610</v>
      </c>
      <c r="E37" s="186">
        <v>2088655</v>
      </c>
      <c r="F37" s="186">
        <f>'R04基準財政需要額・収入額・交付決定額'!BD37</f>
        <v>1952498</v>
      </c>
      <c r="G37" s="197">
        <f t="shared" si="1"/>
        <v>3.7</v>
      </c>
      <c r="H37" s="201">
        <f t="shared" si="1"/>
        <v>8.7</v>
      </c>
      <c r="I37" s="201">
        <f t="shared" si="1"/>
        <v>17</v>
      </c>
      <c r="J37" s="209">
        <f t="shared" si="1"/>
        <v>-6.5</v>
      </c>
      <c r="K37" s="45"/>
      <c r="L37" s="44"/>
      <c r="M37" s="44"/>
      <c r="N37" s="44"/>
      <c r="O37" s="44"/>
    </row>
    <row r="38" spans="1:15" ht="21" customHeight="1">
      <c r="A38" s="53" t="s">
        <v>29</v>
      </c>
      <c r="B38" s="192">
        <v>1280498</v>
      </c>
      <c r="C38" s="185">
        <v>1324253</v>
      </c>
      <c r="D38" s="186">
        <v>1338365</v>
      </c>
      <c r="E38" s="186">
        <v>1607551</v>
      </c>
      <c r="F38" s="186">
        <f>'R04基準財政需要額・収入額・交付決定額'!BD38</f>
        <v>1498572</v>
      </c>
      <c r="G38" s="197">
        <f t="shared" si="1"/>
        <v>3.4</v>
      </c>
      <c r="H38" s="201">
        <f t="shared" si="1"/>
        <v>1.1</v>
      </c>
      <c r="I38" s="201">
        <f t="shared" si="1"/>
        <v>20.1</v>
      </c>
      <c r="J38" s="199">
        <f t="shared" si="1"/>
        <v>-6.8</v>
      </c>
      <c r="K38" s="45"/>
      <c r="L38" s="44"/>
      <c r="M38" s="44"/>
      <c r="N38" s="44"/>
      <c r="O38" s="44"/>
    </row>
    <row r="39" spans="1:15" ht="21" customHeight="1">
      <c r="A39" s="53" t="s">
        <v>30</v>
      </c>
      <c r="B39" s="184">
        <v>697992</v>
      </c>
      <c r="C39" s="185">
        <v>715328</v>
      </c>
      <c r="D39" s="186">
        <v>809516</v>
      </c>
      <c r="E39" s="186">
        <v>1035563</v>
      </c>
      <c r="F39" s="186">
        <f>'R04基準財政需要額・収入額・交付決定額'!BD39</f>
        <v>1122882</v>
      </c>
      <c r="G39" s="197">
        <f t="shared" si="1"/>
        <v>2.5</v>
      </c>
      <c r="H39" s="201">
        <f t="shared" si="1"/>
        <v>13.2</v>
      </c>
      <c r="I39" s="201">
        <f t="shared" si="1"/>
        <v>27.9</v>
      </c>
      <c r="J39" s="199">
        <f t="shared" si="1"/>
        <v>8.4</v>
      </c>
      <c r="K39" s="45"/>
      <c r="L39" s="44"/>
      <c r="M39" s="44"/>
      <c r="N39" s="44"/>
      <c r="O39" s="44"/>
    </row>
    <row r="40" spans="1:15" ht="21" customHeight="1">
      <c r="A40" s="53" t="s">
        <v>31</v>
      </c>
      <c r="B40" s="184">
        <v>816736</v>
      </c>
      <c r="C40" s="185">
        <v>827806</v>
      </c>
      <c r="D40" s="186">
        <v>934312</v>
      </c>
      <c r="E40" s="186">
        <v>1127332</v>
      </c>
      <c r="F40" s="186">
        <f>'R04基準財政需要額・収入額・交付決定額'!BD40</f>
        <v>1122675</v>
      </c>
      <c r="G40" s="197">
        <f t="shared" si="1"/>
        <v>1.4</v>
      </c>
      <c r="H40" s="201">
        <f t="shared" si="1"/>
        <v>12.9</v>
      </c>
      <c r="I40" s="201">
        <f t="shared" si="1"/>
        <v>20.7</v>
      </c>
      <c r="J40" s="199">
        <f t="shared" si="1"/>
        <v>-0.4</v>
      </c>
      <c r="K40" s="45"/>
      <c r="L40" s="44"/>
      <c r="M40" s="44"/>
      <c r="N40" s="44"/>
      <c r="O40" s="44"/>
    </row>
    <row r="41" spans="1:15" ht="21" customHeight="1">
      <c r="A41" s="53" t="s">
        <v>32</v>
      </c>
      <c r="B41" s="184">
        <v>1396296</v>
      </c>
      <c r="C41" s="185">
        <v>1413611</v>
      </c>
      <c r="D41" s="186">
        <v>1511617</v>
      </c>
      <c r="E41" s="186">
        <v>1735475</v>
      </c>
      <c r="F41" s="186">
        <f>'R04基準財政需要額・収入額・交付決定額'!BD41</f>
        <v>1772191</v>
      </c>
      <c r="G41" s="197">
        <f t="shared" si="1"/>
        <v>1.2</v>
      </c>
      <c r="H41" s="201">
        <f t="shared" si="1"/>
        <v>6.9</v>
      </c>
      <c r="I41" s="201">
        <f t="shared" si="1"/>
        <v>14.8</v>
      </c>
      <c r="J41" s="199">
        <f t="shared" si="1"/>
        <v>2.1</v>
      </c>
      <c r="K41" s="45"/>
      <c r="L41" s="44"/>
      <c r="M41" s="44"/>
      <c r="N41" s="44"/>
      <c r="O41" s="44"/>
    </row>
    <row r="42" spans="1:15" ht="21" customHeight="1">
      <c r="A42" s="53" t="s">
        <v>33</v>
      </c>
      <c r="B42" s="184">
        <v>1234491</v>
      </c>
      <c r="C42" s="185">
        <v>1247741</v>
      </c>
      <c r="D42" s="186">
        <v>1363633</v>
      </c>
      <c r="E42" s="186">
        <v>1585536</v>
      </c>
      <c r="F42" s="186">
        <f>'R04基準財政需要額・収入額・交付決定額'!BD42</f>
        <v>1564474</v>
      </c>
      <c r="G42" s="197">
        <f t="shared" si="1"/>
        <v>1.1</v>
      </c>
      <c r="H42" s="201">
        <f t="shared" si="1"/>
        <v>9.3</v>
      </c>
      <c r="I42" s="201">
        <f t="shared" si="1"/>
        <v>16.3</v>
      </c>
      <c r="J42" s="199">
        <f t="shared" si="1"/>
        <v>-1.3</v>
      </c>
      <c r="K42" s="45"/>
      <c r="L42" s="44"/>
      <c r="M42" s="44"/>
      <c r="N42" s="44"/>
      <c r="O42" s="44"/>
    </row>
    <row r="43" spans="1:15" ht="21" customHeight="1">
      <c r="A43" s="53" t="s">
        <v>34</v>
      </c>
      <c r="B43" s="184">
        <v>1866911</v>
      </c>
      <c r="C43" s="185">
        <v>1939377</v>
      </c>
      <c r="D43" s="186">
        <v>1993759</v>
      </c>
      <c r="E43" s="186">
        <v>2294356</v>
      </c>
      <c r="F43" s="186">
        <f>'R04基準財政需要額・収入額・交付決定額'!BD43</f>
        <v>2194408</v>
      </c>
      <c r="G43" s="197">
        <f aca="true" t="shared" si="2" ref="G43:J50">ROUND((C43-B43)/B43*100,1)</f>
        <v>3.9</v>
      </c>
      <c r="H43" s="201">
        <f t="shared" si="2"/>
        <v>2.8</v>
      </c>
      <c r="I43" s="201">
        <f t="shared" si="2"/>
        <v>15.1</v>
      </c>
      <c r="J43" s="199">
        <f t="shared" si="2"/>
        <v>-4.4</v>
      </c>
      <c r="K43" s="45"/>
      <c r="L43" s="44"/>
      <c r="M43" s="44"/>
      <c r="N43" s="44"/>
      <c r="O43" s="44"/>
    </row>
    <row r="44" spans="1:15" ht="21" customHeight="1">
      <c r="A44" s="53" t="s">
        <v>35</v>
      </c>
      <c r="B44" s="184">
        <v>2282787</v>
      </c>
      <c r="C44" s="185">
        <v>2349948</v>
      </c>
      <c r="D44" s="186">
        <v>2454020</v>
      </c>
      <c r="E44" s="186">
        <v>2745546</v>
      </c>
      <c r="F44" s="186">
        <f>'R04基準財政需要額・収入額・交付決定額'!BD44</f>
        <v>2754888</v>
      </c>
      <c r="G44" s="197">
        <f t="shared" si="2"/>
        <v>2.9</v>
      </c>
      <c r="H44" s="201">
        <f t="shared" si="2"/>
        <v>4.4</v>
      </c>
      <c r="I44" s="201">
        <f t="shared" si="2"/>
        <v>11.9</v>
      </c>
      <c r="J44" s="199">
        <f t="shared" si="2"/>
        <v>0.3</v>
      </c>
      <c r="K44" s="45"/>
      <c r="L44" s="44"/>
      <c r="M44" s="44"/>
      <c r="N44" s="44"/>
      <c r="O44" s="44"/>
    </row>
    <row r="45" spans="1:15" ht="21" customHeight="1">
      <c r="A45" s="53" t="s">
        <v>36</v>
      </c>
      <c r="B45" s="184">
        <v>1158433</v>
      </c>
      <c r="C45" s="185">
        <v>1168629</v>
      </c>
      <c r="D45" s="186">
        <v>1260446</v>
      </c>
      <c r="E45" s="186">
        <v>1441610</v>
      </c>
      <c r="F45" s="186">
        <f>'R04基準財政需要額・収入額・交付決定額'!BD45</f>
        <v>1417036</v>
      </c>
      <c r="G45" s="197">
        <f t="shared" si="2"/>
        <v>0.9</v>
      </c>
      <c r="H45" s="201">
        <f t="shared" si="2"/>
        <v>7.9</v>
      </c>
      <c r="I45" s="201">
        <f t="shared" si="2"/>
        <v>14.4</v>
      </c>
      <c r="J45" s="199">
        <f t="shared" si="2"/>
        <v>-1.7</v>
      </c>
      <c r="K45" s="45"/>
      <c r="L45" s="44"/>
      <c r="M45" s="44"/>
      <c r="N45" s="44"/>
      <c r="O45" s="44"/>
    </row>
    <row r="46" spans="1:15" ht="21" customHeight="1">
      <c r="A46" s="53" t="s">
        <v>37</v>
      </c>
      <c r="B46" s="184">
        <v>1295479</v>
      </c>
      <c r="C46" s="185">
        <v>1302212</v>
      </c>
      <c r="D46" s="186">
        <v>1349156</v>
      </c>
      <c r="E46" s="186">
        <v>1644195</v>
      </c>
      <c r="F46" s="186">
        <f>'R04基準財政需要額・収入額・交付決定額'!BD46</f>
        <v>1696274</v>
      </c>
      <c r="G46" s="197">
        <f t="shared" si="2"/>
        <v>0.5</v>
      </c>
      <c r="H46" s="201">
        <f t="shared" si="2"/>
        <v>3.6</v>
      </c>
      <c r="I46" s="201">
        <f t="shared" si="2"/>
        <v>21.9</v>
      </c>
      <c r="J46" s="199">
        <f t="shared" si="2"/>
        <v>3.2</v>
      </c>
      <c r="K46" s="45"/>
      <c r="L46" s="44"/>
      <c r="M46" s="44"/>
      <c r="N46" s="44"/>
      <c r="O46" s="44"/>
    </row>
    <row r="47" spans="1:15" ht="21" customHeight="1" thickBot="1">
      <c r="A47" s="54" t="s">
        <v>38</v>
      </c>
      <c r="B47" s="187">
        <v>911159</v>
      </c>
      <c r="C47" s="188">
        <v>941923</v>
      </c>
      <c r="D47" s="189">
        <v>976257</v>
      </c>
      <c r="E47" s="189">
        <v>1190861</v>
      </c>
      <c r="F47" s="189">
        <f>'R04基準財政需要額・収入額・交付決定額'!BD47</f>
        <v>1181260</v>
      </c>
      <c r="G47" s="210">
        <f t="shared" si="2"/>
        <v>3.4</v>
      </c>
      <c r="H47" s="202">
        <f t="shared" si="2"/>
        <v>3.6</v>
      </c>
      <c r="I47" s="202">
        <f t="shared" si="2"/>
        <v>22</v>
      </c>
      <c r="J47" s="203">
        <f t="shared" si="2"/>
        <v>-0.8</v>
      </c>
      <c r="K47" s="45"/>
      <c r="L47" s="44"/>
      <c r="M47" s="44"/>
      <c r="N47" s="44"/>
      <c r="O47" s="44"/>
    </row>
    <row r="48" spans="1:15" ht="21" customHeight="1" thickBot="1" thickTop="1">
      <c r="A48" s="51" t="s">
        <v>66</v>
      </c>
      <c r="B48" s="190">
        <f>SUM(B6:B26)</f>
        <v>108181785</v>
      </c>
      <c r="C48" s="190">
        <f>SUM(C6:C26)</f>
        <v>108011231</v>
      </c>
      <c r="D48" s="190">
        <f>SUM(D6:D26)</f>
        <v>107910047</v>
      </c>
      <c r="E48" s="190">
        <f>SUM(E6:E26)</f>
        <v>127673110</v>
      </c>
      <c r="F48" s="190">
        <f>SUM(F6:F26)</f>
        <v>126439488</v>
      </c>
      <c r="G48" s="204">
        <f>ROUND((C48-B48)/B48*100,1)</f>
        <v>-0.2</v>
      </c>
      <c r="H48" s="205">
        <f>ROUND((D48-C48)/C48*100,1)</f>
        <v>-0.1</v>
      </c>
      <c r="I48" s="206">
        <f>ROUND((E48-D48)/D48*100,1)</f>
        <v>18.3</v>
      </c>
      <c r="J48" s="207">
        <f>ROUND((F48-E48)/E48*100,1)</f>
        <v>-1</v>
      </c>
      <c r="K48" s="45"/>
      <c r="L48" s="44"/>
      <c r="M48" s="44"/>
      <c r="N48" s="44"/>
      <c r="O48" s="44"/>
    </row>
    <row r="49" spans="1:15" ht="21" customHeight="1" thickBot="1" thickTop="1">
      <c r="A49" s="51" t="s">
        <v>68</v>
      </c>
      <c r="B49" s="190">
        <f>SUM(B27:B47)</f>
        <v>28691242</v>
      </c>
      <c r="C49" s="190">
        <f>SUM(C27:C47)</f>
        <v>29050443</v>
      </c>
      <c r="D49" s="190">
        <f>SUM(D27:D47)</f>
        <v>30945856</v>
      </c>
      <c r="E49" s="190">
        <f>SUM(E27:E47)</f>
        <v>36663069</v>
      </c>
      <c r="F49" s="190">
        <f>SUM(F27:F47)</f>
        <v>36175506</v>
      </c>
      <c r="G49" s="204">
        <f t="shared" si="2"/>
        <v>1.3</v>
      </c>
      <c r="H49" s="205">
        <f t="shared" si="2"/>
        <v>6.5</v>
      </c>
      <c r="I49" s="205">
        <f t="shared" si="2"/>
        <v>18.5</v>
      </c>
      <c r="J49" s="211">
        <f t="shared" si="2"/>
        <v>-1.3</v>
      </c>
      <c r="K49" s="45"/>
      <c r="L49" s="44"/>
      <c r="M49" s="44"/>
      <c r="N49" s="44"/>
      <c r="O49" s="44"/>
    </row>
    <row r="50" spans="1:11" ht="21" customHeight="1" thickTop="1">
      <c r="A50" s="52" t="s">
        <v>69</v>
      </c>
      <c r="B50" s="193">
        <f>B48+B49</f>
        <v>136873027</v>
      </c>
      <c r="C50" s="193">
        <f>C48+C49</f>
        <v>137061674</v>
      </c>
      <c r="D50" s="193">
        <f>D48+D49</f>
        <v>138855903</v>
      </c>
      <c r="E50" s="193">
        <f>E48+E49</f>
        <v>164336179</v>
      </c>
      <c r="F50" s="193">
        <f>F48+F49</f>
        <v>162614994</v>
      </c>
      <c r="G50" s="212">
        <f t="shared" si="2"/>
        <v>0.1</v>
      </c>
      <c r="H50" s="213">
        <f t="shared" si="2"/>
        <v>1.3</v>
      </c>
      <c r="I50" s="213">
        <f t="shared" si="2"/>
        <v>18.4</v>
      </c>
      <c r="J50" s="214">
        <f t="shared" si="2"/>
        <v>-1</v>
      </c>
      <c r="K50" s="45"/>
    </row>
    <row r="51" ht="8.25" customHeight="1"/>
    <row r="52" ht="17.25" customHeight="1">
      <c r="A52" s="48" t="s">
        <v>437</v>
      </c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55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J26" sqref="J26"/>
    </sheetView>
  </sheetViews>
  <sheetFormatPr defaultColWidth="10" defaultRowHeight="21.75" customHeight="1"/>
  <cols>
    <col min="1" max="1" width="9.08203125" style="232" customWidth="1"/>
    <col min="2" max="7" width="12.16015625" style="232" customWidth="1"/>
    <col min="8" max="16384" width="10" style="232" customWidth="1"/>
  </cols>
  <sheetData>
    <row r="2" spans="1:5" ht="21.75" customHeight="1">
      <c r="A2" s="68" t="s">
        <v>427</v>
      </c>
      <c r="B2" s="233"/>
      <c r="C2" s="234"/>
      <c r="D2" s="234"/>
      <c r="E2" s="234"/>
    </row>
    <row r="3" spans="1:7" ht="12.75" customHeight="1">
      <c r="A3" s="235"/>
      <c r="B3" s="236" t="s">
        <v>407</v>
      </c>
      <c r="C3" s="237" t="s">
        <v>71</v>
      </c>
      <c r="D3" s="237" t="s">
        <v>72</v>
      </c>
      <c r="E3" s="237" t="s">
        <v>73</v>
      </c>
      <c r="F3" s="237" t="s">
        <v>72</v>
      </c>
      <c r="G3" s="238" t="s">
        <v>72</v>
      </c>
    </row>
    <row r="4" spans="1:7" ht="12.75" customHeight="1">
      <c r="A4" s="239" t="s">
        <v>49</v>
      </c>
      <c r="B4" s="239" t="s">
        <v>414</v>
      </c>
      <c r="C4" s="240" t="s">
        <v>74</v>
      </c>
      <c r="D4" s="240" t="s">
        <v>75</v>
      </c>
      <c r="E4" s="240" t="s">
        <v>74</v>
      </c>
      <c r="F4" s="240" t="s">
        <v>76</v>
      </c>
      <c r="G4" s="241" t="s">
        <v>77</v>
      </c>
    </row>
    <row r="5" spans="1:7" ht="12.75" customHeight="1">
      <c r="A5" s="242"/>
      <c r="B5" s="243" t="s">
        <v>78</v>
      </c>
      <c r="C5" s="240" t="s">
        <v>79</v>
      </c>
      <c r="D5" s="240" t="s">
        <v>80</v>
      </c>
      <c r="E5" s="240" t="s">
        <v>81</v>
      </c>
      <c r="F5" s="240" t="s">
        <v>82</v>
      </c>
      <c r="G5" s="244" t="s">
        <v>83</v>
      </c>
    </row>
    <row r="6" spans="1:7" ht="21" customHeight="1">
      <c r="A6" s="344" t="s">
        <v>50</v>
      </c>
      <c r="B6" s="345">
        <v>402557</v>
      </c>
      <c r="C6" s="346">
        <f>'R04基準財政需要額・収入額・交付決定額'!AI6</f>
        <v>69204882</v>
      </c>
      <c r="D6" s="346">
        <f aca="true" t="shared" si="0" ref="D6:D46">ROUND($C6/$B6*1000,0)</f>
        <v>171913</v>
      </c>
      <c r="E6" s="346">
        <f>'R04基準財政需要額・収入額・交付決定額'!AQ6</f>
        <v>57395551</v>
      </c>
      <c r="F6" s="347">
        <f aca="true" t="shared" si="1" ref="F6:F50">ROUND($E6/$B6*1000,0)</f>
        <v>142577</v>
      </c>
      <c r="G6" s="348">
        <f>$D6-$F6</f>
        <v>29336</v>
      </c>
    </row>
    <row r="7" spans="1:7" ht="21" customHeight="1">
      <c r="A7" s="344" t="s">
        <v>51</v>
      </c>
      <c r="B7" s="349">
        <v>158286</v>
      </c>
      <c r="C7" s="346">
        <f>'R04基準財政需要額・収入額・交付決定額'!AI7</f>
        <v>29355627</v>
      </c>
      <c r="D7" s="346">
        <f t="shared" si="0"/>
        <v>185459</v>
      </c>
      <c r="E7" s="346">
        <f>'R04基準財政需要額・収入額・交付決定額'!AQ7</f>
        <v>24361928</v>
      </c>
      <c r="F7" s="346">
        <f t="shared" si="1"/>
        <v>153911</v>
      </c>
      <c r="G7" s="350">
        <f aca="true" t="shared" si="2" ref="G7:G26">$D7-$F7</f>
        <v>31548</v>
      </c>
    </row>
    <row r="8" spans="1:7" ht="21" customHeight="1">
      <c r="A8" s="344" t="s">
        <v>52</v>
      </c>
      <c r="B8" s="345">
        <v>84419</v>
      </c>
      <c r="C8" s="346">
        <f>'R04基準財政需要額・収入額・交付決定額'!AI8</f>
        <v>23856052</v>
      </c>
      <c r="D8" s="346">
        <f t="shared" si="0"/>
        <v>282591</v>
      </c>
      <c r="E8" s="346">
        <f>'R04基準財政需要額・収入額・交付決定額'!AQ8</f>
        <v>13058073</v>
      </c>
      <c r="F8" s="347">
        <f t="shared" si="1"/>
        <v>154682</v>
      </c>
      <c r="G8" s="348">
        <f t="shared" si="2"/>
        <v>127909</v>
      </c>
    </row>
    <row r="9" spans="1:7" ht="21" customHeight="1">
      <c r="A9" s="344" t="s">
        <v>53</v>
      </c>
      <c r="B9" s="345">
        <v>106732</v>
      </c>
      <c r="C9" s="346">
        <f>'R04基準財政需要額・収入額・交付決定額'!AI9</f>
        <v>19740038</v>
      </c>
      <c r="D9" s="346">
        <f t="shared" si="0"/>
        <v>184950</v>
      </c>
      <c r="E9" s="346">
        <f>'R04基準財政需要額・収入額・交付決定額'!AQ9</f>
        <v>13491331</v>
      </c>
      <c r="F9" s="347">
        <f t="shared" si="1"/>
        <v>126404</v>
      </c>
      <c r="G9" s="348">
        <f t="shared" si="2"/>
        <v>58546</v>
      </c>
    </row>
    <row r="10" spans="1:7" ht="21" customHeight="1">
      <c r="A10" s="344" t="s">
        <v>54</v>
      </c>
      <c r="B10" s="345">
        <v>85283</v>
      </c>
      <c r="C10" s="346">
        <f>'R04基準財政需要額・収入額・交付決定額'!AI10</f>
        <v>20215503</v>
      </c>
      <c r="D10" s="346">
        <f t="shared" si="0"/>
        <v>237040</v>
      </c>
      <c r="E10" s="346">
        <f>'R04基準財政需要額・収入額・交付決定額'!AQ10</f>
        <v>11979112</v>
      </c>
      <c r="F10" s="347">
        <f t="shared" si="1"/>
        <v>140463</v>
      </c>
      <c r="G10" s="348">
        <f t="shared" si="2"/>
        <v>96577</v>
      </c>
    </row>
    <row r="11" spans="1:7" ht="21" customHeight="1">
      <c r="A11" s="344" t="s">
        <v>55</v>
      </c>
      <c r="B11" s="345">
        <v>76570</v>
      </c>
      <c r="C11" s="346">
        <f>'R04基準財政需要額・収入額・交付決定額'!AI11</f>
        <v>20925859</v>
      </c>
      <c r="D11" s="346">
        <f t="shared" si="0"/>
        <v>273291</v>
      </c>
      <c r="E11" s="346">
        <f>'R04基準財政需要額・収入額・交付決定額'!AQ11</f>
        <v>10250522</v>
      </c>
      <c r="F11" s="347">
        <f t="shared" si="1"/>
        <v>133871</v>
      </c>
      <c r="G11" s="348">
        <f t="shared" si="2"/>
        <v>139420</v>
      </c>
    </row>
    <row r="12" spans="1:7" ht="21" customHeight="1">
      <c r="A12" s="344" t="s">
        <v>14</v>
      </c>
      <c r="B12" s="345">
        <v>19247</v>
      </c>
      <c r="C12" s="346">
        <f>'R04基準財政需要額・収入額・交付決定額'!AI12</f>
        <v>5177067</v>
      </c>
      <c r="D12" s="346">
        <f t="shared" si="0"/>
        <v>268980</v>
      </c>
      <c r="E12" s="346">
        <f>'R04基準財政需要額・収入額・交付決定額'!AQ12</f>
        <v>2746122</v>
      </c>
      <c r="F12" s="347">
        <f t="shared" si="1"/>
        <v>142678</v>
      </c>
      <c r="G12" s="348">
        <f t="shared" si="2"/>
        <v>126302</v>
      </c>
    </row>
    <row r="13" spans="1:7" ht="21" customHeight="1">
      <c r="A13" s="344" t="s">
        <v>15</v>
      </c>
      <c r="B13" s="345">
        <v>37150</v>
      </c>
      <c r="C13" s="346">
        <f>'R04基準財政需要額・収入額・交付決定額'!AI13</f>
        <v>8311556</v>
      </c>
      <c r="D13" s="346">
        <f t="shared" si="0"/>
        <v>223730</v>
      </c>
      <c r="E13" s="346">
        <f>'R04基準財政需要額・収入額・交付決定額'!AQ13</f>
        <v>4981433</v>
      </c>
      <c r="F13" s="347">
        <f t="shared" si="1"/>
        <v>134090</v>
      </c>
      <c r="G13" s="348">
        <f t="shared" si="2"/>
        <v>89640</v>
      </c>
    </row>
    <row r="14" spans="1:7" ht="21" customHeight="1">
      <c r="A14" s="344" t="s">
        <v>16</v>
      </c>
      <c r="B14" s="345">
        <v>65649</v>
      </c>
      <c r="C14" s="346">
        <f>'R04基準財政需要額・収入額・交付決定額'!AI14</f>
        <v>11369749</v>
      </c>
      <c r="D14" s="346">
        <f t="shared" si="0"/>
        <v>173190</v>
      </c>
      <c r="E14" s="346">
        <f>'R04基準財政需要額・収入額・交付決定額'!AQ14</f>
        <v>8388100</v>
      </c>
      <c r="F14" s="347">
        <f t="shared" si="1"/>
        <v>127772</v>
      </c>
      <c r="G14" s="348">
        <f t="shared" si="2"/>
        <v>45418</v>
      </c>
    </row>
    <row r="15" spans="1:7" ht="21" customHeight="1">
      <c r="A15" s="344" t="s">
        <v>56</v>
      </c>
      <c r="B15" s="345">
        <v>47774</v>
      </c>
      <c r="C15" s="346">
        <f>'R04基準財政需要額・収入額・交付決定額'!AI15</f>
        <v>15474143</v>
      </c>
      <c r="D15" s="346">
        <f t="shared" si="0"/>
        <v>323903</v>
      </c>
      <c r="E15" s="346">
        <f>'R04基準財政需要額・収入額・交付決定額'!AQ15</f>
        <v>6940797</v>
      </c>
      <c r="F15" s="347">
        <f t="shared" si="1"/>
        <v>145284</v>
      </c>
      <c r="G15" s="348">
        <f t="shared" si="2"/>
        <v>178619</v>
      </c>
    </row>
    <row r="16" spans="1:7" ht="21" customHeight="1">
      <c r="A16" s="344" t="s">
        <v>17</v>
      </c>
      <c r="B16" s="345">
        <v>56689</v>
      </c>
      <c r="C16" s="346">
        <f>'R04基準財政需要額・収入額・交付決定額'!AI16</f>
        <v>10129388</v>
      </c>
      <c r="D16" s="346">
        <f t="shared" si="0"/>
        <v>178683</v>
      </c>
      <c r="E16" s="346">
        <f>'R04基準財政需要額・収入額・交付決定額'!AQ16</f>
        <v>7698803</v>
      </c>
      <c r="F16" s="347">
        <f t="shared" si="1"/>
        <v>135808</v>
      </c>
      <c r="G16" s="348">
        <f t="shared" si="2"/>
        <v>42875</v>
      </c>
    </row>
    <row r="17" spans="1:7" ht="21" customHeight="1">
      <c r="A17" s="344" t="s">
        <v>18</v>
      </c>
      <c r="B17" s="345">
        <v>55348</v>
      </c>
      <c r="C17" s="346">
        <f>'R04基準財政需要額・収入額・交付決定額'!AI17</f>
        <v>11251942</v>
      </c>
      <c r="D17" s="346">
        <f t="shared" si="0"/>
        <v>203294</v>
      </c>
      <c r="E17" s="346">
        <f>'R04基準財政需要額・収入額・交付決定額'!AQ17</f>
        <v>7331039</v>
      </c>
      <c r="F17" s="347">
        <f t="shared" si="1"/>
        <v>132454</v>
      </c>
      <c r="G17" s="348">
        <f t="shared" si="2"/>
        <v>70840</v>
      </c>
    </row>
    <row r="18" spans="1:7" ht="21" customHeight="1">
      <c r="A18" s="351" t="s">
        <v>84</v>
      </c>
      <c r="B18" s="349">
        <v>144521</v>
      </c>
      <c r="C18" s="346">
        <f>'R04基準財政需要額・収入額・交付決定額'!AI18</f>
        <v>23292564</v>
      </c>
      <c r="D18" s="346">
        <f t="shared" si="0"/>
        <v>161171</v>
      </c>
      <c r="E18" s="346">
        <f>'R04基準財政需要額・収入額・交付決定額'!AQ18</f>
        <v>19833145</v>
      </c>
      <c r="F18" s="347">
        <f t="shared" si="1"/>
        <v>137234</v>
      </c>
      <c r="G18" s="350">
        <f t="shared" si="2"/>
        <v>23937</v>
      </c>
    </row>
    <row r="19" spans="1:7" ht="21" customHeight="1">
      <c r="A19" s="344" t="s">
        <v>58</v>
      </c>
      <c r="B19" s="345">
        <v>99968</v>
      </c>
      <c r="C19" s="346">
        <f>'R04基準財政需要額・収入額・交付決定額'!AI19</f>
        <v>16406848</v>
      </c>
      <c r="D19" s="346">
        <f t="shared" si="0"/>
        <v>164121</v>
      </c>
      <c r="E19" s="346">
        <f>'R04基準財政需要額・収入額・交付決定額'!AQ19</f>
        <v>13231540</v>
      </c>
      <c r="F19" s="347">
        <f t="shared" si="1"/>
        <v>132358</v>
      </c>
      <c r="G19" s="348">
        <f t="shared" si="2"/>
        <v>31763</v>
      </c>
    </row>
    <row r="20" spans="1:7" ht="21" customHeight="1">
      <c r="A20" s="344" t="s">
        <v>59</v>
      </c>
      <c r="B20" s="345">
        <v>25280</v>
      </c>
      <c r="C20" s="346">
        <f>'R04基準財政需要額・収入額・交付決定額'!AI20</f>
        <v>7704369</v>
      </c>
      <c r="D20" s="346">
        <f t="shared" si="0"/>
        <v>304761</v>
      </c>
      <c r="E20" s="346">
        <f>'R04基準財政需要額・収入額・交付決定額'!AQ20</f>
        <v>3122413</v>
      </c>
      <c r="F20" s="347">
        <f t="shared" si="1"/>
        <v>123513</v>
      </c>
      <c r="G20" s="348">
        <f t="shared" si="2"/>
        <v>181248</v>
      </c>
    </row>
    <row r="21" spans="1:7" ht="21" customHeight="1">
      <c r="A21" s="344" t="s">
        <v>60</v>
      </c>
      <c r="B21" s="345">
        <v>56388</v>
      </c>
      <c r="C21" s="346">
        <f>'R04基準財政需要額・収入額・交付決定額'!AI21</f>
        <v>9840970</v>
      </c>
      <c r="D21" s="346">
        <f t="shared" si="0"/>
        <v>174522</v>
      </c>
      <c r="E21" s="346">
        <f>'R04基準財政需要額・収入額・交付決定額'!AQ21</f>
        <v>7096008</v>
      </c>
      <c r="F21" s="347">
        <f t="shared" si="1"/>
        <v>125843</v>
      </c>
      <c r="G21" s="348">
        <f t="shared" si="2"/>
        <v>48679</v>
      </c>
    </row>
    <row r="22" spans="1:7" ht="21" customHeight="1">
      <c r="A22" s="344" t="s">
        <v>85</v>
      </c>
      <c r="B22" s="345">
        <v>22538</v>
      </c>
      <c r="C22" s="346">
        <f>'R04基準財政需要額・収入額・交付決定額'!AI22</f>
        <v>9758936</v>
      </c>
      <c r="D22" s="346">
        <f t="shared" si="0"/>
        <v>432999</v>
      </c>
      <c r="E22" s="346">
        <f>'R04基準財政需要額・収入額・交付決定額'!AQ22</f>
        <v>3298559</v>
      </c>
      <c r="F22" s="347">
        <f t="shared" si="1"/>
        <v>146355</v>
      </c>
      <c r="G22" s="348">
        <f t="shared" si="2"/>
        <v>286644</v>
      </c>
    </row>
    <row r="23" spans="1:7" ht="21" customHeight="1">
      <c r="A23" s="344" t="s">
        <v>62</v>
      </c>
      <c r="B23" s="345">
        <v>32928</v>
      </c>
      <c r="C23" s="346">
        <f>'R04基準財政需要額・収入額・交付決定額'!AI23</f>
        <v>9637281</v>
      </c>
      <c r="D23" s="346">
        <f t="shared" si="0"/>
        <v>292677</v>
      </c>
      <c r="E23" s="346">
        <f>'R04基準財政需要額・収入額・交付決定額'!AQ23</f>
        <v>5103728</v>
      </c>
      <c r="F23" s="347">
        <f t="shared" si="1"/>
        <v>154997</v>
      </c>
      <c r="G23" s="348">
        <f t="shared" si="2"/>
        <v>137680</v>
      </c>
    </row>
    <row r="24" spans="1:7" ht="21" customHeight="1">
      <c r="A24" s="344" t="s">
        <v>63</v>
      </c>
      <c r="B24" s="345">
        <v>38997</v>
      </c>
      <c r="C24" s="346">
        <f>'R04基準財政需要額・収入額・交付決定額'!AI24</f>
        <v>16424720</v>
      </c>
      <c r="D24" s="346">
        <f t="shared" si="0"/>
        <v>421179</v>
      </c>
      <c r="E24" s="346">
        <f>'R04基準財政需要額・収入額・交付決定額'!AQ24</f>
        <v>5350908</v>
      </c>
      <c r="F24" s="347">
        <f t="shared" si="1"/>
        <v>137213</v>
      </c>
      <c r="G24" s="348">
        <f t="shared" si="2"/>
        <v>283966</v>
      </c>
    </row>
    <row r="25" spans="1:7" ht="21" customHeight="1">
      <c r="A25" s="344" t="s">
        <v>64</v>
      </c>
      <c r="B25" s="345">
        <v>30428</v>
      </c>
      <c r="C25" s="346">
        <f>'R04基準財政需要額・収入額・交付決定額'!AI25</f>
        <v>12591986</v>
      </c>
      <c r="D25" s="346">
        <f t="shared" si="0"/>
        <v>413829</v>
      </c>
      <c r="E25" s="346">
        <f>'R04基準財政需要額・収入額・交付決定額'!AQ25</f>
        <v>4153842</v>
      </c>
      <c r="F25" s="347">
        <f t="shared" si="1"/>
        <v>136514</v>
      </c>
      <c r="G25" s="348">
        <f t="shared" si="2"/>
        <v>277315</v>
      </c>
    </row>
    <row r="26" spans="1:7" ht="21" customHeight="1">
      <c r="A26" s="344" t="s">
        <v>65</v>
      </c>
      <c r="B26" s="345">
        <v>32735</v>
      </c>
      <c r="C26" s="346">
        <f>'R04基準財政需要額・収入額・交付決定額'!AI26</f>
        <v>9226595</v>
      </c>
      <c r="D26" s="346">
        <f t="shared" si="0"/>
        <v>281857</v>
      </c>
      <c r="E26" s="346">
        <f>'R04基準財政需要額・収入額・交付決定額'!AQ26</f>
        <v>4210833</v>
      </c>
      <c r="F26" s="347">
        <f t="shared" si="1"/>
        <v>128634</v>
      </c>
      <c r="G26" s="348">
        <f t="shared" si="2"/>
        <v>153223</v>
      </c>
    </row>
    <row r="27" spans="1:7" ht="21" customHeight="1">
      <c r="A27" s="352" t="s">
        <v>19</v>
      </c>
      <c r="B27" s="353">
        <v>25881</v>
      </c>
      <c r="C27" s="346">
        <f>'R04基準財政需要額・収入額・交付決定額'!AI27</f>
        <v>4395905</v>
      </c>
      <c r="D27" s="346">
        <f t="shared" si="0"/>
        <v>169851</v>
      </c>
      <c r="E27" s="346">
        <f>'R04基準財政需要額・収入額・交付決定額'!AQ27</f>
        <v>3910369</v>
      </c>
      <c r="F27" s="347">
        <f t="shared" si="1"/>
        <v>151090</v>
      </c>
      <c r="G27" s="350">
        <f aca="true" t="shared" si="3" ref="G27:G50">$D27-$F27</f>
        <v>18761</v>
      </c>
    </row>
    <row r="28" spans="1:7" ht="21" customHeight="1">
      <c r="A28" s="352" t="s">
        <v>20</v>
      </c>
      <c r="B28" s="353">
        <v>22208</v>
      </c>
      <c r="C28" s="346">
        <f>'R04基準財政需要額・収入額・交付決定額'!AI28</f>
        <v>4097573</v>
      </c>
      <c r="D28" s="346">
        <f t="shared" si="0"/>
        <v>184509</v>
      </c>
      <c r="E28" s="346">
        <f>'R04基準財政需要額・収入額・交付決定額'!AQ28</f>
        <v>2735989</v>
      </c>
      <c r="F28" s="347">
        <f t="shared" si="1"/>
        <v>123198</v>
      </c>
      <c r="G28" s="348">
        <f t="shared" si="3"/>
        <v>61311</v>
      </c>
    </row>
    <row r="29" spans="1:7" ht="21" customHeight="1">
      <c r="A29" s="352" t="s">
        <v>21</v>
      </c>
      <c r="B29" s="353">
        <v>26882</v>
      </c>
      <c r="C29" s="346">
        <f>'R04基準財政需要額・収入額・交付決定額'!AI29</f>
        <v>5985445</v>
      </c>
      <c r="D29" s="346">
        <f t="shared" si="0"/>
        <v>222656</v>
      </c>
      <c r="E29" s="346">
        <f>'R04基準財政需要額・収入額・交付決定額'!AQ29</f>
        <v>3545460</v>
      </c>
      <c r="F29" s="347">
        <f t="shared" si="1"/>
        <v>131890</v>
      </c>
      <c r="G29" s="348">
        <f t="shared" si="3"/>
        <v>90766</v>
      </c>
    </row>
    <row r="30" spans="1:7" ht="21" customHeight="1">
      <c r="A30" s="352" t="s">
        <v>22</v>
      </c>
      <c r="B30" s="353">
        <v>26402</v>
      </c>
      <c r="C30" s="346">
        <f>'R04基準財政需要額・収入額・交付決定額'!AI30</f>
        <v>5435122</v>
      </c>
      <c r="D30" s="346">
        <f t="shared" si="0"/>
        <v>205860</v>
      </c>
      <c r="E30" s="346">
        <f>'R04基準財政需要額・収入額・交付決定額'!AQ30</f>
        <v>3749779</v>
      </c>
      <c r="F30" s="347">
        <f t="shared" si="1"/>
        <v>142026</v>
      </c>
      <c r="G30" s="348">
        <f t="shared" si="3"/>
        <v>63834</v>
      </c>
    </row>
    <row r="31" spans="1:7" ht="21" customHeight="1">
      <c r="A31" s="352" t="s">
        <v>23</v>
      </c>
      <c r="B31" s="353">
        <v>6610</v>
      </c>
      <c r="C31" s="346">
        <f>'R04基準財政需要額・収入額・交付決定額'!AI31</f>
        <v>2578320</v>
      </c>
      <c r="D31" s="346">
        <f t="shared" si="0"/>
        <v>390064</v>
      </c>
      <c r="E31" s="346">
        <f>'R04基準財政需要額・収入額・交付決定額'!AQ31</f>
        <v>1155206</v>
      </c>
      <c r="F31" s="347">
        <f t="shared" si="1"/>
        <v>174766</v>
      </c>
      <c r="G31" s="348">
        <f t="shared" si="3"/>
        <v>215298</v>
      </c>
    </row>
    <row r="32" spans="1:7" ht="21" customHeight="1">
      <c r="A32" s="352" t="s">
        <v>24</v>
      </c>
      <c r="B32" s="353">
        <v>18585</v>
      </c>
      <c r="C32" s="346">
        <f>'R04基準財政需要額・収入額・交付決定額'!AI32</f>
        <v>4106293</v>
      </c>
      <c r="D32" s="346">
        <f t="shared" si="0"/>
        <v>220947</v>
      </c>
      <c r="E32" s="346">
        <f>'R04基準財政需要額・収入額・交付決定額'!AQ32</f>
        <v>2636868</v>
      </c>
      <c r="F32" s="347">
        <f t="shared" si="1"/>
        <v>141882</v>
      </c>
      <c r="G32" s="348">
        <f t="shared" si="3"/>
        <v>79065</v>
      </c>
    </row>
    <row r="33" spans="1:7" ht="21" customHeight="1">
      <c r="A33" s="352" t="s">
        <v>25</v>
      </c>
      <c r="B33" s="353">
        <v>9654</v>
      </c>
      <c r="C33" s="346">
        <f>'R04基準財政需要額・収入額・交付決定額'!AI33</f>
        <v>2742451</v>
      </c>
      <c r="D33" s="346">
        <f t="shared" si="0"/>
        <v>284074</v>
      </c>
      <c r="E33" s="346">
        <f>'R04基準財政需要額・収入額・交付決定額'!AQ33</f>
        <v>1551018</v>
      </c>
      <c r="F33" s="347">
        <f t="shared" si="1"/>
        <v>160661</v>
      </c>
      <c r="G33" s="348">
        <f t="shared" si="3"/>
        <v>123413</v>
      </c>
    </row>
    <row r="34" spans="1:7" ht="21" customHeight="1">
      <c r="A34" s="352" t="s">
        <v>26</v>
      </c>
      <c r="B34" s="353">
        <v>14355</v>
      </c>
      <c r="C34" s="346">
        <f>'R04基準財政需要額・収入額・交付決定額'!AI34</f>
        <v>3598154</v>
      </c>
      <c r="D34" s="346">
        <f t="shared" si="0"/>
        <v>250655</v>
      </c>
      <c r="E34" s="346">
        <f>'R04基準財政需要額・収入額・交付決定額'!AQ34</f>
        <v>2081220</v>
      </c>
      <c r="F34" s="347">
        <f t="shared" si="1"/>
        <v>144982</v>
      </c>
      <c r="G34" s="348">
        <f t="shared" si="3"/>
        <v>105673</v>
      </c>
    </row>
    <row r="35" spans="1:7" ht="21" customHeight="1">
      <c r="A35" s="352" t="s">
        <v>67</v>
      </c>
      <c r="B35" s="353">
        <v>19529</v>
      </c>
      <c r="C35" s="346">
        <f>'R04基準財政需要額・収入額・交付決定額'!AI35</f>
        <v>8059187</v>
      </c>
      <c r="D35" s="346">
        <f t="shared" si="0"/>
        <v>412678</v>
      </c>
      <c r="E35" s="346">
        <f>'R04基準財政需要額・収入額・交付決定額'!AQ35</f>
        <v>3608142</v>
      </c>
      <c r="F35" s="347">
        <f t="shared" si="1"/>
        <v>184758</v>
      </c>
      <c r="G35" s="348">
        <f t="shared" si="3"/>
        <v>227920</v>
      </c>
    </row>
    <row r="36" spans="1:7" ht="21" customHeight="1">
      <c r="A36" s="352" t="s">
        <v>27</v>
      </c>
      <c r="B36" s="353">
        <v>22041</v>
      </c>
      <c r="C36" s="346">
        <f>'R04基準財政需要額・収入額・交付決定額'!AI36</f>
        <v>4453840</v>
      </c>
      <c r="D36" s="346">
        <f t="shared" si="0"/>
        <v>202071</v>
      </c>
      <c r="E36" s="346">
        <f>'R04基準財政需要額・収入額・交付決定額'!AQ36</f>
        <v>2606834</v>
      </c>
      <c r="F36" s="347">
        <f t="shared" si="1"/>
        <v>118272</v>
      </c>
      <c r="G36" s="348">
        <f t="shared" si="3"/>
        <v>83799</v>
      </c>
    </row>
    <row r="37" spans="1:7" ht="21" customHeight="1">
      <c r="A37" s="352" t="s">
        <v>28</v>
      </c>
      <c r="B37" s="353">
        <v>23360</v>
      </c>
      <c r="C37" s="346">
        <f>'R04基準財政需要額・収入額・交付決定額'!AI37</f>
        <v>4976191</v>
      </c>
      <c r="D37" s="346">
        <f t="shared" si="0"/>
        <v>213022</v>
      </c>
      <c r="E37" s="346">
        <f>'R04基準財政需要額・収入額・交付決定額'!AQ37</f>
        <v>3022425</v>
      </c>
      <c r="F37" s="347">
        <f t="shared" si="1"/>
        <v>129385</v>
      </c>
      <c r="G37" s="348">
        <f t="shared" si="3"/>
        <v>83637</v>
      </c>
    </row>
    <row r="38" spans="1:7" ht="21" customHeight="1">
      <c r="A38" s="352" t="s">
        <v>29</v>
      </c>
      <c r="B38" s="353">
        <v>18139</v>
      </c>
      <c r="C38" s="346">
        <f>'R04基準財政需要額・収入額・交付決定額'!AI38</f>
        <v>3862927</v>
      </c>
      <c r="D38" s="346">
        <f t="shared" si="0"/>
        <v>212963</v>
      </c>
      <c r="E38" s="346">
        <f>'R04基準財政需要額・収入額・交付決定額'!AQ38</f>
        <v>2364355</v>
      </c>
      <c r="F38" s="347">
        <f t="shared" si="1"/>
        <v>130346</v>
      </c>
      <c r="G38" s="348">
        <f t="shared" si="3"/>
        <v>82617</v>
      </c>
    </row>
    <row r="39" spans="1:7" ht="21" customHeight="1">
      <c r="A39" s="354" t="s">
        <v>30</v>
      </c>
      <c r="B39" s="353">
        <v>8071</v>
      </c>
      <c r="C39" s="346">
        <f>'R04基準財政需要額・収入額・交付決定額'!AI39</f>
        <v>2151876</v>
      </c>
      <c r="D39" s="346">
        <f t="shared" si="0"/>
        <v>266618</v>
      </c>
      <c r="E39" s="346">
        <f>'R04基準財政需要額・収入額・交付決定額'!AQ39</f>
        <v>1028994</v>
      </c>
      <c r="F39" s="347">
        <f t="shared" si="1"/>
        <v>127493</v>
      </c>
      <c r="G39" s="355">
        <f t="shared" si="3"/>
        <v>139125</v>
      </c>
    </row>
    <row r="40" spans="1:7" ht="21" customHeight="1">
      <c r="A40" s="354" t="s">
        <v>31</v>
      </c>
      <c r="B40" s="353">
        <v>5626</v>
      </c>
      <c r="C40" s="346">
        <f>'R04基準財政需要額・収入額・交付決定額'!AI40</f>
        <v>1990105</v>
      </c>
      <c r="D40" s="346">
        <f t="shared" si="0"/>
        <v>353734</v>
      </c>
      <c r="E40" s="346">
        <f>'R04基準財政需要額・収入額・交付決定額'!AQ40</f>
        <v>867430</v>
      </c>
      <c r="F40" s="347">
        <f t="shared" si="1"/>
        <v>154182</v>
      </c>
      <c r="G40" s="355">
        <f t="shared" si="3"/>
        <v>199552</v>
      </c>
    </row>
    <row r="41" spans="1:7" ht="21" customHeight="1">
      <c r="A41" s="354" t="s">
        <v>32</v>
      </c>
      <c r="B41" s="353">
        <v>9860</v>
      </c>
      <c r="C41" s="346">
        <f>'R04基準財政需要額・収入額・交付決定額'!AI41</f>
        <v>3056703</v>
      </c>
      <c r="D41" s="346">
        <f t="shared" si="0"/>
        <v>310010</v>
      </c>
      <c r="E41" s="346">
        <f>'R04基準財政需要額・収入額・交付決定額'!AQ41</f>
        <v>1284512</v>
      </c>
      <c r="F41" s="347">
        <f t="shared" si="1"/>
        <v>130275</v>
      </c>
      <c r="G41" s="355">
        <f t="shared" si="3"/>
        <v>179735</v>
      </c>
    </row>
    <row r="42" spans="1:7" ht="21" customHeight="1">
      <c r="A42" s="354" t="s">
        <v>33</v>
      </c>
      <c r="B42" s="353">
        <v>3402</v>
      </c>
      <c r="C42" s="346">
        <f>'R04基準財政需要額・収入額・交付決定額'!AI42</f>
        <v>2062342</v>
      </c>
      <c r="D42" s="346">
        <f t="shared" si="0"/>
        <v>606215</v>
      </c>
      <c r="E42" s="346">
        <f>'R04基準財政需要額・収入額・交付決定額'!AQ42</f>
        <v>497868</v>
      </c>
      <c r="F42" s="347">
        <f t="shared" si="1"/>
        <v>146346</v>
      </c>
      <c r="G42" s="355">
        <f t="shared" si="3"/>
        <v>459869</v>
      </c>
    </row>
    <row r="43" spans="1:7" ht="21" customHeight="1">
      <c r="A43" s="354" t="s">
        <v>34</v>
      </c>
      <c r="B43" s="353">
        <v>10195</v>
      </c>
      <c r="C43" s="346">
        <f>'R04基準財政需要額・収入額・交付決定額'!AI43</f>
        <v>3717386</v>
      </c>
      <c r="D43" s="346">
        <f t="shared" si="0"/>
        <v>364628</v>
      </c>
      <c r="E43" s="346">
        <f>'R04基準財政需要額・収入額・交付決定額'!AQ43</f>
        <v>1522923</v>
      </c>
      <c r="F43" s="347">
        <f t="shared" si="1"/>
        <v>149379</v>
      </c>
      <c r="G43" s="355">
        <f t="shared" si="3"/>
        <v>215249</v>
      </c>
    </row>
    <row r="44" spans="1:7" ht="21" customHeight="1">
      <c r="A44" s="354" t="s">
        <v>35</v>
      </c>
      <c r="B44" s="353">
        <v>7412</v>
      </c>
      <c r="C44" s="346">
        <f>'R04基準財政需要額・収入額・交付決定額'!AI44</f>
        <v>3758516</v>
      </c>
      <c r="D44" s="346">
        <f t="shared" si="0"/>
        <v>507085</v>
      </c>
      <c r="E44" s="346">
        <f>'R04基準財政需要額・収入額・交付決定額'!AQ44</f>
        <v>1003628</v>
      </c>
      <c r="F44" s="347">
        <f t="shared" si="1"/>
        <v>135406</v>
      </c>
      <c r="G44" s="355">
        <f t="shared" si="3"/>
        <v>371679</v>
      </c>
    </row>
    <row r="45" spans="1:7" ht="21" customHeight="1">
      <c r="A45" s="354" t="s">
        <v>36</v>
      </c>
      <c r="B45" s="353">
        <v>2016</v>
      </c>
      <c r="C45" s="346">
        <f>'R04基準財政需要額・収入額・交付決定額'!AI45</f>
        <v>1673722</v>
      </c>
      <c r="D45" s="346">
        <f t="shared" si="0"/>
        <v>830219</v>
      </c>
      <c r="E45" s="346">
        <f>'R04基準財政需要額・収入額・交付決定額'!AQ45</f>
        <v>255000</v>
      </c>
      <c r="F45" s="347">
        <f t="shared" si="1"/>
        <v>126488</v>
      </c>
      <c r="G45" s="355">
        <f t="shared" si="3"/>
        <v>703731</v>
      </c>
    </row>
    <row r="46" spans="1:7" ht="21" customHeight="1">
      <c r="A46" s="354" t="s">
        <v>37</v>
      </c>
      <c r="B46" s="353">
        <v>17516</v>
      </c>
      <c r="C46" s="346">
        <f>'R04基準財政需要額・収入額・交付決定額'!AI46</f>
        <v>4076425</v>
      </c>
      <c r="D46" s="346">
        <f t="shared" si="0"/>
        <v>232726</v>
      </c>
      <c r="E46" s="346">
        <f>'R04基準財政需要額・収入額・交付決定額'!AQ46</f>
        <v>2407258</v>
      </c>
      <c r="F46" s="347">
        <f t="shared" si="1"/>
        <v>137432</v>
      </c>
      <c r="G46" s="355">
        <f t="shared" si="3"/>
        <v>95294</v>
      </c>
    </row>
    <row r="47" spans="1:7" ht="21" customHeight="1" thickBot="1">
      <c r="A47" s="339" t="s">
        <v>38</v>
      </c>
      <c r="B47" s="340">
        <v>1511</v>
      </c>
      <c r="C47" s="341">
        <f>'R04基準財政需要額・収入額・交付決定額'!AI47</f>
        <v>1750417</v>
      </c>
      <c r="D47" s="341">
        <f>ROUND($C47/$B47*1000,0)</f>
        <v>1158449</v>
      </c>
      <c r="E47" s="341">
        <f>'R04基準財政需要額・収入額・交付決定額'!AQ47</f>
        <v>570442</v>
      </c>
      <c r="F47" s="342">
        <f t="shared" si="1"/>
        <v>377526</v>
      </c>
      <c r="G47" s="343">
        <f t="shared" si="3"/>
        <v>780923</v>
      </c>
    </row>
    <row r="48" spans="1:7" ht="17.25" customHeight="1" thickBot="1" thickTop="1">
      <c r="A48" s="259" t="s">
        <v>86</v>
      </c>
      <c r="B48" s="260">
        <f>SUM(B6:B26)</f>
        <v>1679487</v>
      </c>
      <c r="C48" s="261">
        <f>SUM(C6:C26)</f>
        <v>359896075</v>
      </c>
      <c r="D48" s="261">
        <f>ROUND($C48/$B48*1000,0)</f>
        <v>214289</v>
      </c>
      <c r="E48" s="261">
        <f>SUM(E6:E26)</f>
        <v>234023787</v>
      </c>
      <c r="F48" s="260">
        <f>ROUND($E48/$B48*1000,0)</f>
        <v>139342</v>
      </c>
      <c r="G48" s="262">
        <f>$D48-$F48</f>
        <v>74947</v>
      </c>
    </row>
    <row r="49" spans="1:7" ht="17.25" customHeight="1" thickBot="1" thickTop="1">
      <c r="A49" s="230" t="s">
        <v>87</v>
      </c>
      <c r="B49" s="246">
        <f>SUM(B27:B47)</f>
        <v>299255</v>
      </c>
      <c r="C49" s="247">
        <f>SUM(C27:C47)</f>
        <v>78528900</v>
      </c>
      <c r="D49" s="247">
        <f>ROUND($C49/$B49*1000,0)</f>
        <v>262415</v>
      </c>
      <c r="E49" s="247">
        <f>SUM(E27:E47)</f>
        <v>42405720</v>
      </c>
      <c r="F49" s="247">
        <f t="shared" si="1"/>
        <v>141704</v>
      </c>
      <c r="G49" s="248">
        <f t="shared" si="3"/>
        <v>120711</v>
      </c>
    </row>
    <row r="50" spans="1:7" ht="21" customHeight="1" thickTop="1">
      <c r="A50" s="231" t="s">
        <v>88</v>
      </c>
      <c r="B50" s="249">
        <f>B48+B49</f>
        <v>1978742</v>
      </c>
      <c r="C50" s="250">
        <f>C48+C49</f>
        <v>438424975</v>
      </c>
      <c r="D50" s="250">
        <f>ROUND($C50/$B50*1000,0)</f>
        <v>221568</v>
      </c>
      <c r="E50" s="250">
        <f>E48+E49</f>
        <v>276429507</v>
      </c>
      <c r="F50" s="250">
        <f t="shared" si="1"/>
        <v>139700</v>
      </c>
      <c r="G50" s="251">
        <f t="shared" si="3"/>
        <v>81868</v>
      </c>
    </row>
    <row r="51" ht="15" customHeight="1">
      <c r="B51" s="154" t="s">
        <v>408</v>
      </c>
    </row>
    <row r="52" ht="15" customHeight="1">
      <c r="B52" s="153"/>
    </row>
    <row r="53" ht="21.75" customHeight="1">
      <c r="B53" s="245"/>
    </row>
    <row r="54" ht="21.75" customHeight="1">
      <c r="B54" s="245"/>
    </row>
    <row r="55" ht="21.75" customHeight="1">
      <c r="B55" s="245"/>
    </row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BreakPreview" zoomScale="85" zoomScaleNormal="85" zoomScaleSheetLayoutView="85" zoomScalePageLayoutView="0" workbookViewId="0" topLeftCell="A13">
      <selection activeCell="K19" sqref="K19"/>
    </sheetView>
  </sheetViews>
  <sheetFormatPr defaultColWidth="12.66015625" defaultRowHeight="27.75" customHeight="1"/>
  <cols>
    <col min="1" max="1" width="9.66015625" style="26" customWidth="1"/>
    <col min="2" max="2" width="12.66015625" style="26" customWidth="1"/>
    <col min="3" max="3" width="1.66015625" style="26" customWidth="1"/>
    <col min="4" max="4" width="9.66015625" style="26" customWidth="1"/>
    <col min="5" max="5" width="21.66015625" style="26" customWidth="1"/>
    <col min="6" max="6" width="1.58203125" style="26" customWidth="1"/>
    <col min="7" max="7" width="9.66015625" style="26" customWidth="1"/>
    <col min="8" max="16384" width="12.66015625" style="26" customWidth="1"/>
  </cols>
  <sheetData>
    <row r="1" ht="30" customHeight="1">
      <c r="A1" s="229" t="s">
        <v>130</v>
      </c>
    </row>
    <row r="2" ht="9" customHeight="1"/>
    <row r="3" spans="1:8" ht="30" customHeight="1">
      <c r="A3" s="30" t="s">
        <v>89</v>
      </c>
      <c r="B3" s="29" t="s">
        <v>100</v>
      </c>
      <c r="D3" s="30" t="s">
        <v>113</v>
      </c>
      <c r="E3" s="27" t="s">
        <v>101</v>
      </c>
      <c r="F3" s="31"/>
      <c r="G3" s="425" t="s">
        <v>301</v>
      </c>
      <c r="H3" s="426" t="s">
        <v>302</v>
      </c>
    </row>
    <row r="4" spans="1:8" ht="30" customHeight="1">
      <c r="A4" s="30" t="s">
        <v>90</v>
      </c>
      <c r="B4" s="29" t="s">
        <v>100</v>
      </c>
      <c r="D4" s="30" t="s">
        <v>114</v>
      </c>
      <c r="E4" s="27" t="s">
        <v>101</v>
      </c>
      <c r="F4" s="31"/>
      <c r="G4" s="425" t="s">
        <v>379</v>
      </c>
      <c r="H4" s="426" t="s">
        <v>302</v>
      </c>
    </row>
    <row r="5" spans="1:8" ht="30" customHeight="1" thickBot="1">
      <c r="A5" s="30" t="s">
        <v>91</v>
      </c>
      <c r="B5" s="29" t="s">
        <v>100</v>
      </c>
      <c r="D5" s="30" t="s">
        <v>115</v>
      </c>
      <c r="E5" s="27" t="s">
        <v>101</v>
      </c>
      <c r="F5" s="31"/>
      <c r="G5" s="481" t="s">
        <v>400</v>
      </c>
      <c r="H5" s="482" t="s">
        <v>302</v>
      </c>
    </row>
    <row r="6" spans="1:8" ht="30" customHeight="1" thickBot="1">
      <c r="A6" s="30" t="s">
        <v>92</v>
      </c>
      <c r="B6" s="29" t="s">
        <v>100</v>
      </c>
      <c r="D6" s="30" t="s">
        <v>116</v>
      </c>
      <c r="E6" s="28" t="s">
        <v>310</v>
      </c>
      <c r="F6" s="31"/>
      <c r="G6" s="417" t="s">
        <v>415</v>
      </c>
      <c r="H6" s="418" t="s">
        <v>302</v>
      </c>
    </row>
    <row r="7" spans="1:8" ht="30" customHeight="1">
      <c r="A7" s="30" t="s">
        <v>93</v>
      </c>
      <c r="B7" s="29" t="s">
        <v>100</v>
      </c>
      <c r="D7" s="30" t="s">
        <v>117</v>
      </c>
      <c r="E7" s="27" t="s">
        <v>124</v>
      </c>
      <c r="F7" s="31"/>
      <c r="H7" s="24"/>
    </row>
    <row r="8" spans="1:10" ht="30" customHeight="1">
      <c r="A8" s="30" t="s">
        <v>94</v>
      </c>
      <c r="B8" s="29" t="s">
        <v>100</v>
      </c>
      <c r="D8" s="30" t="s">
        <v>118</v>
      </c>
      <c r="E8" s="27" t="s">
        <v>124</v>
      </c>
      <c r="F8" s="31"/>
      <c r="H8" s="24"/>
      <c r="I8" s="31"/>
      <c r="J8" s="31"/>
    </row>
    <row r="9" spans="1:10" ht="30" customHeight="1">
      <c r="A9" s="30" t="s">
        <v>95</v>
      </c>
      <c r="B9" s="29" t="s">
        <v>100</v>
      </c>
      <c r="D9" s="30" t="s">
        <v>119</v>
      </c>
      <c r="E9" s="27" t="s">
        <v>124</v>
      </c>
      <c r="F9" s="31"/>
      <c r="H9" s="24"/>
      <c r="I9" s="31"/>
      <c r="J9" s="31"/>
    </row>
    <row r="10" spans="1:10" ht="30" customHeight="1">
      <c r="A10" s="30" t="s">
        <v>96</v>
      </c>
      <c r="B10" s="29" t="s">
        <v>100</v>
      </c>
      <c r="D10" s="30" t="s">
        <v>120</v>
      </c>
      <c r="E10" s="28" t="s">
        <v>311</v>
      </c>
      <c r="F10" s="31"/>
      <c r="H10" s="24"/>
      <c r="I10" s="31"/>
      <c r="J10" s="31"/>
    </row>
    <row r="11" spans="1:8" ht="30" customHeight="1">
      <c r="A11" s="30" t="s">
        <v>97</v>
      </c>
      <c r="B11" s="29" t="s">
        <v>101</v>
      </c>
      <c r="D11" s="30" t="s">
        <v>121</v>
      </c>
      <c r="E11" s="27" t="s">
        <v>308</v>
      </c>
      <c r="F11" s="31"/>
      <c r="H11" s="24"/>
    </row>
    <row r="12" spans="1:8" ht="30" customHeight="1">
      <c r="A12" s="30" t="s">
        <v>98</v>
      </c>
      <c r="B12" s="29" t="s">
        <v>100</v>
      </c>
      <c r="D12" s="30" t="s">
        <v>122</v>
      </c>
      <c r="E12" s="25" t="s">
        <v>302</v>
      </c>
      <c r="F12" s="31"/>
      <c r="H12" s="24"/>
    </row>
    <row r="13" spans="1:8" ht="30" customHeight="1">
      <c r="A13" s="30" t="s">
        <v>99</v>
      </c>
      <c r="B13" s="25" t="s">
        <v>302</v>
      </c>
      <c r="D13" s="30" t="s">
        <v>123</v>
      </c>
      <c r="E13" s="25" t="s">
        <v>302</v>
      </c>
      <c r="F13" s="31"/>
      <c r="H13" s="24"/>
    </row>
    <row r="14" spans="1:8" ht="30" customHeight="1">
      <c r="A14" s="30" t="s">
        <v>102</v>
      </c>
      <c r="B14" s="25" t="s">
        <v>302</v>
      </c>
      <c r="D14" s="30" t="s">
        <v>125</v>
      </c>
      <c r="E14" s="25" t="s">
        <v>302</v>
      </c>
      <c r="F14" s="31"/>
      <c r="H14" s="24"/>
    </row>
    <row r="15" spans="1:8" ht="30" customHeight="1">
      <c r="A15" s="30" t="s">
        <v>103</v>
      </c>
      <c r="B15" s="25" t="s">
        <v>302</v>
      </c>
      <c r="D15" s="30" t="s">
        <v>126</v>
      </c>
      <c r="E15" s="25" t="s">
        <v>302</v>
      </c>
      <c r="F15" s="31"/>
      <c r="H15" s="24"/>
    </row>
    <row r="16" spans="1:8" ht="30" customHeight="1">
      <c r="A16" s="30" t="s">
        <v>104</v>
      </c>
      <c r="B16" s="25" t="s">
        <v>302</v>
      </c>
      <c r="D16" s="30" t="s">
        <v>127</v>
      </c>
      <c r="E16" s="25" t="s">
        <v>302</v>
      </c>
      <c r="F16" s="31"/>
      <c r="H16" s="24"/>
    </row>
    <row r="17" spans="1:8" ht="30" customHeight="1">
      <c r="A17" s="30" t="s">
        <v>105</v>
      </c>
      <c r="B17" s="25" t="s">
        <v>302</v>
      </c>
      <c r="D17" s="30" t="s">
        <v>128</v>
      </c>
      <c r="E17" s="25" t="s">
        <v>302</v>
      </c>
      <c r="F17" s="31"/>
      <c r="H17" s="24"/>
    </row>
    <row r="18" spans="1:8" ht="30" customHeight="1">
      <c r="A18" s="30" t="s">
        <v>106</v>
      </c>
      <c r="B18" s="25" t="s">
        <v>302</v>
      </c>
      <c r="D18" s="30" t="s">
        <v>273</v>
      </c>
      <c r="E18" s="25" t="s">
        <v>302</v>
      </c>
      <c r="F18" s="31"/>
      <c r="H18" s="24"/>
    </row>
    <row r="19" spans="1:8" ht="30" customHeight="1">
      <c r="A19" s="30" t="s">
        <v>107</v>
      </c>
      <c r="B19" s="25" t="s">
        <v>302</v>
      </c>
      <c r="D19" s="30" t="s">
        <v>274</v>
      </c>
      <c r="E19" s="25" t="s">
        <v>302</v>
      </c>
      <c r="F19" s="31"/>
      <c r="H19" s="24"/>
    </row>
    <row r="20" spans="1:8" ht="30" customHeight="1">
      <c r="A20" s="30" t="s">
        <v>108</v>
      </c>
      <c r="B20" s="29" t="s">
        <v>101</v>
      </c>
      <c r="D20" s="30" t="s">
        <v>275</v>
      </c>
      <c r="E20" s="27" t="s">
        <v>129</v>
      </c>
      <c r="F20" s="31"/>
      <c r="H20" s="24"/>
    </row>
    <row r="21" spans="1:8" ht="30" customHeight="1">
      <c r="A21" s="30" t="s">
        <v>109</v>
      </c>
      <c r="B21" s="29" t="s">
        <v>101</v>
      </c>
      <c r="D21" s="30" t="s">
        <v>276</v>
      </c>
      <c r="E21" s="27" t="s">
        <v>307</v>
      </c>
      <c r="F21" s="31"/>
      <c r="H21" s="24"/>
    </row>
    <row r="22" spans="1:8" ht="30" customHeight="1">
      <c r="A22" s="30" t="s">
        <v>110</v>
      </c>
      <c r="B22" s="28" t="s">
        <v>309</v>
      </c>
      <c r="D22" s="30" t="s">
        <v>277</v>
      </c>
      <c r="E22" s="28" t="s">
        <v>307</v>
      </c>
      <c r="F22" s="31"/>
      <c r="H22" s="24"/>
    </row>
    <row r="23" spans="1:8" ht="30" customHeight="1">
      <c r="A23" s="30" t="s">
        <v>111</v>
      </c>
      <c r="B23" s="29" t="s">
        <v>101</v>
      </c>
      <c r="D23" s="30" t="s">
        <v>278</v>
      </c>
      <c r="E23" s="27" t="s">
        <v>129</v>
      </c>
      <c r="F23" s="31"/>
      <c r="H23" s="24"/>
    </row>
    <row r="24" spans="1:8" ht="30" customHeight="1">
      <c r="A24" s="30" t="s">
        <v>112</v>
      </c>
      <c r="B24" s="29" t="s">
        <v>101</v>
      </c>
      <c r="D24" s="30" t="s">
        <v>279</v>
      </c>
      <c r="E24" s="25" t="s">
        <v>302</v>
      </c>
      <c r="F24" s="31"/>
      <c r="H24" s="24"/>
    </row>
    <row r="25" spans="2:8" ht="30" customHeight="1">
      <c r="B25" s="24"/>
      <c r="D25" s="30" t="s">
        <v>280</v>
      </c>
      <c r="E25" s="25" t="s">
        <v>302</v>
      </c>
      <c r="F25" s="31"/>
      <c r="H25" s="24"/>
    </row>
    <row r="26" spans="2:8" ht="30" customHeight="1">
      <c r="B26" s="24"/>
      <c r="D26" s="30" t="s">
        <v>281</v>
      </c>
      <c r="E26" s="25" t="s">
        <v>302</v>
      </c>
      <c r="F26" s="31"/>
      <c r="H26" s="24"/>
    </row>
    <row r="27" spans="2:8" ht="30" customHeight="1">
      <c r="B27" s="24"/>
      <c r="D27" s="30" t="s">
        <v>282</v>
      </c>
      <c r="E27" s="25" t="s">
        <v>302</v>
      </c>
      <c r="F27" s="31"/>
      <c r="H27" s="24"/>
    </row>
    <row r="28" spans="2:8" ht="30" customHeight="1">
      <c r="B28" s="24"/>
      <c r="D28" s="33" t="s">
        <v>283</v>
      </c>
      <c r="E28" s="25" t="s">
        <v>302</v>
      </c>
      <c r="F28" s="32"/>
      <c r="H28" s="24"/>
    </row>
    <row r="29" spans="2:8" ht="30" customHeight="1">
      <c r="B29" s="24"/>
      <c r="D29" s="30" t="s">
        <v>284</v>
      </c>
      <c r="E29" s="25" t="s">
        <v>302</v>
      </c>
      <c r="F29" s="31"/>
      <c r="H29" s="24"/>
    </row>
    <row r="30" spans="2:8" ht="30" customHeight="1">
      <c r="B30" s="24"/>
      <c r="D30" s="30" t="s">
        <v>295</v>
      </c>
      <c r="E30" s="25" t="s">
        <v>302</v>
      </c>
      <c r="F30" s="31"/>
      <c r="H30" s="24"/>
    </row>
    <row r="31" spans="2:8" ht="30" customHeight="1">
      <c r="B31" s="24"/>
      <c r="D31" s="30" t="s">
        <v>296</v>
      </c>
      <c r="E31" s="25" t="s">
        <v>302</v>
      </c>
      <c r="F31" s="31"/>
      <c r="H31" s="24"/>
    </row>
    <row r="32" spans="2:8" ht="30" customHeight="1">
      <c r="B32" s="24"/>
      <c r="D32" s="30" t="s">
        <v>297</v>
      </c>
      <c r="E32" s="25" t="s">
        <v>302</v>
      </c>
      <c r="F32" s="31"/>
      <c r="H32" s="24"/>
    </row>
    <row r="33" ht="12" customHeight="1"/>
    <row r="34" ht="19.5" customHeight="1">
      <c r="A34" s="26" t="s">
        <v>306</v>
      </c>
    </row>
    <row r="35" ht="19.5" customHeight="1">
      <c r="A35" s="26" t="s">
        <v>305</v>
      </c>
    </row>
    <row r="36" ht="19.5" customHeight="1">
      <c r="A36" s="26" t="s">
        <v>303</v>
      </c>
    </row>
    <row r="37" ht="19.5" customHeight="1">
      <c r="A37" s="26" t="s">
        <v>304</v>
      </c>
    </row>
  </sheetData>
  <sheetProtection/>
  <printOptions/>
  <pageMargins left="0.7874015748031497" right="0.7874015748031497" top="0.7874015748031497" bottom="0.7874015748031497" header="0.5905511811023623" footer="0.35433070866141736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55"/>
  <sheetViews>
    <sheetView view="pageBreakPreview" zoomScale="85" zoomScaleSheetLayoutView="85" zoomScalePageLayoutView="0" workbookViewId="0" topLeftCell="E1">
      <selection activeCell="AH22" sqref="AH22"/>
    </sheetView>
  </sheetViews>
  <sheetFormatPr defaultColWidth="8.66015625" defaultRowHeight="18"/>
  <cols>
    <col min="1" max="2" width="0" style="34" hidden="1" customWidth="1"/>
    <col min="3" max="3" width="0" style="35" hidden="1" customWidth="1"/>
    <col min="4" max="4" width="1.83203125" style="34" hidden="1" customWidth="1"/>
    <col min="5" max="10" width="13.66015625" style="34" customWidth="1"/>
    <col min="11" max="11" width="6.41015625" style="34" customWidth="1"/>
    <col min="12" max="20" width="9.16015625" style="34" hidden="1" customWidth="1"/>
    <col min="21" max="21" width="9.16015625" style="450" hidden="1" customWidth="1"/>
    <col min="22" max="22" width="9.16015625" style="34" hidden="1" customWidth="1"/>
    <col min="23" max="23" width="9.16015625" style="450" hidden="1" customWidth="1"/>
    <col min="24" max="24" width="0" style="34" hidden="1" customWidth="1"/>
    <col min="25" max="25" width="4.16015625" style="450" hidden="1" customWidth="1"/>
    <col min="26" max="26" width="0" style="34" hidden="1" customWidth="1"/>
    <col min="27" max="27" width="4.16015625" style="450" hidden="1" customWidth="1"/>
    <col min="28" max="28" width="0" style="34" hidden="1" customWidth="1"/>
    <col min="29" max="29" width="4.16015625" style="450" hidden="1" customWidth="1"/>
    <col min="30" max="30" width="0" style="34" hidden="1" customWidth="1"/>
    <col min="31" max="31" width="4.16015625" style="450" hidden="1" customWidth="1"/>
    <col min="32" max="16384" width="8.83203125" style="34" customWidth="1"/>
  </cols>
  <sheetData>
    <row r="1" spans="21:31" ht="12">
      <c r="U1" s="34" t="s">
        <v>392</v>
      </c>
      <c r="W1" s="34" t="s">
        <v>392</v>
      </c>
      <c r="X1" s="34" t="s">
        <v>391</v>
      </c>
      <c r="Y1" s="34" t="s">
        <v>394</v>
      </c>
      <c r="Z1" s="34" t="s">
        <v>391</v>
      </c>
      <c r="AA1" s="34" t="s">
        <v>394</v>
      </c>
      <c r="AB1" s="34" t="s">
        <v>391</v>
      </c>
      <c r="AC1" s="34" t="s">
        <v>394</v>
      </c>
      <c r="AD1" s="34" t="s">
        <v>391</v>
      </c>
      <c r="AE1" s="34" t="s">
        <v>394</v>
      </c>
    </row>
    <row r="2" spans="5:31" ht="21" customHeight="1">
      <c r="E2" s="252" t="s">
        <v>416</v>
      </c>
      <c r="J2" s="255" t="s">
        <v>177</v>
      </c>
      <c r="L2" s="34" t="s">
        <v>389</v>
      </c>
      <c r="M2" s="34" t="s">
        <v>388</v>
      </c>
      <c r="N2" s="34" t="s">
        <v>380</v>
      </c>
      <c r="O2" s="34" t="s">
        <v>381</v>
      </c>
      <c r="P2" s="34" t="s">
        <v>382</v>
      </c>
      <c r="Q2" s="34" t="s">
        <v>383</v>
      </c>
      <c r="R2" s="34" t="s">
        <v>384</v>
      </c>
      <c r="S2" s="34" t="s">
        <v>385</v>
      </c>
      <c r="T2" s="34" t="s">
        <v>386</v>
      </c>
      <c r="U2" s="34"/>
      <c r="V2" s="34" t="s">
        <v>387</v>
      </c>
      <c r="W2" s="34"/>
      <c r="X2" s="34" t="s">
        <v>390</v>
      </c>
      <c r="Y2" s="34"/>
      <c r="Z2" s="34" t="s">
        <v>397</v>
      </c>
      <c r="AA2" s="34"/>
      <c r="AB2" s="34" t="s">
        <v>395</v>
      </c>
      <c r="AC2" s="34"/>
      <c r="AD2" s="34" t="s">
        <v>393</v>
      </c>
      <c r="AE2" s="34"/>
    </row>
    <row r="3" spans="1:31" ht="27.75" customHeight="1">
      <c r="A3" s="34" t="s">
        <v>156</v>
      </c>
      <c r="B3" s="34" t="s">
        <v>157</v>
      </c>
      <c r="C3" s="35" t="s">
        <v>158</v>
      </c>
      <c r="E3" s="36" t="s">
        <v>159</v>
      </c>
      <c r="F3" s="356" t="s">
        <v>160</v>
      </c>
      <c r="G3" s="483" t="s">
        <v>161</v>
      </c>
      <c r="H3" s="357" t="s">
        <v>162</v>
      </c>
      <c r="I3" s="376" t="s">
        <v>312</v>
      </c>
      <c r="J3" s="369" t="s">
        <v>163</v>
      </c>
      <c r="L3" s="37" t="s">
        <v>428</v>
      </c>
      <c r="M3" s="37" t="s">
        <v>286</v>
      </c>
      <c r="N3" s="37" t="s">
        <v>289</v>
      </c>
      <c r="O3" s="37" t="s">
        <v>290</v>
      </c>
      <c r="P3" s="37" t="s">
        <v>291</v>
      </c>
      <c r="Q3" s="37" t="s">
        <v>292</v>
      </c>
      <c r="R3" s="37" t="s">
        <v>293</v>
      </c>
      <c r="S3" s="37" t="s">
        <v>294</v>
      </c>
      <c r="T3" s="37" t="s">
        <v>370</v>
      </c>
      <c r="U3" s="37" t="s">
        <v>287</v>
      </c>
      <c r="V3" s="37" t="s">
        <v>288</v>
      </c>
      <c r="W3" s="37" t="s">
        <v>285</v>
      </c>
      <c r="X3" s="37" t="s">
        <v>285</v>
      </c>
      <c r="Y3" s="34"/>
      <c r="Z3" s="37" t="s">
        <v>398</v>
      </c>
      <c r="AA3" s="34"/>
      <c r="AB3" s="37" t="s">
        <v>396</v>
      </c>
      <c r="AC3" s="34"/>
      <c r="AD3" s="34" t="s">
        <v>163</v>
      </c>
      <c r="AE3" s="34"/>
    </row>
    <row r="4" spans="5:31" ht="15" customHeight="1">
      <c r="E4" s="38"/>
      <c r="F4" s="358" t="s">
        <v>194</v>
      </c>
      <c r="G4" s="359" t="s">
        <v>195</v>
      </c>
      <c r="H4" s="359" t="s">
        <v>196</v>
      </c>
      <c r="I4" s="359" t="s">
        <v>197</v>
      </c>
      <c r="J4" s="370" t="s">
        <v>361</v>
      </c>
      <c r="U4" s="34"/>
      <c r="W4" s="34"/>
      <c r="Y4" s="34"/>
      <c r="AA4" s="34"/>
      <c r="AC4" s="34"/>
      <c r="AE4" s="34"/>
    </row>
    <row r="5" spans="1:31" ht="21" customHeight="1">
      <c r="A5" s="34">
        <v>1</v>
      </c>
      <c r="B5" s="34">
        <v>1</v>
      </c>
      <c r="C5" s="35">
        <v>212016</v>
      </c>
      <c r="E5" s="39" t="s">
        <v>198</v>
      </c>
      <c r="F5" s="360">
        <v>58631337</v>
      </c>
      <c r="G5" s="484">
        <f>W5</f>
        <v>73438347</v>
      </c>
      <c r="H5" s="361">
        <f>'R04基準財政需要額・収入額・交付決定額'!BD6</f>
        <v>11829623</v>
      </c>
      <c r="I5" s="361">
        <f>'R04基準財政需要額・収入額・交付決定額'!AF6</f>
        <v>3484948</v>
      </c>
      <c r="J5" s="371">
        <f>SUM(G5:I5)</f>
        <v>88752918</v>
      </c>
      <c r="L5" s="40">
        <v>57395551</v>
      </c>
      <c r="M5" s="34">
        <v>2872923</v>
      </c>
      <c r="N5" s="34">
        <v>5216245</v>
      </c>
      <c r="O5" s="34">
        <v>0</v>
      </c>
      <c r="P5" s="34">
        <v>275350</v>
      </c>
      <c r="Q5" s="34">
        <v>0</v>
      </c>
      <c r="R5" s="34">
        <v>781916</v>
      </c>
      <c r="S5" s="34">
        <v>0</v>
      </c>
      <c r="T5" s="34">
        <v>58992</v>
      </c>
      <c r="U5" s="34">
        <f>SUM(O5:T5)</f>
        <v>1116258</v>
      </c>
      <c r="V5" s="34">
        <v>61736</v>
      </c>
      <c r="W5" s="34">
        <f>ROUND((L5-ROUND(M5*25/100,0)-ROUND(N5*25/100,0)-V5-U5)*100/75,0)+U5+V5</f>
        <v>73438347</v>
      </c>
      <c r="X5" s="34">
        <v>73438347</v>
      </c>
      <c r="Y5" s="34" t="str">
        <f>IF(W5=X5,"ok","NG")</f>
        <v>ok</v>
      </c>
      <c r="Z5" s="34">
        <v>11144659</v>
      </c>
      <c r="AA5" s="34" t="str">
        <f>IF(H5=Z5,"ok","NG")</f>
        <v>NG</v>
      </c>
      <c r="AB5" s="34">
        <v>3484948</v>
      </c>
      <c r="AC5" s="34" t="str">
        <f>IF(I5=AB5,"ok","NG")</f>
        <v>ok</v>
      </c>
      <c r="AD5" s="34">
        <v>88067954</v>
      </c>
      <c r="AE5" s="34" t="str">
        <f>IF(J5=AD5,"ok","NG")</f>
        <v>NG</v>
      </c>
    </row>
    <row r="6" spans="1:31" ht="21" customHeight="1">
      <c r="A6" s="34">
        <v>2</v>
      </c>
      <c r="B6" s="34">
        <v>2</v>
      </c>
      <c r="C6" s="35">
        <v>212024</v>
      </c>
      <c r="E6" s="39" t="s">
        <v>199</v>
      </c>
      <c r="F6" s="360">
        <v>25720840</v>
      </c>
      <c r="G6" s="484">
        <f>W6</f>
        <v>31132291</v>
      </c>
      <c r="H6" s="361">
        <f>'R04基準財政需要額・収入額・交付決定額'!BD7</f>
        <v>4994070</v>
      </c>
      <c r="I6" s="361">
        <f>'R04基準財政需要額・収入額・交付決定額'!AF7</f>
        <v>829355</v>
      </c>
      <c r="J6" s="371">
        <f aca="true" t="shared" si="0" ref="J6:J45">SUM(G6:I6)</f>
        <v>36955716</v>
      </c>
      <c r="L6" s="40">
        <v>24361928</v>
      </c>
      <c r="M6" s="34">
        <v>1400094</v>
      </c>
      <c r="N6" s="34">
        <v>2051036</v>
      </c>
      <c r="O6" s="34">
        <v>0</v>
      </c>
      <c r="P6" s="34">
        <v>143776</v>
      </c>
      <c r="Q6" s="34">
        <v>0</v>
      </c>
      <c r="R6" s="34">
        <v>408154</v>
      </c>
      <c r="S6" s="34">
        <v>0</v>
      </c>
      <c r="T6" s="34">
        <v>27299</v>
      </c>
      <c r="U6" s="34">
        <f>SUM(O6:T6)</f>
        <v>579229</v>
      </c>
      <c r="V6" s="34">
        <v>20479</v>
      </c>
      <c r="W6" s="34">
        <f aca="true" t="shared" si="1" ref="W6:W46">ROUND((L6-ROUND(M6*25/100,0)-ROUND(N6*25/100,0)-V6-U6)*100/75,0)+U6+V6</f>
        <v>31132291</v>
      </c>
      <c r="X6" s="34">
        <v>31132291</v>
      </c>
      <c r="Y6" s="34" t="str">
        <f aca="true" t="shared" si="2" ref="Y6:Y46">IF(W6=X6,"ok","NG")</f>
        <v>ok</v>
      </c>
      <c r="Z6" s="34">
        <v>4720125</v>
      </c>
      <c r="AA6" s="34" t="str">
        <f aca="true" t="shared" si="3" ref="AA6:AA46">IF(H6=Z6,"ok","NG")</f>
        <v>NG</v>
      </c>
      <c r="AB6" s="34">
        <v>829355</v>
      </c>
      <c r="AC6" s="34" t="str">
        <f aca="true" t="shared" si="4" ref="AC6:AC46">IF(I6=AB6,"ok","NG")</f>
        <v>ok</v>
      </c>
      <c r="AD6" s="34">
        <v>36681771</v>
      </c>
      <c r="AE6" s="34" t="str">
        <f aca="true" t="shared" si="5" ref="AE6:AE46">IF(J6=AD6,"ok","NG")</f>
        <v>NG</v>
      </c>
    </row>
    <row r="7" spans="1:31" ht="21" customHeight="1">
      <c r="A7" s="34">
        <v>8</v>
      </c>
      <c r="B7" s="34">
        <v>3</v>
      </c>
      <c r="C7" s="35">
        <v>21032</v>
      </c>
      <c r="E7" s="39" t="s">
        <v>184</v>
      </c>
      <c r="F7" s="360">
        <v>13136684</v>
      </c>
      <c r="G7" s="485">
        <f aca="true" t="shared" si="6" ref="G7:G46">W7</f>
        <v>16481117</v>
      </c>
      <c r="H7" s="361">
        <f>'R04基準財政需要額・収入額・交付決定額'!BD8</f>
        <v>10774290</v>
      </c>
      <c r="I7" s="361">
        <f>'R04基準財政需要額・収入額・交付決定額'!AF8</f>
        <v>410762</v>
      </c>
      <c r="J7" s="371">
        <f t="shared" si="0"/>
        <v>27666169</v>
      </c>
      <c r="L7" s="40">
        <v>13058073</v>
      </c>
      <c r="M7" s="34">
        <v>932443</v>
      </c>
      <c r="N7" s="34">
        <v>1093883</v>
      </c>
      <c r="O7" s="34">
        <v>0</v>
      </c>
      <c r="P7" s="34">
        <v>145664</v>
      </c>
      <c r="Q7" s="34">
        <v>0</v>
      </c>
      <c r="R7" s="34">
        <v>413515</v>
      </c>
      <c r="S7" s="34">
        <v>0</v>
      </c>
      <c r="T7" s="34">
        <v>194759</v>
      </c>
      <c r="U7" s="34">
        <f aca="true" t="shared" si="7" ref="U7:U46">SUM(O7:T7)</f>
        <v>753938</v>
      </c>
      <c r="V7" s="34">
        <v>8676</v>
      </c>
      <c r="W7" s="34">
        <f t="shared" si="1"/>
        <v>16481117</v>
      </c>
      <c r="X7" s="34">
        <v>16481117</v>
      </c>
      <c r="Y7" s="34" t="str">
        <f t="shared" si="2"/>
        <v>ok</v>
      </c>
      <c r="Z7" s="34">
        <v>10543994</v>
      </c>
      <c r="AA7" s="34" t="str">
        <f t="shared" si="3"/>
        <v>NG</v>
      </c>
      <c r="AB7" s="34">
        <v>410762</v>
      </c>
      <c r="AC7" s="34" t="str">
        <f t="shared" si="4"/>
        <v>ok</v>
      </c>
      <c r="AD7" s="34">
        <v>27435873</v>
      </c>
      <c r="AE7" s="34" t="str">
        <f t="shared" si="5"/>
        <v>NG</v>
      </c>
    </row>
    <row r="8" spans="1:31" ht="21" customHeight="1">
      <c r="A8" s="34">
        <v>6</v>
      </c>
      <c r="B8" s="34">
        <v>4</v>
      </c>
      <c r="C8" s="35">
        <v>212041</v>
      </c>
      <c r="E8" s="39" t="s">
        <v>200</v>
      </c>
      <c r="F8" s="360">
        <v>13714409</v>
      </c>
      <c r="G8" s="484">
        <f>W8</f>
        <v>17064286</v>
      </c>
      <c r="H8" s="361">
        <f>'R04基準財政需要額・収入額・交付決定額'!BD9</f>
        <v>6248707</v>
      </c>
      <c r="I8" s="361">
        <f>'R04基準財政需要額・収入額・交付決定額'!AF9</f>
        <v>534624</v>
      </c>
      <c r="J8" s="371">
        <f t="shared" si="0"/>
        <v>23847617</v>
      </c>
      <c r="L8" s="40">
        <v>13491331</v>
      </c>
      <c r="M8" s="34">
        <v>1078764</v>
      </c>
      <c r="N8" s="34">
        <v>1383009</v>
      </c>
      <c r="O8" s="34">
        <v>0</v>
      </c>
      <c r="P8" s="34">
        <v>73041</v>
      </c>
      <c r="Q8" s="34">
        <v>0</v>
      </c>
      <c r="R8" s="34">
        <v>207351</v>
      </c>
      <c r="S8" s="34">
        <v>0</v>
      </c>
      <c r="T8" s="34">
        <v>18740</v>
      </c>
      <c r="U8" s="34">
        <f t="shared" si="7"/>
        <v>299132</v>
      </c>
      <c r="V8" s="34">
        <v>11562</v>
      </c>
      <c r="W8" s="34">
        <f>ROUND((L8-ROUND(M8*25/100,0)-ROUND(N8*25/100,0)-V8-U8)*100/75,0)+U8+V8</f>
        <v>17064286</v>
      </c>
      <c r="X8" s="34">
        <v>17064286</v>
      </c>
      <c r="Y8" s="34" t="str">
        <f t="shared" si="2"/>
        <v>ok</v>
      </c>
      <c r="Z8" s="34">
        <v>5996271</v>
      </c>
      <c r="AA8" s="34" t="str">
        <f t="shared" si="3"/>
        <v>NG</v>
      </c>
      <c r="AB8" s="34">
        <v>534624</v>
      </c>
      <c r="AC8" s="34" t="str">
        <f t="shared" si="4"/>
        <v>ok</v>
      </c>
      <c r="AD8" s="34">
        <v>23595181</v>
      </c>
      <c r="AE8" s="34" t="str">
        <f t="shared" si="5"/>
        <v>NG</v>
      </c>
    </row>
    <row r="9" spans="1:31" ht="21" customHeight="1">
      <c r="A9" s="34">
        <v>5</v>
      </c>
      <c r="B9" s="34">
        <v>5</v>
      </c>
      <c r="C9" s="35">
        <v>212059</v>
      </c>
      <c r="E9" s="39" t="s">
        <v>185</v>
      </c>
      <c r="F9" s="360">
        <v>12047303</v>
      </c>
      <c r="G9" s="485">
        <f t="shared" si="6"/>
        <v>15141216</v>
      </c>
      <c r="H9" s="361">
        <f>'R04基準財政需要額・収入額・交付決定額'!BD10</f>
        <v>8592689</v>
      </c>
      <c r="I9" s="361">
        <f>'R04基準財政需要額・収入額・交付決定額'!AF10</f>
        <v>456320</v>
      </c>
      <c r="J9" s="371">
        <f t="shared" si="0"/>
        <v>24190225</v>
      </c>
      <c r="L9" s="40">
        <v>11979112</v>
      </c>
      <c r="M9" s="34">
        <v>942351</v>
      </c>
      <c r="N9" s="34">
        <v>1105079</v>
      </c>
      <c r="O9" s="34">
        <v>0</v>
      </c>
      <c r="P9" s="34">
        <v>93933</v>
      </c>
      <c r="Q9" s="34">
        <v>0</v>
      </c>
      <c r="R9" s="34">
        <v>266662</v>
      </c>
      <c r="S9" s="34">
        <v>0</v>
      </c>
      <c r="T9" s="34">
        <v>74356</v>
      </c>
      <c r="U9" s="34">
        <f t="shared" si="7"/>
        <v>434951</v>
      </c>
      <c r="V9" s="34">
        <v>10416</v>
      </c>
      <c r="W9" s="34">
        <f t="shared" si="1"/>
        <v>15141216</v>
      </c>
      <c r="X9" s="34">
        <v>15141216</v>
      </c>
      <c r="Y9" s="34" t="str">
        <f t="shared" si="2"/>
        <v>ok</v>
      </c>
      <c r="Z9" s="34">
        <v>8412160</v>
      </c>
      <c r="AA9" s="34" t="str">
        <f t="shared" si="3"/>
        <v>NG</v>
      </c>
      <c r="AB9" s="34">
        <v>456320</v>
      </c>
      <c r="AC9" s="34" t="str">
        <f t="shared" si="4"/>
        <v>ok</v>
      </c>
      <c r="AD9" s="34">
        <v>24009696</v>
      </c>
      <c r="AE9" s="34" t="str">
        <f t="shared" si="5"/>
        <v>NG</v>
      </c>
    </row>
    <row r="10" spans="1:31" ht="21" customHeight="1">
      <c r="A10" s="34">
        <v>7</v>
      </c>
      <c r="B10" s="34">
        <v>6</v>
      </c>
      <c r="C10" s="35">
        <v>212067</v>
      </c>
      <c r="E10" s="39" t="s">
        <v>186</v>
      </c>
      <c r="F10" s="360">
        <v>10028109</v>
      </c>
      <c r="G10" s="485">
        <f t="shared" si="6"/>
        <v>12868066</v>
      </c>
      <c r="H10" s="361">
        <f>'R04基準財政需要額・収入額・交付決定額'!BD11</f>
        <v>10675686</v>
      </c>
      <c r="I10" s="361">
        <f>'R04基準財政需要額・収入額・交付決定額'!AF11</f>
        <v>377103</v>
      </c>
      <c r="J10" s="371">
        <f t="shared" si="0"/>
        <v>23920855</v>
      </c>
      <c r="L10" s="40">
        <v>10250522</v>
      </c>
      <c r="M10" s="34">
        <v>868808</v>
      </c>
      <c r="N10" s="34">
        <v>992177</v>
      </c>
      <c r="O10" s="34">
        <v>0</v>
      </c>
      <c r="P10" s="34">
        <v>113047</v>
      </c>
      <c r="Q10" s="34">
        <v>0</v>
      </c>
      <c r="R10" s="34">
        <v>320922</v>
      </c>
      <c r="S10" s="34">
        <v>0</v>
      </c>
      <c r="T10" s="34">
        <v>96891</v>
      </c>
      <c r="U10" s="34">
        <f t="shared" si="7"/>
        <v>530860</v>
      </c>
      <c r="V10" s="34">
        <v>6047</v>
      </c>
      <c r="W10" s="34">
        <f t="shared" si="1"/>
        <v>12868066</v>
      </c>
      <c r="X10" s="34">
        <v>12868066</v>
      </c>
      <c r="Y10" s="34" t="str">
        <f t="shared" si="2"/>
        <v>ok</v>
      </c>
      <c r="Z10" s="34">
        <v>10511439</v>
      </c>
      <c r="AA10" s="34" t="str">
        <f t="shared" si="3"/>
        <v>NG</v>
      </c>
      <c r="AB10" s="34">
        <v>377103</v>
      </c>
      <c r="AC10" s="34" t="str">
        <f t="shared" si="4"/>
        <v>ok</v>
      </c>
      <c r="AD10" s="34">
        <v>23756608</v>
      </c>
      <c r="AE10" s="34" t="str">
        <f t="shared" si="5"/>
        <v>NG</v>
      </c>
    </row>
    <row r="11" spans="1:31" ht="21" customHeight="1">
      <c r="A11" s="34">
        <v>5</v>
      </c>
      <c r="B11" s="34">
        <v>7</v>
      </c>
      <c r="C11" s="35">
        <v>212075</v>
      </c>
      <c r="E11" s="39" t="s">
        <v>201</v>
      </c>
      <c r="F11" s="360">
        <v>2772131</v>
      </c>
      <c r="G11" s="484">
        <f t="shared" si="6"/>
        <v>3471483</v>
      </c>
      <c r="H11" s="361">
        <f>'R04基準財政需要額・収入額・交付決定額'!BD12</f>
        <v>2430945</v>
      </c>
      <c r="I11" s="361">
        <f>'R04基準財政需要額・収入額・交付決定額'!AF12</f>
        <v>101026</v>
      </c>
      <c r="J11" s="371">
        <f t="shared" si="0"/>
        <v>6003454</v>
      </c>
      <c r="L11" s="40">
        <v>2746122</v>
      </c>
      <c r="M11" s="34">
        <v>212307</v>
      </c>
      <c r="N11" s="34">
        <v>249399</v>
      </c>
      <c r="O11" s="34">
        <v>0</v>
      </c>
      <c r="P11" s="34">
        <v>21834</v>
      </c>
      <c r="Q11" s="34">
        <v>0</v>
      </c>
      <c r="R11" s="34">
        <v>61983</v>
      </c>
      <c r="S11" s="34">
        <v>0</v>
      </c>
      <c r="T11" s="34">
        <v>22972</v>
      </c>
      <c r="U11" s="34">
        <f t="shared" si="7"/>
        <v>106789</v>
      </c>
      <c r="V11" s="34">
        <v>1541</v>
      </c>
      <c r="W11" s="34">
        <f t="shared" si="1"/>
        <v>3471483</v>
      </c>
      <c r="X11" s="34">
        <v>3471483</v>
      </c>
      <c r="Y11" s="34" t="str">
        <f t="shared" si="2"/>
        <v>ok</v>
      </c>
      <c r="Z11" s="34">
        <v>2369927</v>
      </c>
      <c r="AA11" s="34" t="str">
        <f t="shared" si="3"/>
        <v>NG</v>
      </c>
      <c r="AB11" s="34">
        <v>101026</v>
      </c>
      <c r="AC11" s="34" t="str">
        <f t="shared" si="4"/>
        <v>ok</v>
      </c>
      <c r="AD11" s="34">
        <v>5942436</v>
      </c>
      <c r="AE11" s="34" t="str">
        <f t="shared" si="5"/>
        <v>NG</v>
      </c>
    </row>
    <row r="12" spans="1:31" ht="21" customHeight="1">
      <c r="A12" s="34">
        <v>6</v>
      </c>
      <c r="B12" s="34">
        <v>8</v>
      </c>
      <c r="C12" s="35">
        <v>212083</v>
      </c>
      <c r="E12" s="39" t="s">
        <v>202</v>
      </c>
      <c r="F12" s="360">
        <v>4895187</v>
      </c>
      <c r="G12" s="484">
        <f t="shared" si="6"/>
        <v>6264061</v>
      </c>
      <c r="H12" s="361">
        <f>'R04基準財政需要額・収入額・交付決定額'!BD13</f>
        <v>3330123</v>
      </c>
      <c r="I12" s="361">
        <f>'R04基準財政需要額・収入額・交付決定額'!AF13</f>
        <v>198023</v>
      </c>
      <c r="J12" s="371">
        <f t="shared" si="0"/>
        <v>9792207</v>
      </c>
      <c r="L12" s="40">
        <v>4981433</v>
      </c>
      <c r="M12" s="34">
        <v>459090</v>
      </c>
      <c r="N12" s="34">
        <v>481381</v>
      </c>
      <c r="O12" s="34">
        <v>0</v>
      </c>
      <c r="P12" s="34">
        <v>44603</v>
      </c>
      <c r="Q12" s="34">
        <v>0</v>
      </c>
      <c r="R12" s="34">
        <v>126620</v>
      </c>
      <c r="S12" s="34">
        <v>0</v>
      </c>
      <c r="T12" s="34">
        <v>17813</v>
      </c>
      <c r="U12" s="34">
        <f t="shared" si="7"/>
        <v>189036</v>
      </c>
      <c r="V12" s="34">
        <v>4041</v>
      </c>
      <c r="W12" s="34">
        <f t="shared" si="1"/>
        <v>6264061</v>
      </c>
      <c r="X12" s="34">
        <v>6264061</v>
      </c>
      <c r="Y12" s="34" t="str">
        <f t="shared" si="2"/>
        <v>ok</v>
      </c>
      <c r="Z12" s="34">
        <v>3225165</v>
      </c>
      <c r="AA12" s="34" t="str">
        <f t="shared" si="3"/>
        <v>NG</v>
      </c>
      <c r="AB12" s="34">
        <v>198023</v>
      </c>
      <c r="AC12" s="34" t="str">
        <f t="shared" si="4"/>
        <v>ok</v>
      </c>
      <c r="AD12" s="34">
        <v>9687249</v>
      </c>
      <c r="AE12" s="34" t="str">
        <f t="shared" si="5"/>
        <v>NG</v>
      </c>
    </row>
    <row r="13" spans="1:31" ht="21" customHeight="1">
      <c r="A13" s="34">
        <v>1</v>
      </c>
      <c r="B13" s="34">
        <v>9</v>
      </c>
      <c r="C13" s="35">
        <v>212091</v>
      </c>
      <c r="E13" s="39" t="s">
        <v>203</v>
      </c>
      <c r="F13" s="360">
        <v>8536596</v>
      </c>
      <c r="G13" s="484">
        <f t="shared" si="6"/>
        <v>10604894</v>
      </c>
      <c r="H13" s="361">
        <f>'R04基準財政需要額・収入額・交付決定額'!BD14</f>
        <v>2981446</v>
      </c>
      <c r="I13" s="361">
        <f>'R04基準財政需要額・収入額・交付決定額'!AF14</f>
        <v>320671</v>
      </c>
      <c r="J13" s="371">
        <f t="shared" si="0"/>
        <v>13907011</v>
      </c>
      <c r="L13" s="40">
        <v>8388100</v>
      </c>
      <c r="M13" s="34">
        <v>628843</v>
      </c>
      <c r="N13" s="34">
        <v>850665</v>
      </c>
      <c r="O13" s="34">
        <v>0</v>
      </c>
      <c r="P13" s="34">
        <v>63351</v>
      </c>
      <c r="Q13" s="34">
        <v>0</v>
      </c>
      <c r="R13" s="34">
        <v>179846</v>
      </c>
      <c r="S13" s="34">
        <v>0</v>
      </c>
      <c r="T13" s="34">
        <v>7281</v>
      </c>
      <c r="U13" s="34">
        <f t="shared" si="7"/>
        <v>250478</v>
      </c>
      <c r="V13" s="34">
        <v>7733</v>
      </c>
      <c r="W13" s="34">
        <f t="shared" si="1"/>
        <v>10604894</v>
      </c>
      <c r="X13" s="34">
        <v>10604894</v>
      </c>
      <c r="Y13" s="34" t="str">
        <f t="shared" si="2"/>
        <v>ok</v>
      </c>
      <c r="Z13" s="34">
        <v>2812647</v>
      </c>
      <c r="AA13" s="34" t="str">
        <f t="shared" si="3"/>
        <v>NG</v>
      </c>
      <c r="AB13" s="34">
        <v>320671</v>
      </c>
      <c r="AC13" s="34" t="str">
        <f t="shared" si="4"/>
        <v>ok</v>
      </c>
      <c r="AD13" s="34">
        <v>13738212</v>
      </c>
      <c r="AE13" s="34" t="str">
        <f t="shared" si="5"/>
        <v>NG</v>
      </c>
    </row>
    <row r="14" spans="1:31" ht="21" customHeight="1">
      <c r="A14" s="34">
        <v>7</v>
      </c>
      <c r="B14" s="34">
        <v>10</v>
      </c>
      <c r="C14" s="35">
        <v>212105</v>
      </c>
      <c r="E14" s="39" t="s">
        <v>204</v>
      </c>
      <c r="F14" s="360">
        <v>6836329</v>
      </c>
      <c r="G14" s="485">
        <f t="shared" si="6"/>
        <v>8755776</v>
      </c>
      <c r="H14" s="361">
        <f>'R04基準財政需要額・収入額・交付決定額'!BD15</f>
        <v>8548203</v>
      </c>
      <c r="I14" s="361">
        <f>'R04基準財政需要額・収入額・交付決定額'!AF15</f>
        <v>251513</v>
      </c>
      <c r="J14" s="371">
        <f t="shared" si="0"/>
        <v>17555492</v>
      </c>
      <c r="L14" s="40">
        <v>6940797</v>
      </c>
      <c r="M14" s="34">
        <v>502160</v>
      </c>
      <c r="N14" s="34">
        <v>619045</v>
      </c>
      <c r="O14" s="34">
        <v>0</v>
      </c>
      <c r="P14" s="34">
        <v>72577</v>
      </c>
      <c r="Q14" s="34">
        <v>0</v>
      </c>
      <c r="R14" s="34">
        <v>206032</v>
      </c>
      <c r="S14" s="34">
        <v>0</v>
      </c>
      <c r="T14" s="34">
        <v>91656</v>
      </c>
      <c r="U14" s="34">
        <f t="shared" si="7"/>
        <v>370265</v>
      </c>
      <c r="V14" s="34">
        <v>4390</v>
      </c>
      <c r="W14" s="34">
        <f t="shared" si="1"/>
        <v>8755776</v>
      </c>
      <c r="X14" s="34">
        <v>8755776</v>
      </c>
      <c r="Y14" s="34" t="str">
        <f t="shared" si="2"/>
        <v>ok</v>
      </c>
      <c r="Z14" s="34">
        <v>8411323</v>
      </c>
      <c r="AA14" s="34" t="str">
        <f t="shared" si="3"/>
        <v>NG</v>
      </c>
      <c r="AB14" s="34">
        <v>251513</v>
      </c>
      <c r="AC14" s="34" t="str">
        <f t="shared" si="4"/>
        <v>ok</v>
      </c>
      <c r="AD14" s="34">
        <v>17418612</v>
      </c>
      <c r="AE14" s="34" t="str">
        <f t="shared" si="5"/>
        <v>NG</v>
      </c>
    </row>
    <row r="15" spans="1:31" ht="21" customHeight="1">
      <c r="A15" s="34">
        <v>4</v>
      </c>
      <c r="B15" s="34">
        <v>11</v>
      </c>
      <c r="C15" s="35">
        <v>212113</v>
      </c>
      <c r="E15" s="39" t="s">
        <v>187</v>
      </c>
      <c r="F15" s="360">
        <v>7771344</v>
      </c>
      <c r="G15" s="484">
        <f t="shared" si="6"/>
        <v>9705937</v>
      </c>
      <c r="H15" s="361">
        <f>'R04基準財政需要額・収入額・交付決定額'!BD16</f>
        <v>2430106</v>
      </c>
      <c r="I15" s="361">
        <f>'R04基準財政需要額・収入額・交付決定額'!AF16</f>
        <v>315927</v>
      </c>
      <c r="J15" s="371">
        <f t="shared" si="0"/>
        <v>12451970</v>
      </c>
      <c r="L15" s="40">
        <v>7698803</v>
      </c>
      <c r="M15" s="34">
        <v>699342</v>
      </c>
      <c r="N15" s="34">
        <v>734564</v>
      </c>
      <c r="O15" s="34">
        <v>0</v>
      </c>
      <c r="P15" s="34">
        <v>59098</v>
      </c>
      <c r="Q15" s="34">
        <v>0</v>
      </c>
      <c r="R15" s="34">
        <v>167770</v>
      </c>
      <c r="S15" s="34">
        <v>0</v>
      </c>
      <c r="T15" s="34">
        <v>10834</v>
      </c>
      <c r="U15" s="34">
        <f t="shared" si="7"/>
        <v>237702</v>
      </c>
      <c r="V15" s="34">
        <v>5790</v>
      </c>
      <c r="W15" s="34">
        <f t="shared" si="1"/>
        <v>9705937</v>
      </c>
      <c r="X15" s="34">
        <v>9705937</v>
      </c>
      <c r="Y15" s="34" t="str">
        <f t="shared" si="2"/>
        <v>ok</v>
      </c>
      <c r="Z15" s="34">
        <v>2317424</v>
      </c>
      <c r="AA15" s="34" t="str">
        <f t="shared" si="3"/>
        <v>NG</v>
      </c>
      <c r="AB15" s="34">
        <v>315927</v>
      </c>
      <c r="AC15" s="34" t="str">
        <f t="shared" si="4"/>
        <v>ok</v>
      </c>
      <c r="AD15" s="34">
        <v>12339288</v>
      </c>
      <c r="AE15" s="34" t="str">
        <f t="shared" si="5"/>
        <v>NG</v>
      </c>
    </row>
    <row r="16" spans="1:31" ht="21" customHeight="1">
      <c r="A16" s="34">
        <v>6</v>
      </c>
      <c r="B16" s="34">
        <v>12</v>
      </c>
      <c r="C16" s="35">
        <v>212121</v>
      </c>
      <c r="E16" s="39" t="s">
        <v>205</v>
      </c>
      <c r="F16" s="360">
        <v>7396133</v>
      </c>
      <c r="G16" s="484">
        <f t="shared" si="6"/>
        <v>9257608</v>
      </c>
      <c r="H16" s="361">
        <f>'R04基準財政需要額・収入額・交付決定額'!BD17</f>
        <v>3910941</v>
      </c>
      <c r="I16" s="361">
        <f>'R04基準財政需要額・収入額・交付決定額'!AF17</f>
        <v>289244</v>
      </c>
      <c r="J16" s="371">
        <f t="shared" si="0"/>
        <v>13457793</v>
      </c>
      <c r="L16" s="40">
        <v>7331039</v>
      </c>
      <c r="M16" s="34">
        <v>630150</v>
      </c>
      <c r="N16" s="34">
        <v>717187</v>
      </c>
      <c r="O16" s="34">
        <v>0</v>
      </c>
      <c r="P16" s="34">
        <v>47953</v>
      </c>
      <c r="Q16" s="34">
        <v>0</v>
      </c>
      <c r="R16" s="34">
        <v>136134</v>
      </c>
      <c r="S16" s="34">
        <v>0</v>
      </c>
      <c r="T16" s="34">
        <v>12687</v>
      </c>
      <c r="U16" s="34">
        <f t="shared" si="7"/>
        <v>196774</v>
      </c>
      <c r="V16" s="34">
        <v>7219</v>
      </c>
      <c r="W16" s="34">
        <f t="shared" si="1"/>
        <v>9257608</v>
      </c>
      <c r="X16" s="34">
        <v>9257608</v>
      </c>
      <c r="Y16" s="34" t="str">
        <f t="shared" si="2"/>
        <v>ok</v>
      </c>
      <c r="Z16" s="34">
        <v>3778701</v>
      </c>
      <c r="AA16" s="34" t="str">
        <f t="shared" si="3"/>
        <v>NG</v>
      </c>
      <c r="AB16" s="34">
        <v>289244</v>
      </c>
      <c r="AC16" s="34" t="str">
        <f t="shared" si="4"/>
        <v>ok</v>
      </c>
      <c r="AD16" s="34">
        <v>13325553</v>
      </c>
      <c r="AE16" s="34" t="str">
        <f t="shared" si="5"/>
        <v>NG</v>
      </c>
    </row>
    <row r="17" spans="1:31" ht="21" customHeight="1">
      <c r="A17" s="34">
        <v>1</v>
      </c>
      <c r="B17" s="34">
        <v>13</v>
      </c>
      <c r="C17" s="35">
        <v>212130</v>
      </c>
      <c r="E17" s="39" t="s">
        <v>206</v>
      </c>
      <c r="F17" s="360">
        <v>20467943</v>
      </c>
      <c r="G17" s="485">
        <f t="shared" si="6"/>
        <v>25161470</v>
      </c>
      <c r="H17" s="361">
        <f>'R04基準財政需要額・収入額・交付決定額'!BD18</f>
        <v>3475647</v>
      </c>
      <c r="I17" s="361">
        <f>'R04基準財政需要額・収入額・交付決定額'!AF18</f>
        <v>654122</v>
      </c>
      <c r="J17" s="371">
        <f t="shared" si="0"/>
        <v>29291239</v>
      </c>
      <c r="L17" s="40">
        <v>19833145</v>
      </c>
      <c r="M17" s="34">
        <v>1496642</v>
      </c>
      <c r="N17" s="34">
        <v>1872672</v>
      </c>
      <c r="O17" s="34">
        <v>0</v>
      </c>
      <c r="P17" s="34">
        <v>115333</v>
      </c>
      <c r="Q17" s="34">
        <v>0</v>
      </c>
      <c r="R17" s="34">
        <v>327413</v>
      </c>
      <c r="S17" s="34">
        <v>0</v>
      </c>
      <c r="T17" s="34">
        <v>16699</v>
      </c>
      <c r="U17" s="34">
        <f t="shared" si="7"/>
        <v>459445</v>
      </c>
      <c r="V17" s="34">
        <v>19409</v>
      </c>
      <c r="W17" s="34">
        <f t="shared" si="1"/>
        <v>25161470</v>
      </c>
      <c r="X17" s="34">
        <v>25161470</v>
      </c>
      <c r="Y17" s="34" t="str">
        <f>IF(W17=X17,"ok","NG")</f>
        <v>ok</v>
      </c>
      <c r="Z17" s="34">
        <v>3245555</v>
      </c>
      <c r="AA17" s="34" t="str">
        <f t="shared" si="3"/>
        <v>NG</v>
      </c>
      <c r="AB17" s="34">
        <v>654122</v>
      </c>
      <c r="AC17" s="34" t="str">
        <f t="shared" si="4"/>
        <v>ok</v>
      </c>
      <c r="AD17" s="34">
        <v>29061147</v>
      </c>
      <c r="AE17" s="34" t="str">
        <f t="shared" si="5"/>
        <v>NG</v>
      </c>
    </row>
    <row r="18" spans="1:31" ht="21" customHeight="1">
      <c r="A18" s="34">
        <v>4</v>
      </c>
      <c r="B18" s="34">
        <v>14</v>
      </c>
      <c r="C18" s="35">
        <v>212148</v>
      </c>
      <c r="E18" s="39" t="s">
        <v>207</v>
      </c>
      <c r="F18" s="360">
        <v>13414445</v>
      </c>
      <c r="G18" s="485">
        <f t="shared" si="6"/>
        <v>16720383</v>
      </c>
      <c r="H18" s="361">
        <f>'R04基準財政需要額・収入額・交付決定額'!BD19</f>
        <v>3234676</v>
      </c>
      <c r="I18" s="361">
        <f>'R04基準財政需要額・収入額・交付決定額'!AF19</f>
        <v>551567</v>
      </c>
      <c r="J18" s="371">
        <f t="shared" si="0"/>
        <v>20506626</v>
      </c>
      <c r="L18" s="40">
        <v>13231540</v>
      </c>
      <c r="M18" s="34">
        <v>1154553</v>
      </c>
      <c r="N18" s="34">
        <v>1295364</v>
      </c>
      <c r="O18" s="34">
        <v>0</v>
      </c>
      <c r="P18" s="34">
        <v>74822</v>
      </c>
      <c r="Q18" s="34">
        <v>0</v>
      </c>
      <c r="R18" s="34">
        <v>212408</v>
      </c>
      <c r="S18" s="34">
        <v>0</v>
      </c>
      <c r="T18" s="34">
        <v>17789</v>
      </c>
      <c r="U18" s="34">
        <f t="shared" si="7"/>
        <v>305019</v>
      </c>
      <c r="V18" s="34">
        <v>10077</v>
      </c>
      <c r="W18" s="34">
        <f t="shared" si="1"/>
        <v>16720383</v>
      </c>
      <c r="X18" s="34">
        <v>16720383</v>
      </c>
      <c r="Y18" s="34" t="str">
        <f t="shared" si="2"/>
        <v>ok</v>
      </c>
      <c r="Z18" s="34">
        <v>3061042</v>
      </c>
      <c r="AA18" s="34" t="str">
        <f t="shared" si="3"/>
        <v>NG</v>
      </c>
      <c r="AB18" s="34">
        <v>551567</v>
      </c>
      <c r="AC18" s="34" t="str">
        <f t="shared" si="4"/>
        <v>ok</v>
      </c>
      <c r="AD18" s="34">
        <v>20332992</v>
      </c>
      <c r="AE18" s="34" t="str">
        <f t="shared" si="5"/>
        <v>NG</v>
      </c>
    </row>
    <row r="19" spans="1:31" ht="21" customHeight="1">
      <c r="A19" s="34">
        <v>1</v>
      </c>
      <c r="B19" s="34">
        <v>15</v>
      </c>
      <c r="C19" s="35">
        <v>212156</v>
      </c>
      <c r="E19" s="39" t="s">
        <v>208</v>
      </c>
      <c r="F19" s="360">
        <v>2963923</v>
      </c>
      <c r="G19" s="484">
        <f t="shared" si="6"/>
        <v>3900529</v>
      </c>
      <c r="H19" s="361">
        <f>'R04基準財政需要額・収入額・交付決定額'!BD20</f>
        <v>4585283</v>
      </c>
      <c r="I19" s="361">
        <f>'R04基準財政需要額・収入額・交付決定額'!AF20</f>
        <v>106888</v>
      </c>
      <c r="J19" s="371">
        <f t="shared" si="0"/>
        <v>8592700</v>
      </c>
      <c r="L19" s="40">
        <v>3122413</v>
      </c>
      <c r="M19" s="34">
        <v>253330</v>
      </c>
      <c r="N19" s="34">
        <v>327573</v>
      </c>
      <c r="O19" s="34">
        <v>0</v>
      </c>
      <c r="P19" s="34">
        <v>41457</v>
      </c>
      <c r="Q19" s="34">
        <v>0</v>
      </c>
      <c r="R19" s="34">
        <v>117690</v>
      </c>
      <c r="S19" s="34">
        <v>0</v>
      </c>
      <c r="T19" s="34">
        <v>45822</v>
      </c>
      <c r="U19" s="34">
        <f t="shared" si="7"/>
        <v>204969</v>
      </c>
      <c r="V19" s="34">
        <v>2192</v>
      </c>
      <c r="W19" s="34">
        <f t="shared" si="1"/>
        <v>3900529</v>
      </c>
      <c r="X19" s="34">
        <v>3900529</v>
      </c>
      <c r="Y19" s="34" t="str">
        <f t="shared" si="2"/>
        <v>ok</v>
      </c>
      <c r="Z19" s="34">
        <v>4489795</v>
      </c>
      <c r="AA19" s="34" t="str">
        <f t="shared" si="3"/>
        <v>NG</v>
      </c>
      <c r="AB19" s="34">
        <v>106888</v>
      </c>
      <c r="AC19" s="34" t="str">
        <f t="shared" si="4"/>
        <v>ok</v>
      </c>
      <c r="AD19" s="34">
        <v>8497212</v>
      </c>
      <c r="AE19" s="34" t="str">
        <f t="shared" si="5"/>
        <v>NG</v>
      </c>
    </row>
    <row r="20" spans="1:31" ht="21" customHeight="1">
      <c r="A20" s="34">
        <v>1</v>
      </c>
      <c r="B20" s="34">
        <v>16</v>
      </c>
      <c r="C20" s="35">
        <v>212164</v>
      </c>
      <c r="E20" s="39" t="s">
        <v>209</v>
      </c>
      <c r="F20" s="360">
        <v>7252387</v>
      </c>
      <c r="G20" s="484">
        <f t="shared" si="6"/>
        <v>8975511</v>
      </c>
      <c r="H20" s="361">
        <f>'R04基準財政需要額・収入額・交付決定額'!BD21</f>
        <v>2751133</v>
      </c>
      <c r="I20" s="361">
        <f>'R04基準財政需要額・収入額・交付決定額'!AF21</f>
        <v>297487</v>
      </c>
      <c r="J20" s="371">
        <f t="shared" si="0"/>
        <v>12024131</v>
      </c>
      <c r="L20" s="40">
        <v>7096008</v>
      </c>
      <c r="M20" s="34">
        <v>527178</v>
      </c>
      <c r="N20" s="34">
        <v>730664</v>
      </c>
      <c r="O20" s="34">
        <v>0</v>
      </c>
      <c r="P20" s="34">
        <v>48703</v>
      </c>
      <c r="Q20" s="34">
        <v>0</v>
      </c>
      <c r="R20" s="34">
        <v>138262</v>
      </c>
      <c r="S20" s="34">
        <v>0</v>
      </c>
      <c r="T20" s="34">
        <v>6725</v>
      </c>
      <c r="U20" s="34">
        <f t="shared" si="7"/>
        <v>193690</v>
      </c>
      <c r="V20" s="34">
        <v>5966</v>
      </c>
      <c r="W20" s="34">
        <f t="shared" si="1"/>
        <v>8975511</v>
      </c>
      <c r="X20" s="34">
        <v>8975511</v>
      </c>
      <c r="Y20" s="34" t="str">
        <f t="shared" si="2"/>
        <v>ok</v>
      </c>
      <c r="Z20" s="34">
        <v>2616221</v>
      </c>
      <c r="AA20" s="34" t="str">
        <f t="shared" si="3"/>
        <v>NG</v>
      </c>
      <c r="AB20" s="34">
        <v>297487</v>
      </c>
      <c r="AC20" s="34" t="str">
        <f t="shared" si="4"/>
        <v>ok</v>
      </c>
      <c r="AD20" s="34">
        <v>11889219</v>
      </c>
      <c r="AE20" s="34" t="str">
        <f t="shared" si="5"/>
        <v>NG</v>
      </c>
    </row>
    <row r="21" spans="1:31" ht="21" customHeight="1">
      <c r="A21" s="34">
        <v>8</v>
      </c>
      <c r="B21" s="34">
        <v>17</v>
      </c>
      <c r="C21" s="35">
        <v>212172</v>
      </c>
      <c r="E21" s="39" t="s">
        <v>210</v>
      </c>
      <c r="F21" s="360">
        <v>3295221</v>
      </c>
      <c r="G21" s="484">
        <f t="shared" si="6"/>
        <v>4153270</v>
      </c>
      <c r="H21" s="361">
        <f>'R04基準財政需要額・収入額・交付決定額'!BD22</f>
        <v>6460377</v>
      </c>
      <c r="I21" s="361">
        <f>'R04基準財政需要額・収入額・交付決定額'!AF22</f>
        <v>108614</v>
      </c>
      <c r="J21" s="371">
        <f t="shared" si="0"/>
        <v>10722261</v>
      </c>
      <c r="L21" s="40">
        <v>3298559</v>
      </c>
      <c r="M21" s="34">
        <v>240512</v>
      </c>
      <c r="N21" s="34">
        <v>292043</v>
      </c>
      <c r="O21" s="34">
        <v>0</v>
      </c>
      <c r="P21" s="34">
        <v>35415</v>
      </c>
      <c r="Q21" s="34">
        <v>0</v>
      </c>
      <c r="R21" s="34">
        <v>100539</v>
      </c>
      <c r="S21" s="34">
        <v>0</v>
      </c>
      <c r="T21" s="34">
        <v>63852</v>
      </c>
      <c r="U21" s="34">
        <f t="shared" si="7"/>
        <v>199806</v>
      </c>
      <c r="V21" s="34">
        <v>2063</v>
      </c>
      <c r="W21" s="34">
        <f t="shared" si="1"/>
        <v>4153270</v>
      </c>
      <c r="X21" s="34">
        <v>4153270</v>
      </c>
      <c r="Y21" s="34" t="str">
        <f t="shared" si="2"/>
        <v>ok</v>
      </c>
      <c r="Z21" s="34">
        <v>6368560</v>
      </c>
      <c r="AA21" s="34" t="str">
        <f t="shared" si="3"/>
        <v>NG</v>
      </c>
      <c r="AB21" s="34">
        <v>108614</v>
      </c>
      <c r="AC21" s="34" t="str">
        <f t="shared" si="4"/>
        <v>ok</v>
      </c>
      <c r="AD21" s="34">
        <v>10630444</v>
      </c>
      <c r="AE21" s="34" t="str">
        <f t="shared" si="5"/>
        <v>NG</v>
      </c>
    </row>
    <row r="22" spans="1:31" ht="21" customHeight="1">
      <c r="A22" s="34">
        <v>1</v>
      </c>
      <c r="B22" s="34">
        <v>18</v>
      </c>
      <c r="C22" s="35">
        <v>212181</v>
      </c>
      <c r="E22" s="39" t="s">
        <v>211</v>
      </c>
      <c r="F22" s="360">
        <v>5248979</v>
      </c>
      <c r="G22" s="484">
        <f t="shared" si="6"/>
        <v>6461769</v>
      </c>
      <c r="H22" s="361">
        <f>'R04基準財政需要額・収入額・交付決定額'!BD23</f>
        <v>4533553</v>
      </c>
      <c r="I22" s="361">
        <f>'R04基準財政需要額・収入額・交付決定額'!AF23</f>
        <v>210122</v>
      </c>
      <c r="J22" s="371">
        <f t="shared" si="0"/>
        <v>11205444</v>
      </c>
      <c r="L22" s="40">
        <v>5103728</v>
      </c>
      <c r="M22" s="34">
        <v>345198</v>
      </c>
      <c r="N22" s="34">
        <v>426673</v>
      </c>
      <c r="O22" s="34">
        <v>0</v>
      </c>
      <c r="P22" s="34">
        <v>54109</v>
      </c>
      <c r="Q22" s="34">
        <v>0</v>
      </c>
      <c r="R22" s="34">
        <v>153609</v>
      </c>
      <c r="S22" s="34">
        <v>0</v>
      </c>
      <c r="T22" s="34">
        <v>45876</v>
      </c>
      <c r="U22" s="34">
        <f t="shared" si="7"/>
        <v>253594</v>
      </c>
      <c r="V22" s="34">
        <v>4140</v>
      </c>
      <c r="W22" s="34">
        <f t="shared" si="1"/>
        <v>6461769</v>
      </c>
      <c r="X22" s="34">
        <v>6461769</v>
      </c>
      <c r="Y22" s="34" t="str">
        <f t="shared" si="2"/>
        <v>ok</v>
      </c>
      <c r="Z22" s="34">
        <v>4446699</v>
      </c>
      <c r="AA22" s="34" t="str">
        <f t="shared" si="3"/>
        <v>NG</v>
      </c>
      <c r="AB22" s="34">
        <v>210122</v>
      </c>
      <c r="AC22" s="34" t="str">
        <f t="shared" si="4"/>
        <v>ok</v>
      </c>
      <c r="AD22" s="34">
        <v>11118590</v>
      </c>
      <c r="AE22" s="34" t="str">
        <f t="shared" si="5"/>
        <v>NG</v>
      </c>
    </row>
    <row r="23" spans="1:31" ht="21" customHeight="1">
      <c r="A23" s="34">
        <v>5</v>
      </c>
      <c r="B23" s="34">
        <v>19</v>
      </c>
      <c r="C23" s="35">
        <v>212199</v>
      </c>
      <c r="E23" s="39" t="s">
        <v>212</v>
      </c>
      <c r="F23" s="360">
        <v>5002081</v>
      </c>
      <c r="G23" s="484">
        <f t="shared" si="6"/>
        <v>6656893</v>
      </c>
      <c r="H23" s="361">
        <f>'R04基準財政需要額・収入額・交付決定額'!BD24</f>
        <v>11098814</v>
      </c>
      <c r="I23" s="361">
        <f>'R04基準財政需要額・収入額・交付決定額'!AF24</f>
        <v>186106</v>
      </c>
      <c r="J23" s="371">
        <f t="shared" si="0"/>
        <v>17941813</v>
      </c>
      <c r="L23" s="40">
        <v>5350908</v>
      </c>
      <c r="M23" s="34">
        <v>423739</v>
      </c>
      <c r="N23" s="34">
        <v>505315</v>
      </c>
      <c r="O23" s="34">
        <v>0</v>
      </c>
      <c r="P23" s="34">
        <v>70309</v>
      </c>
      <c r="Q23" s="34">
        <v>0</v>
      </c>
      <c r="R23" s="34">
        <v>199598</v>
      </c>
      <c r="S23" s="34">
        <v>0</v>
      </c>
      <c r="T23" s="34">
        <v>229991</v>
      </c>
      <c r="U23" s="34">
        <f t="shared" si="7"/>
        <v>499898</v>
      </c>
      <c r="V23" s="34">
        <v>3999</v>
      </c>
      <c r="W23" s="34">
        <f t="shared" si="1"/>
        <v>6656893</v>
      </c>
      <c r="X23" s="34">
        <v>6656893</v>
      </c>
      <c r="Y23" s="34" t="str">
        <f t="shared" si="2"/>
        <v>ok</v>
      </c>
      <c r="Z23" s="34">
        <v>10937430</v>
      </c>
      <c r="AA23" s="34" t="str">
        <f t="shared" si="3"/>
        <v>NG</v>
      </c>
      <c r="AB23" s="34">
        <v>186106</v>
      </c>
      <c r="AC23" s="34" t="str">
        <f t="shared" si="4"/>
        <v>ok</v>
      </c>
      <c r="AD23" s="34">
        <v>17780429</v>
      </c>
      <c r="AE23" s="34" t="str">
        <f t="shared" si="5"/>
        <v>NG</v>
      </c>
    </row>
    <row r="24" spans="1:31" ht="21" customHeight="1">
      <c r="A24" s="34">
        <v>8</v>
      </c>
      <c r="B24" s="34">
        <v>20</v>
      </c>
      <c r="C24" s="35">
        <v>212202</v>
      </c>
      <c r="E24" s="39" t="s">
        <v>213</v>
      </c>
      <c r="F24" s="360">
        <v>3914303</v>
      </c>
      <c r="G24" s="484">
        <f t="shared" si="6"/>
        <v>5181969</v>
      </c>
      <c r="H24" s="361">
        <f>'R04基準財政需要額・収入額・交付決定額'!BD25</f>
        <v>8438371</v>
      </c>
      <c r="I24" s="361">
        <f>'R04基準財政需要額・収入額・交付決定額'!AF25</f>
        <v>155629</v>
      </c>
      <c r="J24" s="371">
        <f t="shared" si="0"/>
        <v>13775969</v>
      </c>
      <c r="L24" s="40">
        <v>4153842</v>
      </c>
      <c r="M24" s="34">
        <v>319695</v>
      </c>
      <c r="N24" s="34">
        <v>394280</v>
      </c>
      <c r="O24" s="34">
        <v>0</v>
      </c>
      <c r="P24" s="34">
        <v>51115</v>
      </c>
      <c r="Q24" s="34">
        <v>0</v>
      </c>
      <c r="R24" s="34">
        <v>145109</v>
      </c>
      <c r="S24" s="34">
        <v>0</v>
      </c>
      <c r="T24" s="34">
        <v>156733</v>
      </c>
      <c r="U24" s="34">
        <f t="shared" si="7"/>
        <v>352957</v>
      </c>
      <c r="V24" s="34">
        <v>2529</v>
      </c>
      <c r="W24" s="34">
        <f t="shared" si="1"/>
        <v>5181969</v>
      </c>
      <c r="X24" s="34">
        <v>5181969</v>
      </c>
      <c r="Y24" s="34" t="str">
        <f t="shared" si="2"/>
        <v>ok</v>
      </c>
      <c r="Z24" s="34">
        <v>8306959</v>
      </c>
      <c r="AA24" s="34" t="str">
        <f t="shared" si="3"/>
        <v>NG</v>
      </c>
      <c r="AB24" s="34">
        <v>155629</v>
      </c>
      <c r="AC24" s="34" t="str">
        <f t="shared" si="4"/>
        <v>ok</v>
      </c>
      <c r="AD24" s="34">
        <v>13644557</v>
      </c>
      <c r="AE24" s="34" t="str">
        <f t="shared" si="5"/>
        <v>NG</v>
      </c>
    </row>
    <row r="25" spans="1:31" ht="21" customHeight="1">
      <c r="A25" s="34">
        <v>2</v>
      </c>
      <c r="B25" s="34">
        <v>21</v>
      </c>
      <c r="C25" s="35">
        <v>212211</v>
      </c>
      <c r="E25" s="39" t="s">
        <v>188</v>
      </c>
      <c r="F25" s="360">
        <v>4067924</v>
      </c>
      <c r="G25" s="485">
        <f t="shared" si="6"/>
        <v>5264313</v>
      </c>
      <c r="H25" s="361">
        <f>'R04基準財政需要額・収入額・交付決定額'!BD26</f>
        <v>5114805</v>
      </c>
      <c r="I25" s="361">
        <f>'R04基準財政需要額・収入額・交付決定額'!AF26</f>
        <v>161736</v>
      </c>
      <c r="J25" s="371">
        <f t="shared" si="0"/>
        <v>10540854</v>
      </c>
      <c r="L25" s="40">
        <v>4210833</v>
      </c>
      <c r="M25" s="34">
        <v>349775</v>
      </c>
      <c r="N25" s="34">
        <v>424173</v>
      </c>
      <c r="O25" s="34">
        <v>0</v>
      </c>
      <c r="P25" s="34">
        <v>68868</v>
      </c>
      <c r="Q25" s="34">
        <v>0</v>
      </c>
      <c r="R25" s="34">
        <v>195508</v>
      </c>
      <c r="S25" s="34">
        <v>0</v>
      </c>
      <c r="T25" s="34">
        <v>5868</v>
      </c>
      <c r="U25" s="34">
        <f t="shared" si="7"/>
        <v>270244</v>
      </c>
      <c r="V25" s="34">
        <v>6201</v>
      </c>
      <c r="W25" s="34">
        <f t="shared" si="1"/>
        <v>5264313</v>
      </c>
      <c r="X25" s="34">
        <v>5264313</v>
      </c>
      <c r="Y25" s="34" t="str">
        <f t="shared" si="2"/>
        <v>ok</v>
      </c>
      <c r="Z25" s="34">
        <v>5014072</v>
      </c>
      <c r="AA25" s="34" t="str">
        <f t="shared" si="3"/>
        <v>NG</v>
      </c>
      <c r="AB25" s="34">
        <v>161736</v>
      </c>
      <c r="AC25" s="34" t="str">
        <f t="shared" si="4"/>
        <v>ok</v>
      </c>
      <c r="AD25" s="34">
        <v>10440121</v>
      </c>
      <c r="AE25" s="34" t="str">
        <f t="shared" si="5"/>
        <v>NG</v>
      </c>
    </row>
    <row r="26" spans="1:31" ht="21" customHeight="1">
      <c r="A26" s="34">
        <v>1</v>
      </c>
      <c r="B26" s="34">
        <v>22</v>
      </c>
      <c r="C26" s="35">
        <v>213021</v>
      </c>
      <c r="E26" s="39" t="s">
        <v>214</v>
      </c>
      <c r="F26" s="360">
        <v>4112188</v>
      </c>
      <c r="G26" s="484">
        <f t="shared" si="6"/>
        <v>4984770</v>
      </c>
      <c r="H26" s="361">
        <f>'R04基準財政需要額・収入額・交付決定額'!BD27</f>
        <v>500407</v>
      </c>
      <c r="I26" s="361">
        <f>'R04基準財政需要額・収入額・交付決定額'!AF27</f>
        <v>109898</v>
      </c>
      <c r="J26" s="371">
        <f t="shared" si="0"/>
        <v>5595075</v>
      </c>
      <c r="L26" s="40">
        <v>3910369</v>
      </c>
      <c r="M26" s="34">
        <v>274820</v>
      </c>
      <c r="N26" s="34">
        <v>335360</v>
      </c>
      <c r="O26" s="34">
        <v>0</v>
      </c>
      <c r="P26" s="34">
        <v>18283</v>
      </c>
      <c r="Q26" s="34">
        <v>0</v>
      </c>
      <c r="R26" s="34">
        <v>51903</v>
      </c>
      <c r="S26" s="34">
        <v>0</v>
      </c>
      <c r="T26" s="34">
        <v>2707</v>
      </c>
      <c r="U26" s="34">
        <f t="shared" si="7"/>
        <v>72893</v>
      </c>
      <c r="V26" s="34">
        <v>4094</v>
      </c>
      <c r="W26" s="34">
        <f t="shared" si="1"/>
        <v>4984770</v>
      </c>
      <c r="X26" s="34">
        <v>4984770</v>
      </c>
      <c r="Y26" s="34" t="str">
        <f t="shared" si="2"/>
        <v>ok</v>
      </c>
      <c r="Z26" s="34">
        <v>433455</v>
      </c>
      <c r="AA26" s="34" t="str">
        <f t="shared" si="3"/>
        <v>NG</v>
      </c>
      <c r="AB26" s="34">
        <v>109898</v>
      </c>
      <c r="AC26" s="34" t="str">
        <f t="shared" si="4"/>
        <v>ok</v>
      </c>
      <c r="AD26" s="34">
        <v>5528123</v>
      </c>
      <c r="AE26" s="34" t="str">
        <f t="shared" si="5"/>
        <v>NG</v>
      </c>
    </row>
    <row r="27" spans="1:31" ht="21" customHeight="1">
      <c r="A27" s="34">
        <v>1</v>
      </c>
      <c r="B27" s="34">
        <v>23</v>
      </c>
      <c r="C27" s="35">
        <v>213039</v>
      </c>
      <c r="E27" s="39" t="s">
        <v>215</v>
      </c>
      <c r="F27" s="360">
        <v>2769155</v>
      </c>
      <c r="G27" s="484">
        <f t="shared" si="6"/>
        <v>3457318</v>
      </c>
      <c r="H27" s="361">
        <f>'R04基準財政需要額・収入額・交付決定額'!BD28</f>
        <v>1363583</v>
      </c>
      <c r="I27" s="361">
        <f>'R04基準財政需要額・収入額・交付決定額'!AF28</f>
        <v>115257</v>
      </c>
      <c r="J27" s="371">
        <f t="shared" si="0"/>
        <v>4936158</v>
      </c>
      <c r="L27" s="40">
        <v>2735989</v>
      </c>
      <c r="M27" s="34">
        <v>219859</v>
      </c>
      <c r="N27" s="34">
        <v>287767</v>
      </c>
      <c r="O27" s="34">
        <v>0</v>
      </c>
      <c r="P27" s="34">
        <v>15390</v>
      </c>
      <c r="Q27" s="34">
        <v>0</v>
      </c>
      <c r="R27" s="34">
        <v>43692</v>
      </c>
      <c r="S27" s="34">
        <v>0</v>
      </c>
      <c r="T27" s="34">
        <v>2323</v>
      </c>
      <c r="U27" s="34">
        <f t="shared" si="7"/>
        <v>61405</v>
      </c>
      <c r="V27" s="34">
        <v>2969</v>
      </c>
      <c r="W27" s="34">
        <f t="shared" si="1"/>
        <v>3457318</v>
      </c>
      <c r="X27" s="34">
        <v>3457318</v>
      </c>
      <c r="Y27" s="34" t="str">
        <f t="shared" si="2"/>
        <v>ok</v>
      </c>
      <c r="Z27" s="34">
        <v>1294848</v>
      </c>
      <c r="AA27" s="34" t="str">
        <f t="shared" si="3"/>
        <v>NG</v>
      </c>
      <c r="AB27" s="34">
        <v>115257</v>
      </c>
      <c r="AC27" s="34" t="str">
        <f t="shared" si="4"/>
        <v>ok</v>
      </c>
      <c r="AD27" s="34">
        <v>4867423</v>
      </c>
      <c r="AE27" s="34" t="str">
        <f t="shared" si="5"/>
        <v>NG</v>
      </c>
    </row>
    <row r="28" spans="1:31" ht="21" customHeight="1">
      <c r="A28" s="34">
        <v>2</v>
      </c>
      <c r="B28" s="34">
        <v>25</v>
      </c>
      <c r="C28" s="35">
        <v>213411</v>
      </c>
      <c r="E28" s="39" t="s">
        <v>216</v>
      </c>
      <c r="F28" s="360">
        <v>3529068</v>
      </c>
      <c r="G28" s="484">
        <f t="shared" si="6"/>
        <v>4454258</v>
      </c>
      <c r="H28" s="361">
        <f>'R04基準財政需要額・収入額・交付決定額'!BD29</f>
        <v>2439985</v>
      </c>
      <c r="I28" s="361">
        <f>'R04基準財政需要額・収入額・交付決定額'!AF29</f>
        <v>133882</v>
      </c>
      <c r="J28" s="371">
        <f t="shared" si="0"/>
        <v>7028125</v>
      </c>
      <c r="L28" s="40">
        <v>3545460</v>
      </c>
      <c r="M28" s="34">
        <v>288731</v>
      </c>
      <c r="N28" s="34">
        <v>348331</v>
      </c>
      <c r="O28" s="34">
        <v>0</v>
      </c>
      <c r="P28" s="34">
        <v>45615</v>
      </c>
      <c r="Q28" s="34">
        <v>0</v>
      </c>
      <c r="R28" s="34">
        <v>129497</v>
      </c>
      <c r="S28" s="34">
        <v>0</v>
      </c>
      <c r="T28" s="34">
        <v>4554</v>
      </c>
      <c r="U28" s="34">
        <f t="shared" si="7"/>
        <v>179666</v>
      </c>
      <c r="V28" s="34">
        <v>2335</v>
      </c>
      <c r="W28" s="34">
        <f t="shared" si="1"/>
        <v>4454258</v>
      </c>
      <c r="X28" s="34">
        <v>4454258</v>
      </c>
      <c r="Y28" s="34" t="str">
        <f t="shared" si="2"/>
        <v>ok</v>
      </c>
      <c r="Z28" s="34">
        <v>2363530</v>
      </c>
      <c r="AA28" s="34" t="str">
        <f t="shared" si="3"/>
        <v>NG</v>
      </c>
      <c r="AB28" s="34">
        <v>133882</v>
      </c>
      <c r="AC28" s="34" t="str">
        <f t="shared" si="4"/>
        <v>ok</v>
      </c>
      <c r="AD28" s="34">
        <v>6951670</v>
      </c>
      <c r="AE28" s="34" t="str">
        <f t="shared" si="5"/>
        <v>NG</v>
      </c>
    </row>
    <row r="29" spans="1:31" ht="21" customHeight="1">
      <c r="A29" s="34">
        <v>2</v>
      </c>
      <c r="B29" s="34">
        <v>27</v>
      </c>
      <c r="C29" s="35">
        <v>213616</v>
      </c>
      <c r="E29" s="39" t="s">
        <v>217</v>
      </c>
      <c r="F29" s="360">
        <v>3912748</v>
      </c>
      <c r="G29" s="484">
        <f t="shared" si="6"/>
        <v>4752571</v>
      </c>
      <c r="H29" s="361">
        <f>'R04基準財政需要額・収入額・交付決定額'!BD30</f>
        <v>1684125</v>
      </c>
      <c r="I29" s="361">
        <f>'R04基準財政需要額・収入額・交付決定額'!AF30</f>
        <v>137735</v>
      </c>
      <c r="J29" s="371">
        <f t="shared" si="0"/>
        <v>6574431</v>
      </c>
      <c r="L29" s="40">
        <v>3749779</v>
      </c>
      <c r="M29" s="34">
        <v>295950</v>
      </c>
      <c r="N29" s="34">
        <v>342112</v>
      </c>
      <c r="O29" s="34">
        <v>0</v>
      </c>
      <c r="P29" s="34">
        <v>24090</v>
      </c>
      <c r="Q29" s="34">
        <v>0</v>
      </c>
      <c r="R29" s="34">
        <v>68391</v>
      </c>
      <c r="S29" s="34">
        <v>0</v>
      </c>
      <c r="T29" s="34">
        <v>8238</v>
      </c>
      <c r="U29" s="34">
        <f t="shared" si="7"/>
        <v>100719</v>
      </c>
      <c r="V29" s="34">
        <v>2621</v>
      </c>
      <c r="W29" s="34">
        <f t="shared" si="1"/>
        <v>4752571</v>
      </c>
      <c r="X29" s="34">
        <v>4752571</v>
      </c>
      <c r="Y29" s="34" t="str">
        <f t="shared" si="2"/>
        <v>ok</v>
      </c>
      <c r="Z29" s="34">
        <v>1621699</v>
      </c>
      <c r="AA29" s="34" t="str">
        <f t="shared" si="3"/>
        <v>NG</v>
      </c>
      <c r="AB29" s="34">
        <v>137735</v>
      </c>
      <c r="AC29" s="34" t="str">
        <f t="shared" si="4"/>
        <v>ok</v>
      </c>
      <c r="AD29" s="34">
        <v>6512005</v>
      </c>
      <c r="AE29" s="34" t="str">
        <f t="shared" si="5"/>
        <v>NG</v>
      </c>
    </row>
    <row r="30" spans="1:31" ht="21" customHeight="1">
      <c r="A30" s="34">
        <v>2</v>
      </c>
      <c r="B30" s="34">
        <v>28</v>
      </c>
      <c r="C30" s="35">
        <v>213624</v>
      </c>
      <c r="E30" s="39" t="s">
        <v>313</v>
      </c>
      <c r="F30" s="360">
        <v>1217200</v>
      </c>
      <c r="G30" s="484">
        <f t="shared" si="6"/>
        <v>1470535</v>
      </c>
      <c r="H30" s="361">
        <f>'R04基準財政需要額・収入額・交付決定額'!BD31</f>
        <v>1423114</v>
      </c>
      <c r="I30" s="361">
        <f>'R04基準財政需要額・収入額・交付決定額'!AF31</f>
        <v>49764</v>
      </c>
      <c r="J30" s="371">
        <f t="shared" si="0"/>
        <v>2943413</v>
      </c>
      <c r="L30" s="40">
        <v>1155206</v>
      </c>
      <c r="M30" s="34">
        <v>74071</v>
      </c>
      <c r="N30" s="34">
        <v>85651</v>
      </c>
      <c r="O30" s="34">
        <v>0</v>
      </c>
      <c r="P30" s="34">
        <v>9814</v>
      </c>
      <c r="Q30" s="34">
        <v>0</v>
      </c>
      <c r="R30" s="34">
        <v>27862</v>
      </c>
      <c r="S30" s="34">
        <v>0</v>
      </c>
      <c r="T30" s="34">
        <v>11051</v>
      </c>
      <c r="U30" s="34">
        <f t="shared" si="7"/>
        <v>48727</v>
      </c>
      <c r="V30" s="34">
        <v>769</v>
      </c>
      <c r="W30" s="34">
        <f t="shared" si="1"/>
        <v>1470535</v>
      </c>
      <c r="X30" s="34">
        <v>1470535</v>
      </c>
      <c r="Y30" s="34" t="str">
        <f t="shared" si="2"/>
        <v>ok</v>
      </c>
      <c r="Z30" s="34">
        <v>1387254</v>
      </c>
      <c r="AA30" s="34" t="str">
        <f t="shared" si="3"/>
        <v>NG</v>
      </c>
      <c r="AB30" s="34">
        <v>49764</v>
      </c>
      <c r="AC30" s="34" t="str">
        <f t="shared" si="4"/>
        <v>ok</v>
      </c>
      <c r="AD30" s="34">
        <v>2907553</v>
      </c>
      <c r="AE30" s="34" t="str">
        <f t="shared" si="5"/>
        <v>NG</v>
      </c>
    </row>
    <row r="31" spans="1:31" ht="21" customHeight="1">
      <c r="A31" s="34">
        <v>2</v>
      </c>
      <c r="B31" s="34">
        <v>29</v>
      </c>
      <c r="C31" s="35">
        <v>213811</v>
      </c>
      <c r="E31" s="39" t="s">
        <v>218</v>
      </c>
      <c r="F31" s="360">
        <v>2711523</v>
      </c>
      <c r="G31" s="484">
        <f t="shared" si="6"/>
        <v>3332183</v>
      </c>
      <c r="H31" s="361">
        <f>'R04基準財政需要額・収入額・交付決定額'!BD32</f>
        <v>1469425</v>
      </c>
      <c r="I31" s="361">
        <f>'R04基準財政需要額・収入額・交付決定額'!AF32</f>
        <v>114501</v>
      </c>
      <c r="J31" s="371">
        <f t="shared" si="0"/>
        <v>4916109</v>
      </c>
      <c r="L31" s="40">
        <v>2636868</v>
      </c>
      <c r="M31" s="34">
        <v>208030</v>
      </c>
      <c r="N31" s="34">
        <v>240820</v>
      </c>
      <c r="O31" s="34">
        <v>0</v>
      </c>
      <c r="P31" s="34">
        <v>25457</v>
      </c>
      <c r="Q31" s="34">
        <v>0</v>
      </c>
      <c r="R31" s="34">
        <v>72271</v>
      </c>
      <c r="S31" s="34">
        <v>0</v>
      </c>
      <c r="T31" s="34">
        <v>2082</v>
      </c>
      <c r="U31" s="34">
        <f t="shared" si="7"/>
        <v>99810</v>
      </c>
      <c r="V31" s="34">
        <v>2260</v>
      </c>
      <c r="W31" s="34">
        <f t="shared" si="1"/>
        <v>3332183</v>
      </c>
      <c r="X31" s="34">
        <v>3332183</v>
      </c>
      <c r="Y31" s="34" t="str">
        <f t="shared" si="2"/>
        <v>ok</v>
      </c>
      <c r="Z31" s="34">
        <v>1421206</v>
      </c>
      <c r="AA31" s="34" t="str">
        <f t="shared" si="3"/>
        <v>NG</v>
      </c>
      <c r="AB31" s="34">
        <v>114501</v>
      </c>
      <c r="AC31" s="34" t="str">
        <f t="shared" si="4"/>
        <v>ok</v>
      </c>
      <c r="AD31" s="34">
        <v>4867890</v>
      </c>
      <c r="AE31" s="34" t="str">
        <f t="shared" si="5"/>
        <v>NG</v>
      </c>
    </row>
    <row r="32" spans="1:31" ht="21" customHeight="1">
      <c r="A32" s="34">
        <v>2</v>
      </c>
      <c r="B32" s="34">
        <v>30</v>
      </c>
      <c r="C32" s="35">
        <v>213829</v>
      </c>
      <c r="E32" s="39" t="s">
        <v>219</v>
      </c>
      <c r="F32" s="360">
        <v>1614517</v>
      </c>
      <c r="G32" s="484">
        <f t="shared" si="6"/>
        <v>1968145</v>
      </c>
      <c r="H32" s="361">
        <f>'R04基準財政需要額・収入額・交付決定額'!BD33</f>
        <v>1188230</v>
      </c>
      <c r="I32" s="361">
        <f>'R04基準財政需要額・収入額・交付決定額'!AF33</f>
        <v>65326</v>
      </c>
      <c r="J32" s="371">
        <f t="shared" si="0"/>
        <v>3221701</v>
      </c>
      <c r="L32" s="40">
        <v>1551018</v>
      </c>
      <c r="M32" s="34">
        <v>110242</v>
      </c>
      <c r="N32" s="34">
        <v>125095</v>
      </c>
      <c r="O32" s="34">
        <v>0</v>
      </c>
      <c r="P32" s="34">
        <v>16203</v>
      </c>
      <c r="Q32" s="34">
        <v>0</v>
      </c>
      <c r="R32" s="34">
        <v>45997</v>
      </c>
      <c r="S32" s="34">
        <v>0</v>
      </c>
      <c r="T32" s="34">
        <v>1010</v>
      </c>
      <c r="U32" s="34">
        <f t="shared" si="7"/>
        <v>63210</v>
      </c>
      <c r="V32" s="34">
        <v>1088</v>
      </c>
      <c r="W32" s="34">
        <f t="shared" si="1"/>
        <v>1968145</v>
      </c>
      <c r="X32" s="34">
        <v>1968145</v>
      </c>
      <c r="Y32" s="34" t="str">
        <f t="shared" si="2"/>
        <v>ok</v>
      </c>
      <c r="Z32" s="34">
        <v>1150214</v>
      </c>
      <c r="AA32" s="34" t="str">
        <f t="shared" si="3"/>
        <v>NG</v>
      </c>
      <c r="AB32" s="34">
        <v>65326</v>
      </c>
      <c r="AC32" s="34" t="str">
        <f t="shared" si="4"/>
        <v>ok</v>
      </c>
      <c r="AD32" s="34">
        <v>3183685</v>
      </c>
      <c r="AE32" s="34" t="str">
        <f t="shared" si="5"/>
        <v>NG</v>
      </c>
    </row>
    <row r="33" spans="1:31" ht="21" customHeight="1">
      <c r="A33" s="34">
        <v>2</v>
      </c>
      <c r="B33" s="34">
        <v>31</v>
      </c>
      <c r="C33" s="35">
        <v>213837</v>
      </c>
      <c r="E33" s="39" t="s">
        <v>220</v>
      </c>
      <c r="F33" s="360">
        <v>2149285</v>
      </c>
      <c r="G33" s="484">
        <f t="shared" si="6"/>
        <v>2628238</v>
      </c>
      <c r="H33" s="361">
        <f>'R04基準財政需要額・収入額・交付決定額'!BD34</f>
        <v>1516934</v>
      </c>
      <c r="I33" s="361">
        <f>'R04基準財政需要額・収入額・交付決定額'!AF34</f>
        <v>86863</v>
      </c>
      <c r="J33" s="371">
        <f t="shared" si="0"/>
        <v>4232035</v>
      </c>
      <c r="L33" s="40">
        <v>2081220</v>
      </c>
      <c r="M33" s="34">
        <v>165157</v>
      </c>
      <c r="N33" s="34">
        <v>186009</v>
      </c>
      <c r="O33" s="34">
        <v>0</v>
      </c>
      <c r="P33" s="34">
        <v>22319</v>
      </c>
      <c r="Q33" s="34">
        <v>0</v>
      </c>
      <c r="R33" s="34">
        <v>63363</v>
      </c>
      <c r="S33" s="34">
        <v>0</v>
      </c>
      <c r="T33" s="34">
        <v>1502</v>
      </c>
      <c r="U33" s="34">
        <f t="shared" si="7"/>
        <v>87184</v>
      </c>
      <c r="V33" s="34">
        <v>1819</v>
      </c>
      <c r="W33" s="34">
        <f t="shared" si="1"/>
        <v>2628238</v>
      </c>
      <c r="X33" s="34">
        <v>2628238</v>
      </c>
      <c r="Y33" s="34" t="str">
        <f t="shared" si="2"/>
        <v>ok</v>
      </c>
      <c r="Z33" s="34">
        <v>1471850</v>
      </c>
      <c r="AA33" s="34" t="str">
        <f t="shared" si="3"/>
        <v>NG</v>
      </c>
      <c r="AB33" s="34">
        <v>86863</v>
      </c>
      <c r="AC33" s="34" t="str">
        <f t="shared" si="4"/>
        <v>ok</v>
      </c>
      <c r="AD33" s="34">
        <v>4186951</v>
      </c>
      <c r="AE33" s="34" t="str">
        <f t="shared" si="5"/>
        <v>NG</v>
      </c>
    </row>
    <row r="34" spans="1:31" ht="21" customHeight="1">
      <c r="A34" s="34">
        <v>3</v>
      </c>
      <c r="B34" s="34">
        <v>33</v>
      </c>
      <c r="C34" s="35">
        <v>214019</v>
      </c>
      <c r="E34" s="39" t="s">
        <v>189</v>
      </c>
      <c r="F34" s="360">
        <v>3808100</v>
      </c>
      <c r="G34" s="485">
        <f t="shared" si="6"/>
        <v>4609141</v>
      </c>
      <c r="H34" s="361">
        <f>'R04基準財政需要額・収入額・交付決定額'!BD35</f>
        <v>4465539</v>
      </c>
      <c r="I34" s="361">
        <f>'R04基準財政需要額・収入額・交付決定額'!AF35</f>
        <v>136952</v>
      </c>
      <c r="J34" s="371">
        <f t="shared" si="0"/>
        <v>9211632</v>
      </c>
      <c r="L34" s="40">
        <v>3608142</v>
      </c>
      <c r="M34" s="34">
        <v>154818</v>
      </c>
      <c r="N34" s="34">
        <v>253052</v>
      </c>
      <c r="O34" s="34">
        <v>0</v>
      </c>
      <c r="P34" s="34">
        <v>37980</v>
      </c>
      <c r="Q34" s="34">
        <v>0</v>
      </c>
      <c r="R34" s="34">
        <v>107821</v>
      </c>
      <c r="S34" s="34">
        <v>0</v>
      </c>
      <c r="T34" s="34">
        <v>49699</v>
      </c>
      <c r="U34" s="34">
        <f t="shared" si="7"/>
        <v>195500</v>
      </c>
      <c r="V34" s="34">
        <v>1774</v>
      </c>
      <c r="W34" s="34">
        <f t="shared" si="1"/>
        <v>4609141</v>
      </c>
      <c r="X34" s="34">
        <v>4609141</v>
      </c>
      <c r="Y34" s="34" t="str">
        <f t="shared" si="2"/>
        <v>ok</v>
      </c>
      <c r="Z34" s="34">
        <v>4372154</v>
      </c>
      <c r="AA34" s="34" t="str">
        <f t="shared" si="3"/>
        <v>NG</v>
      </c>
      <c r="AB34" s="34">
        <v>136952</v>
      </c>
      <c r="AC34" s="34" t="str">
        <f t="shared" si="4"/>
        <v>ok</v>
      </c>
      <c r="AD34" s="34">
        <v>9118247</v>
      </c>
      <c r="AE34" s="34" t="str">
        <f t="shared" si="5"/>
        <v>NG</v>
      </c>
    </row>
    <row r="35" spans="1:31" ht="21" customHeight="1">
      <c r="A35" s="34">
        <v>3</v>
      </c>
      <c r="B35" s="34">
        <v>34</v>
      </c>
      <c r="C35" s="35">
        <v>214035</v>
      </c>
      <c r="E35" s="39" t="s">
        <v>221</v>
      </c>
      <c r="F35" s="360">
        <v>2544247</v>
      </c>
      <c r="G35" s="484">
        <f t="shared" si="6"/>
        <v>3258434</v>
      </c>
      <c r="H35" s="361">
        <f>'R04基準財政需要額・収入額・交付決定額'!BD36</f>
        <v>1847006</v>
      </c>
      <c r="I35" s="361">
        <f>'R04基準財政需要額・収入額・交付決定額'!AF36</f>
        <v>104396</v>
      </c>
      <c r="J35" s="371">
        <f t="shared" si="0"/>
        <v>5209836</v>
      </c>
      <c r="L35" s="40">
        <v>2606834</v>
      </c>
      <c r="M35" s="34">
        <v>239113</v>
      </c>
      <c r="N35" s="34">
        <v>285603</v>
      </c>
      <c r="O35" s="34">
        <v>0</v>
      </c>
      <c r="P35" s="34">
        <v>31606</v>
      </c>
      <c r="Q35" s="34">
        <v>0</v>
      </c>
      <c r="R35" s="34">
        <v>89729</v>
      </c>
      <c r="S35" s="34">
        <v>0</v>
      </c>
      <c r="T35" s="34">
        <v>3534</v>
      </c>
      <c r="U35" s="34">
        <f t="shared" si="7"/>
        <v>124869</v>
      </c>
      <c r="V35" s="34">
        <v>2449</v>
      </c>
      <c r="W35" s="34">
        <f t="shared" si="1"/>
        <v>3258434</v>
      </c>
      <c r="X35" s="34">
        <v>3258434</v>
      </c>
      <c r="Y35" s="34" t="str">
        <f t="shared" si="2"/>
        <v>ok</v>
      </c>
      <c r="Z35" s="34">
        <v>1768837</v>
      </c>
      <c r="AA35" s="34" t="str">
        <f t="shared" si="3"/>
        <v>NG</v>
      </c>
      <c r="AB35" s="34">
        <v>104396</v>
      </c>
      <c r="AC35" s="34" t="str">
        <f t="shared" si="4"/>
        <v>ok</v>
      </c>
      <c r="AD35" s="34">
        <v>5131667</v>
      </c>
      <c r="AE35" s="34" t="str">
        <f t="shared" si="5"/>
        <v>NG</v>
      </c>
    </row>
    <row r="36" spans="1:31" ht="21" customHeight="1">
      <c r="A36" s="34">
        <v>3</v>
      </c>
      <c r="B36" s="34">
        <v>35</v>
      </c>
      <c r="C36" s="35">
        <v>214043</v>
      </c>
      <c r="E36" s="39" t="s">
        <v>222</v>
      </c>
      <c r="F36" s="360">
        <v>3058755</v>
      </c>
      <c r="G36" s="484">
        <f t="shared" si="6"/>
        <v>3804222</v>
      </c>
      <c r="H36" s="361">
        <f>'R04基準財政需要額・収入額・交付決定額'!BD37</f>
        <v>1952498</v>
      </c>
      <c r="I36" s="361">
        <f>'R04基準財政需要額・収入額・交付決定額'!AF37</f>
        <v>106858</v>
      </c>
      <c r="J36" s="371">
        <f t="shared" si="0"/>
        <v>5863578</v>
      </c>
      <c r="L36" s="40">
        <v>3022425</v>
      </c>
      <c r="M36" s="34">
        <v>258316</v>
      </c>
      <c r="N36" s="34">
        <v>302693</v>
      </c>
      <c r="O36" s="34">
        <v>0</v>
      </c>
      <c r="P36" s="34">
        <v>27886</v>
      </c>
      <c r="Q36" s="34">
        <v>0</v>
      </c>
      <c r="R36" s="34">
        <v>79166</v>
      </c>
      <c r="S36" s="34">
        <v>0</v>
      </c>
      <c r="T36" s="34">
        <v>7093</v>
      </c>
      <c r="U36" s="34">
        <f t="shared" si="7"/>
        <v>114145</v>
      </c>
      <c r="V36" s="34">
        <v>1881</v>
      </c>
      <c r="W36" s="34">
        <f t="shared" si="1"/>
        <v>3804222</v>
      </c>
      <c r="X36" s="34">
        <v>3804222</v>
      </c>
      <c r="Y36" s="34" t="str">
        <f t="shared" si="2"/>
        <v>ok</v>
      </c>
      <c r="Z36" s="34">
        <v>1885029</v>
      </c>
      <c r="AA36" s="34" t="str">
        <f t="shared" si="3"/>
        <v>NG</v>
      </c>
      <c r="AB36" s="34">
        <v>106858</v>
      </c>
      <c r="AC36" s="34" t="str">
        <f t="shared" si="4"/>
        <v>ok</v>
      </c>
      <c r="AD36" s="34">
        <v>5796109</v>
      </c>
      <c r="AE36" s="34" t="str">
        <f t="shared" si="5"/>
        <v>NG</v>
      </c>
    </row>
    <row r="37" spans="1:31" ht="21" customHeight="1">
      <c r="A37" s="34">
        <v>1</v>
      </c>
      <c r="B37" s="34">
        <v>36</v>
      </c>
      <c r="C37" s="35">
        <v>214213</v>
      </c>
      <c r="E37" s="39" t="s">
        <v>223</v>
      </c>
      <c r="F37" s="360">
        <v>2439653</v>
      </c>
      <c r="G37" s="484">
        <f t="shared" si="6"/>
        <v>2999032</v>
      </c>
      <c r="H37" s="361">
        <f>'R04基準財政需要額・収入額・交付決定額'!BD38</f>
        <v>1498572</v>
      </c>
      <c r="I37" s="361">
        <f>'R04基準財政需要額・収入額・交付決定額'!AF38</f>
        <v>80787</v>
      </c>
      <c r="J37" s="371">
        <f t="shared" si="0"/>
        <v>4578391</v>
      </c>
      <c r="L37" s="40">
        <v>2364355</v>
      </c>
      <c r="M37" s="34">
        <v>171667</v>
      </c>
      <c r="N37" s="34">
        <v>235041</v>
      </c>
      <c r="O37" s="34">
        <v>0</v>
      </c>
      <c r="P37" s="34">
        <v>12730</v>
      </c>
      <c r="Q37" s="34">
        <v>0</v>
      </c>
      <c r="R37" s="34">
        <v>36140</v>
      </c>
      <c r="S37" s="34">
        <v>0</v>
      </c>
      <c r="T37" s="34">
        <v>2035</v>
      </c>
      <c r="U37" s="34">
        <f t="shared" si="7"/>
        <v>50905</v>
      </c>
      <c r="V37" s="34">
        <v>2712</v>
      </c>
      <c r="W37" s="34">
        <f t="shared" si="1"/>
        <v>2999032</v>
      </c>
      <c r="X37" s="34">
        <v>2999032</v>
      </c>
      <c r="Y37" s="34" t="str">
        <f t="shared" si="2"/>
        <v>ok</v>
      </c>
      <c r="Z37" s="34">
        <v>1426019</v>
      </c>
      <c r="AA37" s="34" t="str">
        <f t="shared" si="3"/>
        <v>NG</v>
      </c>
      <c r="AB37" s="34">
        <v>80787</v>
      </c>
      <c r="AC37" s="34" t="str">
        <f t="shared" si="4"/>
        <v>ok</v>
      </c>
      <c r="AD37" s="34">
        <v>4505838</v>
      </c>
      <c r="AE37" s="34" t="str">
        <f t="shared" si="5"/>
        <v>NG</v>
      </c>
    </row>
    <row r="38" spans="1:31" ht="21" customHeight="1">
      <c r="A38" s="34">
        <v>4</v>
      </c>
      <c r="B38" s="34">
        <v>37</v>
      </c>
      <c r="C38" s="35">
        <v>215015</v>
      </c>
      <c r="E38" s="39" t="s">
        <v>224</v>
      </c>
      <c r="F38" s="360">
        <v>1004400</v>
      </c>
      <c r="G38" s="484">
        <f t="shared" si="6"/>
        <v>1286777</v>
      </c>
      <c r="H38" s="361">
        <f>'R04基準財政需要額・収入額・交付決定額'!BD39</f>
        <v>1122882</v>
      </c>
      <c r="I38" s="361">
        <f>'R04基準財政需要額・収入額・交付決定額'!AF39</f>
        <v>54069</v>
      </c>
      <c r="J38" s="371">
        <f t="shared" si="0"/>
        <v>2463728</v>
      </c>
      <c r="L38" s="40">
        <v>1028994</v>
      </c>
      <c r="M38" s="34">
        <v>107951</v>
      </c>
      <c r="N38" s="34">
        <v>104583</v>
      </c>
      <c r="O38" s="34">
        <v>0</v>
      </c>
      <c r="P38" s="34">
        <v>10335</v>
      </c>
      <c r="Q38" s="34">
        <v>0</v>
      </c>
      <c r="R38" s="34">
        <v>29339</v>
      </c>
      <c r="S38" s="34">
        <v>0</v>
      </c>
      <c r="T38" s="34">
        <v>2420</v>
      </c>
      <c r="U38" s="34">
        <f t="shared" si="7"/>
        <v>42094</v>
      </c>
      <c r="V38" s="34">
        <v>1014</v>
      </c>
      <c r="W38" s="34">
        <f t="shared" si="1"/>
        <v>1286777</v>
      </c>
      <c r="X38" s="34">
        <v>1286777</v>
      </c>
      <c r="Y38" s="34" t="str">
        <f t="shared" si="2"/>
        <v>ok</v>
      </c>
      <c r="Z38" s="34">
        <v>1090793</v>
      </c>
      <c r="AA38" s="34" t="str">
        <f t="shared" si="3"/>
        <v>NG</v>
      </c>
      <c r="AB38" s="34">
        <v>54069</v>
      </c>
      <c r="AC38" s="34" t="str">
        <f t="shared" si="4"/>
        <v>ok</v>
      </c>
      <c r="AD38" s="34">
        <v>2431639</v>
      </c>
      <c r="AE38" s="34" t="str">
        <f t="shared" si="5"/>
        <v>NG</v>
      </c>
    </row>
    <row r="39" spans="1:31" ht="21" customHeight="1">
      <c r="A39" s="34">
        <v>4</v>
      </c>
      <c r="B39" s="34">
        <v>38</v>
      </c>
      <c r="C39" s="35">
        <v>215023</v>
      </c>
      <c r="E39" s="39" t="s">
        <v>225</v>
      </c>
      <c r="F39" s="360">
        <v>877549</v>
      </c>
      <c r="G39" s="484">
        <f t="shared" si="6"/>
        <v>1098332</v>
      </c>
      <c r="H39" s="361">
        <f>'R04基準財政需要額・収入額・交付決定額'!BD40</f>
        <v>1122675</v>
      </c>
      <c r="I39" s="361">
        <f>'R04基準財政需要額・収入額・交付決定額'!AF40</f>
        <v>36110</v>
      </c>
      <c r="J39" s="371">
        <f t="shared" si="0"/>
        <v>2257117</v>
      </c>
      <c r="L39" s="40">
        <v>867430</v>
      </c>
      <c r="M39" s="34">
        <v>69248</v>
      </c>
      <c r="N39" s="34">
        <v>72900</v>
      </c>
      <c r="O39" s="34">
        <v>0</v>
      </c>
      <c r="P39" s="34">
        <v>7993</v>
      </c>
      <c r="Q39" s="34">
        <v>0</v>
      </c>
      <c r="R39" s="34">
        <v>22694</v>
      </c>
      <c r="S39" s="34">
        <v>0</v>
      </c>
      <c r="T39" s="34">
        <v>1888</v>
      </c>
      <c r="U39" s="34">
        <f t="shared" si="7"/>
        <v>32575</v>
      </c>
      <c r="V39" s="34">
        <v>0</v>
      </c>
      <c r="W39" s="34">
        <f t="shared" si="1"/>
        <v>1098332</v>
      </c>
      <c r="X39" s="34">
        <v>1098332</v>
      </c>
      <c r="Y39" s="34" t="str">
        <f t="shared" si="2"/>
        <v>ok</v>
      </c>
      <c r="Z39" s="34">
        <v>1097413</v>
      </c>
      <c r="AA39" s="34" t="str">
        <f t="shared" si="3"/>
        <v>NG</v>
      </c>
      <c r="AB39" s="34">
        <v>36110</v>
      </c>
      <c r="AC39" s="34" t="str">
        <f t="shared" si="4"/>
        <v>ok</v>
      </c>
      <c r="AD39" s="34">
        <v>2231855</v>
      </c>
      <c r="AE39" s="34" t="str">
        <f t="shared" si="5"/>
        <v>NG</v>
      </c>
    </row>
    <row r="40" spans="1:31" ht="21" customHeight="1">
      <c r="A40" s="34">
        <v>4</v>
      </c>
      <c r="B40" s="34">
        <v>39</v>
      </c>
      <c r="C40" s="35">
        <v>215031</v>
      </c>
      <c r="E40" s="39" t="s">
        <v>226</v>
      </c>
      <c r="F40" s="360">
        <v>1261039</v>
      </c>
      <c r="G40" s="484">
        <f t="shared" si="6"/>
        <v>1613001</v>
      </c>
      <c r="H40" s="361">
        <f>'R04基準財政需要額・収入額・交付決定額'!BD41</f>
        <v>1772191</v>
      </c>
      <c r="I40" s="361">
        <f>'R04基準財政需要額・収入額・交付決定額'!AF41</f>
        <v>51818</v>
      </c>
      <c r="J40" s="371">
        <f t="shared" si="0"/>
        <v>3437010</v>
      </c>
      <c r="L40" s="40">
        <v>1284512</v>
      </c>
      <c r="M40" s="34">
        <v>118107</v>
      </c>
      <c r="N40" s="34">
        <v>127764</v>
      </c>
      <c r="O40" s="34">
        <v>0</v>
      </c>
      <c r="P40" s="34">
        <v>12439</v>
      </c>
      <c r="Q40" s="34">
        <v>0</v>
      </c>
      <c r="R40" s="34">
        <v>35315</v>
      </c>
      <c r="S40" s="34">
        <v>0</v>
      </c>
      <c r="T40" s="34">
        <v>4793</v>
      </c>
      <c r="U40" s="34">
        <f t="shared" si="7"/>
        <v>52547</v>
      </c>
      <c r="V40" s="34">
        <v>626</v>
      </c>
      <c r="W40" s="34">
        <f t="shared" si="1"/>
        <v>1613001</v>
      </c>
      <c r="X40" s="34">
        <v>1613001</v>
      </c>
      <c r="Y40" s="34" t="str">
        <f t="shared" si="2"/>
        <v>ok</v>
      </c>
      <c r="Z40" s="34">
        <v>1729993</v>
      </c>
      <c r="AA40" s="34" t="str">
        <f t="shared" si="3"/>
        <v>NG</v>
      </c>
      <c r="AB40" s="34">
        <v>51818</v>
      </c>
      <c r="AC40" s="34" t="str">
        <f t="shared" si="4"/>
        <v>ok</v>
      </c>
      <c r="AD40" s="34">
        <v>3394812</v>
      </c>
      <c r="AE40" s="34" t="str">
        <f t="shared" si="5"/>
        <v>NG</v>
      </c>
    </row>
    <row r="41" spans="1:31" ht="21" customHeight="1">
      <c r="A41" s="34">
        <v>4</v>
      </c>
      <c r="B41" s="34">
        <v>40</v>
      </c>
      <c r="C41" s="35">
        <v>215040</v>
      </c>
      <c r="E41" s="39" t="s">
        <v>227</v>
      </c>
      <c r="F41" s="360">
        <v>484440</v>
      </c>
      <c r="G41" s="484">
        <f t="shared" si="6"/>
        <v>620546</v>
      </c>
      <c r="H41" s="361">
        <f>'R04基準財政需要額・収入額・交付決定額'!BD42</f>
        <v>1564474</v>
      </c>
      <c r="I41" s="361">
        <f>'R04基準財政需要額・収入額・交付決定額'!AF42</f>
        <v>23475</v>
      </c>
      <c r="J41" s="371">
        <f t="shared" si="0"/>
        <v>2208495</v>
      </c>
      <c r="L41" s="40">
        <v>497868</v>
      </c>
      <c r="M41" s="34">
        <v>40444</v>
      </c>
      <c r="N41" s="34">
        <v>44083</v>
      </c>
      <c r="O41" s="34">
        <v>0</v>
      </c>
      <c r="P41" s="34">
        <v>7178</v>
      </c>
      <c r="Q41" s="34">
        <v>0</v>
      </c>
      <c r="R41" s="34">
        <v>20378</v>
      </c>
      <c r="S41" s="34">
        <v>0</v>
      </c>
      <c r="T41" s="34">
        <v>17751</v>
      </c>
      <c r="U41" s="34">
        <f t="shared" si="7"/>
        <v>45307</v>
      </c>
      <c r="V41" s="34">
        <v>0</v>
      </c>
      <c r="W41" s="34">
        <f t="shared" si="1"/>
        <v>620546</v>
      </c>
      <c r="X41" s="34">
        <v>620546</v>
      </c>
      <c r="Y41" s="34" t="str">
        <f t="shared" si="2"/>
        <v>ok</v>
      </c>
      <c r="Z41" s="34">
        <v>1518930</v>
      </c>
      <c r="AA41" s="34" t="str">
        <f t="shared" si="3"/>
        <v>NG</v>
      </c>
      <c r="AB41" s="34">
        <v>23475</v>
      </c>
      <c r="AC41" s="34" t="str">
        <f t="shared" si="4"/>
        <v>ok</v>
      </c>
      <c r="AD41" s="34">
        <v>2162951</v>
      </c>
      <c r="AE41" s="34" t="str">
        <f t="shared" si="5"/>
        <v>NG</v>
      </c>
    </row>
    <row r="42" spans="1:31" ht="21" customHeight="1">
      <c r="A42" s="34">
        <v>4</v>
      </c>
      <c r="B42" s="34">
        <v>41</v>
      </c>
      <c r="C42" s="35">
        <v>215058</v>
      </c>
      <c r="E42" s="39" t="s">
        <v>228</v>
      </c>
      <c r="F42" s="360">
        <v>1481771</v>
      </c>
      <c r="G42" s="484">
        <f t="shared" si="6"/>
        <v>1915181</v>
      </c>
      <c r="H42" s="361">
        <f>'R04基準財政需要額・収入額・交付決定額'!BD43</f>
        <v>2194408</v>
      </c>
      <c r="I42" s="361">
        <f>'R04基準財政需要額・収入額・交付決定額'!AF43</f>
        <v>52897</v>
      </c>
      <c r="J42" s="371">
        <f t="shared" si="0"/>
        <v>4162486</v>
      </c>
      <c r="L42" s="40">
        <v>1522923</v>
      </c>
      <c r="M42" s="34">
        <v>101223</v>
      </c>
      <c r="N42" s="34">
        <v>132104</v>
      </c>
      <c r="O42" s="34">
        <v>0</v>
      </c>
      <c r="P42" s="34">
        <v>22492</v>
      </c>
      <c r="Q42" s="34">
        <v>0</v>
      </c>
      <c r="R42" s="34">
        <v>63856</v>
      </c>
      <c r="S42" s="34">
        <v>0</v>
      </c>
      <c r="T42" s="34">
        <v>25688</v>
      </c>
      <c r="U42" s="34">
        <f t="shared" si="7"/>
        <v>112036</v>
      </c>
      <c r="V42" s="34">
        <v>785</v>
      </c>
      <c r="W42" s="34">
        <f t="shared" si="1"/>
        <v>1915181</v>
      </c>
      <c r="X42" s="34">
        <v>1915181</v>
      </c>
      <c r="Y42" s="34" t="str">
        <f t="shared" si="2"/>
        <v>ok</v>
      </c>
      <c r="Z42" s="34">
        <v>2142781</v>
      </c>
      <c r="AA42" s="34" t="str">
        <f t="shared" si="3"/>
        <v>NG</v>
      </c>
      <c r="AB42" s="34">
        <v>52897</v>
      </c>
      <c r="AC42" s="34" t="str">
        <f t="shared" si="4"/>
        <v>ok</v>
      </c>
      <c r="AD42" s="34">
        <v>4110859</v>
      </c>
      <c r="AE42" s="34" t="str">
        <f t="shared" si="5"/>
        <v>NG</v>
      </c>
    </row>
    <row r="43" spans="1:31" ht="21" customHeight="1">
      <c r="A43" s="34">
        <v>4</v>
      </c>
      <c r="B43" s="34">
        <v>42</v>
      </c>
      <c r="C43" s="35">
        <v>215066</v>
      </c>
      <c r="E43" s="39" t="s">
        <v>229</v>
      </c>
      <c r="F43" s="360">
        <v>886579</v>
      </c>
      <c r="G43" s="484">
        <f t="shared" si="6"/>
        <v>1238330</v>
      </c>
      <c r="H43" s="361">
        <f>'R04基準財政需要額・収入額・交付決定額'!BD44</f>
        <v>2754888</v>
      </c>
      <c r="I43" s="361">
        <f>'R04基準財政需要額・収入額・交付決定額'!AF44</f>
        <v>41422</v>
      </c>
      <c r="J43" s="371">
        <f t="shared" si="0"/>
        <v>4034640</v>
      </c>
      <c r="L43" s="40">
        <v>1003628</v>
      </c>
      <c r="M43" s="34">
        <v>70264</v>
      </c>
      <c r="N43" s="34">
        <v>96043</v>
      </c>
      <c r="O43" s="34">
        <v>0</v>
      </c>
      <c r="P43" s="34">
        <v>18801</v>
      </c>
      <c r="Q43" s="34">
        <v>0</v>
      </c>
      <c r="R43" s="34">
        <v>53373</v>
      </c>
      <c r="S43" s="34">
        <v>0</v>
      </c>
      <c r="T43" s="34">
        <v>59998</v>
      </c>
      <c r="U43" s="34">
        <f t="shared" si="7"/>
        <v>132172</v>
      </c>
      <c r="V43" s="34">
        <v>1043</v>
      </c>
      <c r="W43" s="34">
        <f t="shared" si="1"/>
        <v>1238330</v>
      </c>
      <c r="X43" s="34">
        <v>1238330</v>
      </c>
      <c r="Y43" s="34" t="str">
        <f t="shared" si="2"/>
        <v>ok</v>
      </c>
      <c r="Z43" s="34">
        <v>2680021</v>
      </c>
      <c r="AA43" s="34" t="str">
        <f t="shared" si="3"/>
        <v>NG</v>
      </c>
      <c r="AB43" s="34">
        <v>41422</v>
      </c>
      <c r="AC43" s="34" t="str">
        <f t="shared" si="4"/>
        <v>ok</v>
      </c>
      <c r="AD43" s="34">
        <v>3959773</v>
      </c>
      <c r="AE43" s="34" t="str">
        <f t="shared" si="5"/>
        <v>NG</v>
      </c>
    </row>
    <row r="44" spans="1:31" ht="21" customHeight="1">
      <c r="A44" s="34">
        <v>4</v>
      </c>
      <c r="B44" s="34">
        <v>43</v>
      </c>
      <c r="C44" s="35">
        <v>215074</v>
      </c>
      <c r="E44" s="39" t="s">
        <v>230</v>
      </c>
      <c r="F44" s="360">
        <v>184177</v>
      </c>
      <c r="G44" s="484">
        <f t="shared" si="6"/>
        <v>303475</v>
      </c>
      <c r="H44" s="361">
        <f>'R04基準財政需要額・収入額・交付決定額'!BD45</f>
        <v>1417036</v>
      </c>
      <c r="I44" s="361">
        <f>'R04基準財政需要額・収入額・交付決定額'!AF45</f>
        <v>13983</v>
      </c>
      <c r="J44" s="371">
        <f t="shared" si="0"/>
        <v>1734494</v>
      </c>
      <c r="L44" s="40">
        <v>255000</v>
      </c>
      <c r="M44" s="34">
        <v>23261</v>
      </c>
      <c r="N44" s="34">
        <v>26123</v>
      </c>
      <c r="O44" s="34">
        <v>0</v>
      </c>
      <c r="P44" s="34">
        <v>7429</v>
      </c>
      <c r="Q44" s="34">
        <v>0</v>
      </c>
      <c r="R44" s="34">
        <v>21092</v>
      </c>
      <c r="S44" s="34">
        <v>0</v>
      </c>
      <c r="T44" s="34">
        <v>31671</v>
      </c>
      <c r="U44" s="34">
        <f t="shared" si="7"/>
        <v>60192</v>
      </c>
      <c r="V44" s="34">
        <v>0</v>
      </c>
      <c r="W44" s="34">
        <f t="shared" si="1"/>
        <v>303475</v>
      </c>
      <c r="X44" s="34">
        <v>303475</v>
      </c>
      <c r="Y44" s="34" t="str">
        <f t="shared" si="2"/>
        <v>ok</v>
      </c>
      <c r="Z44" s="34">
        <v>1384717</v>
      </c>
      <c r="AA44" s="34" t="str">
        <f t="shared" si="3"/>
        <v>NG</v>
      </c>
      <c r="AB44" s="34">
        <v>13983</v>
      </c>
      <c r="AC44" s="34" t="str">
        <f t="shared" si="4"/>
        <v>ok</v>
      </c>
      <c r="AD44" s="34">
        <v>1702175</v>
      </c>
      <c r="AE44" s="34" t="str">
        <f t="shared" si="5"/>
        <v>NG</v>
      </c>
    </row>
    <row r="45" spans="1:31" ht="21" customHeight="1">
      <c r="A45" s="34">
        <v>4</v>
      </c>
      <c r="B45" s="34">
        <v>44</v>
      </c>
      <c r="C45" s="35">
        <v>215210</v>
      </c>
      <c r="E45" s="39" t="s">
        <v>231</v>
      </c>
      <c r="F45" s="360">
        <v>2345129</v>
      </c>
      <c r="G45" s="484">
        <f t="shared" si="6"/>
        <v>3026871</v>
      </c>
      <c r="H45" s="361">
        <f>'R04基準財政需要額・収入額・交付決定額'!BD46</f>
        <v>1696274</v>
      </c>
      <c r="I45" s="361">
        <f>'R04基準財政需要額・収入額・交付決定額'!AF46</f>
        <v>99814</v>
      </c>
      <c r="J45" s="371">
        <f t="shared" si="0"/>
        <v>4822959</v>
      </c>
      <c r="L45" s="40">
        <v>2407258</v>
      </c>
      <c r="M45" s="34">
        <v>232291</v>
      </c>
      <c r="N45" s="34">
        <v>226968</v>
      </c>
      <c r="O45" s="34">
        <v>0</v>
      </c>
      <c r="P45" s="34">
        <v>21543</v>
      </c>
      <c r="Q45" s="34">
        <v>0</v>
      </c>
      <c r="R45" s="34">
        <v>61160</v>
      </c>
      <c r="S45" s="34">
        <v>0</v>
      </c>
      <c r="T45" s="34">
        <v>5209</v>
      </c>
      <c r="U45" s="34">
        <f t="shared" si="7"/>
        <v>87912</v>
      </c>
      <c r="V45" s="34">
        <v>1248</v>
      </c>
      <c r="W45" s="34">
        <f t="shared" si="1"/>
        <v>3026871</v>
      </c>
      <c r="X45" s="34">
        <v>3026871</v>
      </c>
      <c r="Y45" s="34" t="str">
        <f t="shared" si="2"/>
        <v>ok</v>
      </c>
      <c r="Z45" s="34">
        <v>1652811</v>
      </c>
      <c r="AA45" s="34" t="str">
        <f t="shared" si="3"/>
        <v>NG</v>
      </c>
      <c r="AB45" s="34">
        <v>99814</v>
      </c>
      <c r="AC45" s="34" t="str">
        <f t="shared" si="4"/>
        <v>ok</v>
      </c>
      <c r="AD45" s="34">
        <v>4779496</v>
      </c>
      <c r="AE45" s="34" t="str">
        <f t="shared" si="5"/>
        <v>NG</v>
      </c>
    </row>
    <row r="46" spans="1:31" ht="21" customHeight="1" thickBot="1">
      <c r="A46" s="34">
        <v>8</v>
      </c>
      <c r="B46" s="34">
        <v>47</v>
      </c>
      <c r="C46" s="35">
        <v>216046</v>
      </c>
      <c r="E46" s="41" t="s">
        <v>232</v>
      </c>
      <c r="F46" s="362">
        <v>616185</v>
      </c>
      <c r="G46" s="486">
        <f t="shared" si="6"/>
        <v>737276</v>
      </c>
      <c r="H46" s="361">
        <f>'R04基準財政需要額・収入額・交付決定額'!BD47</f>
        <v>1181260</v>
      </c>
      <c r="I46" s="377">
        <f>'R04基準財政需要額・収入額・交付決定額'!AF47</f>
        <v>22438</v>
      </c>
      <c r="J46" s="372">
        <f>SUM(G46:I46)</f>
        <v>1940974</v>
      </c>
      <c r="L46" s="40">
        <v>570442</v>
      </c>
      <c r="M46" s="34">
        <v>24673</v>
      </c>
      <c r="N46" s="34">
        <v>19579</v>
      </c>
      <c r="O46" s="34">
        <v>0</v>
      </c>
      <c r="P46" s="34">
        <v>5632</v>
      </c>
      <c r="Q46" s="34">
        <v>0</v>
      </c>
      <c r="R46" s="34">
        <v>15992</v>
      </c>
      <c r="S46" s="34">
        <v>0</v>
      </c>
      <c r="T46" s="34">
        <v>4064</v>
      </c>
      <c r="U46" s="34">
        <f t="shared" si="7"/>
        <v>25688</v>
      </c>
      <c r="V46" s="34">
        <v>0</v>
      </c>
      <c r="W46" s="34">
        <f t="shared" si="1"/>
        <v>737276</v>
      </c>
      <c r="X46" s="34">
        <v>737276</v>
      </c>
      <c r="Y46" s="34" t="str">
        <f t="shared" si="2"/>
        <v>ok</v>
      </c>
      <c r="Z46" s="34">
        <v>1147415</v>
      </c>
      <c r="AA46" s="34" t="str">
        <f t="shared" si="3"/>
        <v>NG</v>
      </c>
      <c r="AB46" s="34">
        <v>22438</v>
      </c>
      <c r="AC46" s="34" t="str">
        <f t="shared" si="4"/>
        <v>ok</v>
      </c>
      <c r="AD46" s="34">
        <v>1907129</v>
      </c>
      <c r="AE46" s="34" t="str">
        <f t="shared" si="5"/>
        <v>NG</v>
      </c>
    </row>
    <row r="47" spans="5:10" ht="21" customHeight="1" thickBot="1" thickTop="1">
      <c r="E47" s="42" t="s">
        <v>190</v>
      </c>
      <c r="F47" s="363">
        <f>SUM(F5:F25)</f>
        <v>237113608</v>
      </c>
      <c r="G47" s="487">
        <f>SUM(G5:G25)</f>
        <v>296661189</v>
      </c>
      <c r="H47" s="364">
        <f>SUM(H5:H25)</f>
        <v>126439488</v>
      </c>
      <c r="I47" s="364">
        <f>SUM(I5:I25)</f>
        <v>10001787</v>
      </c>
      <c r="J47" s="373">
        <f>SUM(J5:J25)</f>
        <v>433102464</v>
      </c>
    </row>
    <row r="48" spans="5:10" ht="21" customHeight="1" thickBot="1" thickTop="1">
      <c r="E48" s="254" t="s">
        <v>192</v>
      </c>
      <c r="F48" s="365">
        <f>SUM(F26:F46)</f>
        <v>43007708</v>
      </c>
      <c r="G48" s="488">
        <f>SUM(G26:G46)</f>
        <v>53558636</v>
      </c>
      <c r="H48" s="366">
        <f>SUM(H26:H46)</f>
        <v>36175506</v>
      </c>
      <c r="I48" s="366">
        <f>SUM(I26:I46)</f>
        <v>1638245</v>
      </c>
      <c r="J48" s="374">
        <f>SUM(J26:J46)</f>
        <v>91372387</v>
      </c>
    </row>
    <row r="49" spans="5:10" ht="21" customHeight="1" thickTop="1">
      <c r="E49" s="253" t="s">
        <v>191</v>
      </c>
      <c r="F49" s="367">
        <f>SUM(F47:F48)</f>
        <v>280121316</v>
      </c>
      <c r="G49" s="489">
        <f>SUM(G47:G48)</f>
        <v>350219825</v>
      </c>
      <c r="H49" s="368">
        <f>SUM(H47:H48)</f>
        <v>162614994</v>
      </c>
      <c r="I49" s="368">
        <f>SUM(I47:I48)</f>
        <v>11640032</v>
      </c>
      <c r="J49" s="375">
        <f>SUM(J47:J48)</f>
        <v>524474851</v>
      </c>
    </row>
    <row r="50" ht="6.75" customHeight="1"/>
    <row r="859" spans="12:30" ht="12">
      <c r="L859" s="34">
        <v>234023787</v>
      </c>
      <c r="M859" s="34">
        <v>16337897</v>
      </c>
      <c r="N859" s="34">
        <v>21762427</v>
      </c>
      <c r="O859" s="34">
        <v>0</v>
      </c>
      <c r="P859" s="34">
        <v>1714358</v>
      </c>
      <c r="Q859" s="34">
        <v>0</v>
      </c>
      <c r="R859" s="34">
        <v>4867041</v>
      </c>
      <c r="S859" s="34">
        <v>0</v>
      </c>
      <c r="T859" s="34">
        <v>1223635</v>
      </c>
      <c r="V859" s="34">
        <v>206206</v>
      </c>
      <c r="X859" s="34">
        <v>296661189</v>
      </c>
      <c r="Z859" s="34">
        <v>122730168</v>
      </c>
      <c r="AB859" s="34">
        <v>10001787</v>
      </c>
      <c r="AD859" s="34">
        <v>429393144</v>
      </c>
    </row>
    <row r="907" spans="12:30" ht="12">
      <c r="L907" s="34">
        <v>42405720</v>
      </c>
      <c r="M907" s="34">
        <v>3248236</v>
      </c>
      <c r="N907" s="34">
        <v>3877681</v>
      </c>
      <c r="O907" s="34">
        <v>0</v>
      </c>
      <c r="P907" s="34">
        <v>401215</v>
      </c>
      <c r="Q907" s="34">
        <v>0</v>
      </c>
      <c r="R907" s="34">
        <v>1139031</v>
      </c>
      <c r="S907" s="34">
        <v>0</v>
      </c>
      <c r="T907" s="34">
        <v>249310</v>
      </c>
      <c r="V907" s="34">
        <v>31487</v>
      </c>
      <c r="X907" s="34">
        <v>53558636</v>
      </c>
      <c r="Z907" s="34">
        <v>35040969</v>
      </c>
      <c r="AB907" s="34">
        <v>1638245</v>
      </c>
      <c r="AD907" s="34">
        <v>90237850</v>
      </c>
    </row>
    <row r="955" spans="12:30" ht="12">
      <c r="L955" s="34">
        <v>276429507</v>
      </c>
      <c r="M955" s="34">
        <v>19586133</v>
      </c>
      <c r="N955" s="34">
        <v>25640108</v>
      </c>
      <c r="O955" s="34">
        <v>0</v>
      </c>
      <c r="P955" s="34">
        <v>2115573</v>
      </c>
      <c r="Q955" s="34">
        <v>0</v>
      </c>
      <c r="R955" s="34">
        <v>6006072</v>
      </c>
      <c r="S955" s="34">
        <v>0</v>
      </c>
      <c r="T955" s="34">
        <v>1472945</v>
      </c>
      <c r="V955" s="34">
        <v>237693</v>
      </c>
      <c r="X955" s="34">
        <v>519630994</v>
      </c>
      <c r="Z955" s="34">
        <v>157771137</v>
      </c>
      <c r="AB955" s="34">
        <v>11640032</v>
      </c>
      <c r="AD955" s="34">
        <v>519630994</v>
      </c>
    </row>
  </sheetData>
  <sheetProtection/>
  <autoFilter ref="A2:A51"/>
  <printOptions/>
  <pageMargins left="0.7874015748031497" right="0.7874015748031497" top="0.7874015748031497" bottom="0.7874015748031497" header="0.5905511811023622" footer="0.3543307086614173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954"/>
  <sheetViews>
    <sheetView view="pageBreakPreview" zoomScale="85" zoomScaleSheetLayoutView="85" zoomScalePageLayoutView="0" workbookViewId="0" topLeftCell="A1">
      <selection activeCell="F43" sqref="F43"/>
    </sheetView>
  </sheetViews>
  <sheetFormatPr defaultColWidth="8.66015625" defaultRowHeight="18"/>
  <cols>
    <col min="1" max="1" width="9.58203125" style="18" customWidth="1"/>
    <col min="2" max="4" width="15.66015625" style="19" customWidth="1"/>
    <col min="5" max="5" width="8.83203125" style="267" customWidth="1"/>
    <col min="6" max="6" width="4.58203125" style="19" customWidth="1"/>
    <col min="7" max="7" width="2" style="268" customWidth="1"/>
    <col min="8" max="16384" width="8.83203125" style="19" customWidth="1"/>
  </cols>
  <sheetData>
    <row r="1" ht="17.25">
      <c r="A1" s="266" t="s">
        <v>417</v>
      </c>
    </row>
    <row r="2" spans="1:7" ht="12.75" customHeight="1">
      <c r="A2" s="542" t="s">
        <v>362</v>
      </c>
      <c r="B2" s="386" t="s">
        <v>399</v>
      </c>
      <c r="C2" s="386" t="s">
        <v>423</v>
      </c>
      <c r="D2" s="497" t="s">
        <v>436</v>
      </c>
      <c r="E2" s="275" t="s">
        <v>364</v>
      </c>
      <c r="F2" s="275"/>
      <c r="G2" s="276"/>
    </row>
    <row r="3" spans="1:7" ht="12.75" customHeight="1">
      <c r="A3" s="543"/>
      <c r="B3" s="387" t="s">
        <v>194</v>
      </c>
      <c r="C3" s="387" t="s">
        <v>195</v>
      </c>
      <c r="D3" s="498" t="s">
        <v>196</v>
      </c>
      <c r="E3" s="277" t="s">
        <v>363</v>
      </c>
      <c r="F3" s="277"/>
      <c r="G3" s="278"/>
    </row>
    <row r="4" spans="1:7" ht="21" customHeight="1">
      <c r="A4" s="378" t="s">
        <v>233</v>
      </c>
      <c r="B4" s="388">
        <v>0.87</v>
      </c>
      <c r="C4" s="388">
        <v>0.82</v>
      </c>
      <c r="D4" s="499">
        <v>0.83</v>
      </c>
      <c r="E4" s="380"/>
      <c r="F4" s="21">
        <f>ROUND((D4+C4+B4)/3,2)</f>
        <v>0.84</v>
      </c>
      <c r="G4" s="272"/>
    </row>
    <row r="5" spans="1:7" ht="21" customHeight="1">
      <c r="A5" s="378" t="s">
        <v>234</v>
      </c>
      <c r="B5" s="388">
        <v>0.88</v>
      </c>
      <c r="C5" s="388">
        <v>0.83</v>
      </c>
      <c r="D5" s="499">
        <v>0.83</v>
      </c>
      <c r="E5" s="380"/>
      <c r="F5" s="21">
        <f aca="true" t="shared" si="0" ref="F5:F45">ROUND((D5+C5+B5)/3,2)</f>
        <v>0.85</v>
      </c>
      <c r="G5" s="272"/>
    </row>
    <row r="6" spans="1:7" ht="21" customHeight="1">
      <c r="A6" s="378" t="s">
        <v>184</v>
      </c>
      <c r="B6" s="388">
        <v>0.54</v>
      </c>
      <c r="C6" s="388">
        <v>0.51</v>
      </c>
      <c r="D6" s="499">
        <v>0.55</v>
      </c>
      <c r="E6" s="380"/>
      <c r="F6" s="21">
        <f t="shared" si="0"/>
        <v>0.53</v>
      </c>
      <c r="G6" s="272"/>
    </row>
    <row r="7" spans="1:7" ht="21" customHeight="1">
      <c r="A7" s="378" t="s">
        <v>235</v>
      </c>
      <c r="B7" s="388">
        <v>0.73</v>
      </c>
      <c r="C7" s="388">
        <v>0.68</v>
      </c>
      <c r="D7" s="499">
        <v>0.68</v>
      </c>
      <c r="E7" s="380"/>
      <c r="F7" s="21">
        <f t="shared" si="0"/>
        <v>0.7</v>
      </c>
      <c r="G7" s="272"/>
    </row>
    <row r="8" spans="1:7" ht="21" customHeight="1">
      <c r="A8" s="378" t="s">
        <v>185</v>
      </c>
      <c r="B8" s="388">
        <v>0.65</v>
      </c>
      <c r="C8" s="388">
        <v>0.58</v>
      </c>
      <c r="D8" s="499">
        <v>0.59</v>
      </c>
      <c r="E8" s="380"/>
      <c r="F8" s="21">
        <f t="shared" si="0"/>
        <v>0.61</v>
      </c>
      <c r="G8" s="272"/>
    </row>
    <row r="9" spans="1:7" ht="21" customHeight="1">
      <c r="A9" s="378" t="s">
        <v>186</v>
      </c>
      <c r="B9" s="388">
        <v>0.5</v>
      </c>
      <c r="C9" s="388">
        <v>0.48</v>
      </c>
      <c r="D9" s="499">
        <v>0.49</v>
      </c>
      <c r="E9" s="380"/>
      <c r="F9" s="21">
        <f t="shared" si="0"/>
        <v>0.49</v>
      </c>
      <c r="G9" s="272"/>
    </row>
    <row r="10" spans="1:7" ht="21" customHeight="1">
      <c r="A10" s="378" t="s">
        <v>236</v>
      </c>
      <c r="B10" s="388">
        <v>0.57</v>
      </c>
      <c r="C10" s="388">
        <v>0.51</v>
      </c>
      <c r="D10" s="499">
        <v>0.53</v>
      </c>
      <c r="E10" s="380"/>
      <c r="F10" s="21">
        <f>ROUND((D10+C10+B10)/3,2)</f>
        <v>0.54</v>
      </c>
      <c r="G10" s="272"/>
    </row>
    <row r="11" spans="1:7" ht="21" customHeight="1">
      <c r="A11" s="378" t="s">
        <v>237</v>
      </c>
      <c r="B11" s="388">
        <v>0.65</v>
      </c>
      <c r="C11" s="388">
        <v>0.62</v>
      </c>
      <c r="D11" s="499">
        <v>0.6</v>
      </c>
      <c r="E11" s="380"/>
      <c r="F11" s="21">
        <f t="shared" si="0"/>
        <v>0.62</v>
      </c>
      <c r="G11" s="272"/>
    </row>
    <row r="12" spans="1:7" ht="21" customHeight="1">
      <c r="A12" s="378" t="s">
        <v>238</v>
      </c>
      <c r="B12" s="388">
        <v>0.8</v>
      </c>
      <c r="C12" s="388">
        <v>0.74</v>
      </c>
      <c r="D12" s="499">
        <v>0.74</v>
      </c>
      <c r="E12" s="380"/>
      <c r="F12" s="21">
        <f t="shared" si="0"/>
        <v>0.76</v>
      </c>
      <c r="G12" s="272"/>
    </row>
    <row r="13" spans="1:7" ht="21" customHeight="1">
      <c r="A13" s="378" t="s">
        <v>239</v>
      </c>
      <c r="B13" s="388">
        <v>0.46</v>
      </c>
      <c r="C13" s="388">
        <v>0.43</v>
      </c>
      <c r="D13" s="499">
        <v>0.45</v>
      </c>
      <c r="E13" s="380"/>
      <c r="F13" s="21">
        <f t="shared" si="0"/>
        <v>0.45</v>
      </c>
      <c r="G13" s="272"/>
    </row>
    <row r="14" spans="1:7" ht="21" customHeight="1">
      <c r="A14" s="378" t="s">
        <v>240</v>
      </c>
      <c r="B14" s="388">
        <v>0.83</v>
      </c>
      <c r="C14" s="388">
        <v>0.76</v>
      </c>
      <c r="D14" s="499">
        <v>0.76</v>
      </c>
      <c r="E14" s="380"/>
      <c r="F14" s="21">
        <f t="shared" si="0"/>
        <v>0.78</v>
      </c>
      <c r="G14" s="272"/>
    </row>
    <row r="15" spans="1:7" ht="21" customHeight="1">
      <c r="A15" s="378" t="s">
        <v>241</v>
      </c>
      <c r="B15" s="388">
        <v>0.69</v>
      </c>
      <c r="C15" s="388">
        <v>0.64</v>
      </c>
      <c r="D15" s="499">
        <v>0.65</v>
      </c>
      <c r="E15" s="380"/>
      <c r="F15" s="21">
        <f t="shared" si="0"/>
        <v>0.66</v>
      </c>
      <c r="G15" s="272"/>
    </row>
    <row r="16" spans="1:7" ht="21" customHeight="1">
      <c r="A16" s="378" t="s">
        <v>242</v>
      </c>
      <c r="B16" s="388">
        <v>0.9</v>
      </c>
      <c r="C16" s="388">
        <v>0.86</v>
      </c>
      <c r="D16" s="499">
        <v>0.85</v>
      </c>
      <c r="E16" s="380"/>
      <c r="F16" s="21">
        <f t="shared" si="0"/>
        <v>0.87</v>
      </c>
      <c r="G16" s="272"/>
    </row>
    <row r="17" spans="1:7" ht="21" customHeight="1">
      <c r="A17" s="378" t="s">
        <v>243</v>
      </c>
      <c r="B17" s="388">
        <v>0.9</v>
      </c>
      <c r="C17" s="388">
        <v>0.82</v>
      </c>
      <c r="D17" s="499">
        <v>0.81</v>
      </c>
      <c r="E17" s="380"/>
      <c r="F17" s="21">
        <f t="shared" si="0"/>
        <v>0.84</v>
      </c>
      <c r="G17" s="272"/>
    </row>
    <row r="18" spans="1:7" ht="21" customHeight="1">
      <c r="A18" s="378" t="s">
        <v>244</v>
      </c>
      <c r="B18" s="388">
        <v>0.41</v>
      </c>
      <c r="C18" s="388">
        <v>0.39</v>
      </c>
      <c r="D18" s="499">
        <v>0.41</v>
      </c>
      <c r="E18" s="380"/>
      <c r="F18" s="21">
        <f t="shared" si="0"/>
        <v>0.4</v>
      </c>
      <c r="G18" s="272"/>
    </row>
    <row r="19" spans="1:7" ht="21" customHeight="1">
      <c r="A19" s="378" t="s">
        <v>245</v>
      </c>
      <c r="B19" s="388">
        <v>0.78</v>
      </c>
      <c r="C19" s="388">
        <v>0.72</v>
      </c>
      <c r="D19" s="499">
        <v>0.72</v>
      </c>
      <c r="E19" s="380"/>
      <c r="F19" s="21">
        <f t="shared" si="0"/>
        <v>0.74</v>
      </c>
      <c r="G19" s="272"/>
    </row>
    <row r="20" spans="1:7" ht="21" customHeight="1">
      <c r="A20" s="378" t="s">
        <v>246</v>
      </c>
      <c r="B20" s="388">
        <v>0.32</v>
      </c>
      <c r="C20" s="388">
        <v>0.32</v>
      </c>
      <c r="D20" s="499">
        <v>0.34</v>
      </c>
      <c r="E20" s="380"/>
      <c r="F20" s="21">
        <f t="shared" si="0"/>
        <v>0.33</v>
      </c>
      <c r="G20" s="272"/>
    </row>
    <row r="21" spans="1:7" ht="21" customHeight="1">
      <c r="A21" s="378" t="s">
        <v>247</v>
      </c>
      <c r="B21" s="388">
        <v>0.57</v>
      </c>
      <c r="C21" s="388">
        <v>0.53</v>
      </c>
      <c r="D21" s="499">
        <v>0.53</v>
      </c>
      <c r="E21" s="380"/>
      <c r="F21" s="21">
        <f t="shared" si="0"/>
        <v>0.54</v>
      </c>
      <c r="G21" s="272"/>
    </row>
    <row r="22" spans="1:7" ht="21" customHeight="1">
      <c r="A22" s="378" t="s">
        <v>248</v>
      </c>
      <c r="B22" s="388">
        <v>0.33</v>
      </c>
      <c r="C22" s="388">
        <v>0.31</v>
      </c>
      <c r="D22" s="499">
        <v>0.33</v>
      </c>
      <c r="E22" s="380"/>
      <c r="F22" s="21">
        <f t="shared" si="0"/>
        <v>0.32</v>
      </c>
      <c r="G22" s="272"/>
    </row>
    <row r="23" spans="1:7" ht="21" customHeight="1">
      <c r="A23" s="378" t="s">
        <v>249</v>
      </c>
      <c r="B23" s="388">
        <v>0.34</v>
      </c>
      <c r="C23" s="388">
        <v>0.32</v>
      </c>
      <c r="D23" s="499">
        <v>0.33</v>
      </c>
      <c r="E23" s="380"/>
      <c r="F23" s="21">
        <f t="shared" si="0"/>
        <v>0.33</v>
      </c>
      <c r="G23" s="272"/>
    </row>
    <row r="24" spans="1:7" ht="21" customHeight="1">
      <c r="A24" s="378" t="s">
        <v>188</v>
      </c>
      <c r="B24" s="388">
        <v>0.49</v>
      </c>
      <c r="C24" s="388">
        <v>0.45</v>
      </c>
      <c r="D24" s="499">
        <v>0.46</v>
      </c>
      <c r="E24" s="380"/>
      <c r="F24" s="21">
        <f t="shared" si="0"/>
        <v>0.47</v>
      </c>
      <c r="G24" s="272"/>
    </row>
    <row r="25" spans="1:7" ht="21" customHeight="1">
      <c r="A25" s="378" t="s">
        <v>250</v>
      </c>
      <c r="B25" s="388">
        <v>0.95</v>
      </c>
      <c r="C25" s="388">
        <v>0.89</v>
      </c>
      <c r="D25" s="499">
        <v>0.89</v>
      </c>
      <c r="E25" s="380"/>
      <c r="F25" s="21">
        <f t="shared" si="0"/>
        <v>0.91</v>
      </c>
      <c r="G25" s="272"/>
    </row>
    <row r="26" spans="1:7" ht="21" customHeight="1">
      <c r="A26" s="378" t="s">
        <v>251</v>
      </c>
      <c r="B26" s="388">
        <v>0.73</v>
      </c>
      <c r="C26" s="388">
        <v>0.67</v>
      </c>
      <c r="D26" s="499">
        <v>0.67</v>
      </c>
      <c r="E26" s="380"/>
      <c r="F26" s="21">
        <f t="shared" si="0"/>
        <v>0.69</v>
      </c>
      <c r="G26" s="272"/>
    </row>
    <row r="27" spans="1:7" ht="21" customHeight="1">
      <c r="A27" s="378" t="s">
        <v>252</v>
      </c>
      <c r="B27" s="388">
        <v>0.62</v>
      </c>
      <c r="C27" s="388">
        <v>0.57</v>
      </c>
      <c r="D27" s="499">
        <v>0.59</v>
      </c>
      <c r="E27" s="380"/>
      <c r="F27" s="21">
        <f t="shared" si="0"/>
        <v>0.59</v>
      </c>
      <c r="G27" s="272"/>
    </row>
    <row r="28" spans="1:7" ht="21" customHeight="1">
      <c r="A28" s="378" t="s">
        <v>253</v>
      </c>
      <c r="B28" s="388">
        <v>0.72</v>
      </c>
      <c r="C28" s="388">
        <v>0.66</v>
      </c>
      <c r="D28" s="499">
        <v>0.69</v>
      </c>
      <c r="E28" s="380"/>
      <c r="F28" s="21">
        <f t="shared" si="0"/>
        <v>0.69</v>
      </c>
      <c r="G28" s="272"/>
    </row>
    <row r="29" spans="1:7" ht="21" customHeight="1">
      <c r="A29" s="378" t="s">
        <v>313</v>
      </c>
      <c r="B29" s="388">
        <v>0.5</v>
      </c>
      <c r="C29" s="388">
        <v>0.45</v>
      </c>
      <c r="D29" s="499">
        <v>0.45</v>
      </c>
      <c r="E29" s="380"/>
      <c r="F29" s="21">
        <f t="shared" si="0"/>
        <v>0.47</v>
      </c>
      <c r="G29" s="272"/>
    </row>
    <row r="30" spans="1:7" ht="21" customHeight="1">
      <c r="A30" s="378" t="s">
        <v>254</v>
      </c>
      <c r="B30" s="388">
        <v>0.7</v>
      </c>
      <c r="C30" s="388">
        <v>0.63</v>
      </c>
      <c r="D30" s="499">
        <v>0.64</v>
      </c>
      <c r="E30" s="380"/>
      <c r="F30" s="21">
        <f t="shared" si="0"/>
        <v>0.66</v>
      </c>
      <c r="G30" s="272"/>
    </row>
    <row r="31" spans="1:7" ht="21" customHeight="1">
      <c r="A31" s="378" t="s">
        <v>255</v>
      </c>
      <c r="B31" s="388">
        <v>0.61</v>
      </c>
      <c r="C31" s="388">
        <v>0.54</v>
      </c>
      <c r="D31" s="499">
        <v>0.57</v>
      </c>
      <c r="E31" s="380"/>
      <c r="F31" s="21">
        <f t="shared" si="0"/>
        <v>0.57</v>
      </c>
      <c r="G31" s="272"/>
    </row>
    <row r="32" spans="1:7" ht="21" customHeight="1">
      <c r="A32" s="378" t="s">
        <v>256</v>
      </c>
      <c r="B32" s="388">
        <v>0.62</v>
      </c>
      <c r="C32" s="388">
        <v>0.57</v>
      </c>
      <c r="D32" s="499">
        <v>0.58</v>
      </c>
      <c r="E32" s="380"/>
      <c r="F32" s="21">
        <f t="shared" si="0"/>
        <v>0.59</v>
      </c>
      <c r="G32" s="272"/>
    </row>
    <row r="33" spans="1:7" ht="21" customHeight="1">
      <c r="A33" s="378" t="s">
        <v>189</v>
      </c>
      <c r="B33" s="388">
        <v>0.47</v>
      </c>
      <c r="C33" s="388">
        <v>0.44</v>
      </c>
      <c r="D33" s="499">
        <v>0.45</v>
      </c>
      <c r="E33" s="380"/>
      <c r="F33" s="21">
        <f t="shared" si="0"/>
        <v>0.45</v>
      </c>
      <c r="G33" s="272"/>
    </row>
    <row r="34" spans="1:7" ht="21" customHeight="1">
      <c r="A34" s="378" t="s">
        <v>257</v>
      </c>
      <c r="B34" s="388">
        <v>0.63</v>
      </c>
      <c r="C34" s="388">
        <v>0.57</v>
      </c>
      <c r="D34" s="499">
        <v>0.59</v>
      </c>
      <c r="E34" s="380"/>
      <c r="F34" s="21">
        <f t="shared" si="0"/>
        <v>0.6</v>
      </c>
      <c r="G34" s="272"/>
    </row>
    <row r="35" spans="1:7" ht="21" customHeight="1">
      <c r="A35" s="378" t="s">
        <v>258</v>
      </c>
      <c r="B35" s="388">
        <v>0.62</v>
      </c>
      <c r="C35" s="388">
        <v>0.57</v>
      </c>
      <c r="D35" s="499">
        <v>0.61</v>
      </c>
      <c r="E35" s="380"/>
      <c r="F35" s="21">
        <f t="shared" si="0"/>
        <v>0.6</v>
      </c>
      <c r="G35" s="272"/>
    </row>
    <row r="36" spans="1:7" ht="21" customHeight="1">
      <c r="A36" s="378" t="s">
        <v>259</v>
      </c>
      <c r="B36" s="388">
        <v>0.62</v>
      </c>
      <c r="C36" s="388">
        <v>0.58</v>
      </c>
      <c r="D36" s="499">
        <v>0.61</v>
      </c>
      <c r="E36" s="380"/>
      <c r="F36" s="21">
        <f t="shared" si="0"/>
        <v>0.6</v>
      </c>
      <c r="G36" s="272"/>
    </row>
    <row r="37" spans="1:7" ht="21" customHeight="1">
      <c r="A37" s="378" t="s">
        <v>260</v>
      </c>
      <c r="B37" s="388">
        <v>0.58</v>
      </c>
      <c r="C37" s="388">
        <v>0.5</v>
      </c>
      <c r="D37" s="499">
        <v>0.48</v>
      </c>
      <c r="E37" s="380"/>
      <c r="F37" s="21">
        <f t="shared" si="0"/>
        <v>0.52</v>
      </c>
      <c r="G37" s="272"/>
    </row>
    <row r="38" spans="1:7" ht="21" customHeight="1">
      <c r="A38" s="378" t="s">
        <v>261</v>
      </c>
      <c r="B38" s="388">
        <v>0.47</v>
      </c>
      <c r="C38" s="388">
        <v>0.42</v>
      </c>
      <c r="D38" s="499">
        <v>0.44</v>
      </c>
      <c r="E38" s="380"/>
      <c r="F38" s="21">
        <f t="shared" si="0"/>
        <v>0.44</v>
      </c>
      <c r="G38" s="272"/>
    </row>
    <row r="39" spans="1:7" ht="21" customHeight="1">
      <c r="A39" s="378" t="s">
        <v>262</v>
      </c>
      <c r="B39" s="388">
        <v>0.47</v>
      </c>
      <c r="C39" s="388">
        <v>0.42</v>
      </c>
      <c r="D39" s="499">
        <v>0.42</v>
      </c>
      <c r="E39" s="380"/>
      <c r="F39" s="21">
        <f t="shared" si="0"/>
        <v>0.44</v>
      </c>
      <c r="G39" s="272"/>
    </row>
    <row r="40" spans="1:7" ht="21" customHeight="1">
      <c r="A40" s="378" t="s">
        <v>263</v>
      </c>
      <c r="B40" s="388">
        <v>0.28</v>
      </c>
      <c r="C40" s="388">
        <v>0.24</v>
      </c>
      <c r="D40" s="499">
        <v>0.24</v>
      </c>
      <c r="E40" s="380"/>
      <c r="F40" s="21">
        <f t="shared" si="0"/>
        <v>0.25</v>
      </c>
      <c r="G40" s="272"/>
    </row>
    <row r="41" spans="1:7" ht="21" customHeight="1">
      <c r="A41" s="378" t="s">
        <v>264</v>
      </c>
      <c r="B41" s="388">
        <v>0.43</v>
      </c>
      <c r="C41" s="388">
        <v>0.38</v>
      </c>
      <c r="D41" s="499">
        <v>0.41</v>
      </c>
      <c r="E41" s="380"/>
      <c r="F41" s="21">
        <f t="shared" si="0"/>
        <v>0.41</v>
      </c>
      <c r="G41" s="272"/>
    </row>
    <row r="42" spans="1:7" ht="21" customHeight="1">
      <c r="A42" s="378" t="s">
        <v>265</v>
      </c>
      <c r="B42" s="388">
        <v>0.29</v>
      </c>
      <c r="C42" s="388">
        <v>0.26</v>
      </c>
      <c r="D42" s="499">
        <v>0.27</v>
      </c>
      <c r="E42" s="380"/>
      <c r="F42" s="21">
        <f t="shared" si="0"/>
        <v>0.27</v>
      </c>
      <c r="G42" s="272"/>
    </row>
    <row r="43" spans="1:7" ht="21" customHeight="1">
      <c r="A43" s="378" t="s">
        <v>266</v>
      </c>
      <c r="B43" s="388">
        <v>0.17</v>
      </c>
      <c r="C43" s="388">
        <v>0.15</v>
      </c>
      <c r="D43" s="499">
        <v>0.15</v>
      </c>
      <c r="E43" s="380"/>
      <c r="F43" s="21">
        <f t="shared" si="0"/>
        <v>0.16</v>
      </c>
      <c r="G43" s="272"/>
    </row>
    <row r="44" spans="1:7" ht="21" customHeight="1">
      <c r="A44" s="378" t="s">
        <v>267</v>
      </c>
      <c r="B44" s="388">
        <v>0.65</v>
      </c>
      <c r="C44" s="388">
        <v>0.59</v>
      </c>
      <c r="D44" s="499">
        <v>0.59</v>
      </c>
      <c r="E44" s="380"/>
      <c r="F44" s="21">
        <f t="shared" si="0"/>
        <v>0.61</v>
      </c>
      <c r="G44" s="272"/>
    </row>
    <row r="45" spans="1:7" ht="21" customHeight="1" thickBot="1">
      <c r="A45" s="379" t="s">
        <v>268</v>
      </c>
      <c r="B45" s="389">
        <v>0.36</v>
      </c>
      <c r="C45" s="389">
        <v>0.31</v>
      </c>
      <c r="D45" s="500">
        <v>0.33</v>
      </c>
      <c r="E45" s="381"/>
      <c r="F45" s="22">
        <f t="shared" si="0"/>
        <v>0.33</v>
      </c>
      <c r="G45" s="269"/>
    </row>
    <row r="46" spans="1:7" ht="12" customHeight="1" thickTop="1">
      <c r="A46" s="538" t="s">
        <v>190</v>
      </c>
      <c r="B46" s="390"/>
      <c r="C46" s="390"/>
      <c r="D46" s="501"/>
      <c r="E46" s="382" t="s">
        <v>269</v>
      </c>
      <c r="F46" s="264">
        <f>ROUND(SUM(F4:F24)/21,2)</f>
        <v>0.6</v>
      </c>
      <c r="G46" s="273" t="s">
        <v>270</v>
      </c>
    </row>
    <row r="47" spans="1:7" ht="15" customHeight="1" thickBot="1">
      <c r="A47" s="539"/>
      <c r="B47" s="391">
        <v>0.68</v>
      </c>
      <c r="C47" s="391">
        <v>0.64</v>
      </c>
      <c r="D47" s="502">
        <v>0.65</v>
      </c>
      <c r="E47" s="383"/>
      <c r="F47" s="265">
        <f>ROUND((D47+C47+B47)/3,2)</f>
        <v>0.66</v>
      </c>
      <c r="G47" s="274"/>
    </row>
    <row r="48" spans="1:7" ht="12" customHeight="1" thickTop="1">
      <c r="A48" s="538" t="s">
        <v>164</v>
      </c>
      <c r="B48" s="390"/>
      <c r="C48" s="390"/>
      <c r="D48" s="501"/>
      <c r="E48" s="382" t="s">
        <v>269</v>
      </c>
      <c r="F48" s="264">
        <f>ROUND(SUM(F25:F45)/21,2)</f>
        <v>0.52</v>
      </c>
      <c r="G48" s="273" t="s">
        <v>271</v>
      </c>
    </row>
    <row r="49" spans="1:7" ht="15" customHeight="1" thickBot="1">
      <c r="A49" s="539"/>
      <c r="B49" s="391">
        <v>0.58</v>
      </c>
      <c r="C49" s="391">
        <v>0.53</v>
      </c>
      <c r="D49" s="502">
        <v>0.54</v>
      </c>
      <c r="E49" s="383"/>
      <c r="F49" s="265">
        <f>ROUND((D49+C49+B49)/3,2)</f>
        <v>0.55</v>
      </c>
      <c r="G49" s="274"/>
    </row>
    <row r="50" spans="1:7" ht="12" customHeight="1" thickTop="1">
      <c r="A50" s="540" t="s">
        <v>191</v>
      </c>
      <c r="B50" s="392"/>
      <c r="C50" s="392"/>
      <c r="D50" s="503"/>
      <c r="E50" s="384" t="s">
        <v>272</v>
      </c>
      <c r="F50" s="263">
        <f>ROUND(SUM(F4:F45)/42,2)</f>
        <v>0.56</v>
      </c>
      <c r="G50" s="270" t="s">
        <v>271</v>
      </c>
    </row>
    <row r="51" spans="1:7" ht="15" customHeight="1">
      <c r="A51" s="541"/>
      <c r="B51" s="393">
        <v>0.66</v>
      </c>
      <c r="C51" s="393">
        <v>0.62</v>
      </c>
      <c r="D51" s="504">
        <v>0.63</v>
      </c>
      <c r="E51" s="385"/>
      <c r="F51" s="23">
        <f>ROUND((D51+C51+B51)/3,2)</f>
        <v>0.64</v>
      </c>
      <c r="G51" s="271"/>
    </row>
    <row r="52" ht="13.5">
      <c r="A52" s="279" t="s">
        <v>421</v>
      </c>
    </row>
    <row r="53" ht="13.5">
      <c r="A53" s="279" t="s">
        <v>193</v>
      </c>
    </row>
    <row r="54" ht="18.75" customHeight="1"/>
    <row r="858" ht="13.5">
      <c r="D858" s="19">
        <v>0.66</v>
      </c>
    </row>
    <row r="859" ht="13.5">
      <c r="D859" s="19">
        <v>0</v>
      </c>
    </row>
    <row r="860" ht="13.5">
      <c r="D860" s="19">
        <v>0</v>
      </c>
    </row>
    <row r="861" ht="13.5">
      <c r="D861" s="19">
        <v>0</v>
      </c>
    </row>
    <row r="862" ht="13.5">
      <c r="D862" s="19">
        <v>0</v>
      </c>
    </row>
    <row r="863" ht="13.5">
      <c r="D863" s="19">
        <v>0</v>
      </c>
    </row>
    <row r="864" ht="13.5">
      <c r="D864" s="19">
        <v>0</v>
      </c>
    </row>
    <row r="865" ht="13.5">
      <c r="D865" s="19">
        <v>0</v>
      </c>
    </row>
    <row r="866" ht="13.5">
      <c r="D866" s="19">
        <v>0</v>
      </c>
    </row>
    <row r="867" ht="13.5">
      <c r="D867" s="19">
        <v>0</v>
      </c>
    </row>
    <row r="868" ht="13.5">
      <c r="D868" s="19">
        <v>0</v>
      </c>
    </row>
    <row r="869" ht="13.5">
      <c r="D869" s="19">
        <v>0</v>
      </c>
    </row>
    <row r="870" ht="13.5">
      <c r="D870" s="19">
        <v>0</v>
      </c>
    </row>
    <row r="871" ht="13.5">
      <c r="D871" s="19">
        <v>0</v>
      </c>
    </row>
    <row r="872" ht="13.5">
      <c r="D872" s="19">
        <v>0</v>
      </c>
    </row>
    <row r="873" ht="13.5">
      <c r="D873" s="19">
        <v>0</v>
      </c>
    </row>
    <row r="874" ht="13.5">
      <c r="D874" s="19">
        <v>0</v>
      </c>
    </row>
    <row r="875" ht="13.5">
      <c r="D875" s="19">
        <v>0</v>
      </c>
    </row>
    <row r="876" ht="13.5">
      <c r="D876" s="19">
        <v>0</v>
      </c>
    </row>
    <row r="877" ht="13.5">
      <c r="D877" s="19">
        <v>0</v>
      </c>
    </row>
    <row r="878" ht="13.5">
      <c r="D878" s="19">
        <v>0</v>
      </c>
    </row>
    <row r="879" ht="13.5">
      <c r="D879" s="19">
        <v>0</v>
      </c>
    </row>
    <row r="880" ht="13.5">
      <c r="D880" s="19">
        <v>0</v>
      </c>
    </row>
    <row r="881" ht="13.5">
      <c r="D881" s="19">
        <v>0</v>
      </c>
    </row>
    <row r="882" ht="13.5">
      <c r="D882" s="19">
        <v>0</v>
      </c>
    </row>
    <row r="883" ht="13.5">
      <c r="D883" s="19">
        <v>0</v>
      </c>
    </row>
    <row r="884" ht="13.5">
      <c r="D884" s="19">
        <v>0</v>
      </c>
    </row>
    <row r="885" ht="13.5">
      <c r="D885" s="19">
        <v>0</v>
      </c>
    </row>
    <row r="886" ht="13.5">
      <c r="D886" s="19">
        <v>0</v>
      </c>
    </row>
    <row r="887" ht="13.5">
      <c r="D887" s="19">
        <v>0</v>
      </c>
    </row>
    <row r="888" ht="13.5">
      <c r="D888" s="19">
        <v>0</v>
      </c>
    </row>
    <row r="889" ht="13.5">
      <c r="D889" s="19">
        <v>0</v>
      </c>
    </row>
    <row r="890" ht="13.5">
      <c r="D890" s="19">
        <v>0</v>
      </c>
    </row>
    <row r="891" ht="13.5">
      <c r="D891" s="19">
        <v>0</v>
      </c>
    </row>
    <row r="892" ht="13.5">
      <c r="D892" s="19">
        <v>0</v>
      </c>
    </row>
    <row r="893" ht="13.5">
      <c r="D893" s="19">
        <v>0</v>
      </c>
    </row>
    <row r="894" ht="13.5">
      <c r="D894" s="19">
        <v>0</v>
      </c>
    </row>
    <row r="895" ht="13.5">
      <c r="D895" s="19">
        <v>0</v>
      </c>
    </row>
    <row r="896" ht="13.5">
      <c r="D896" s="19">
        <v>0</v>
      </c>
    </row>
    <row r="897" ht="13.5">
      <c r="D897" s="19">
        <v>0</v>
      </c>
    </row>
    <row r="898" ht="13.5">
      <c r="D898" s="19">
        <v>0</v>
      </c>
    </row>
    <row r="899" ht="13.5">
      <c r="D899" s="19">
        <v>0</v>
      </c>
    </row>
    <row r="900" ht="13.5">
      <c r="D900" s="19">
        <v>0</v>
      </c>
    </row>
    <row r="901" ht="13.5">
      <c r="D901" s="19">
        <v>0</v>
      </c>
    </row>
    <row r="902" ht="13.5">
      <c r="D902" s="19">
        <v>0</v>
      </c>
    </row>
    <row r="903" ht="13.5">
      <c r="D903" s="19">
        <v>0</v>
      </c>
    </row>
    <row r="904" ht="13.5">
      <c r="D904" s="19">
        <v>0</v>
      </c>
    </row>
    <row r="905" ht="13.5">
      <c r="D905" s="19">
        <v>0</v>
      </c>
    </row>
    <row r="906" ht="13.5">
      <c r="D906" s="19">
        <v>0.55</v>
      </c>
    </row>
    <row r="907" ht="13.5">
      <c r="D907" s="19">
        <v>0</v>
      </c>
    </row>
    <row r="908" ht="13.5">
      <c r="D908" s="19">
        <v>0</v>
      </c>
    </row>
    <row r="909" ht="13.5">
      <c r="D909" s="19">
        <v>0</v>
      </c>
    </row>
    <row r="910" ht="13.5">
      <c r="D910" s="19">
        <v>0</v>
      </c>
    </row>
    <row r="911" ht="13.5">
      <c r="D911" s="19">
        <v>0</v>
      </c>
    </row>
    <row r="912" ht="13.5">
      <c r="D912" s="19">
        <v>0</v>
      </c>
    </row>
    <row r="913" ht="13.5">
      <c r="D913" s="19">
        <v>0</v>
      </c>
    </row>
    <row r="914" ht="13.5">
      <c r="D914" s="19">
        <v>0</v>
      </c>
    </row>
    <row r="915" ht="13.5">
      <c r="D915" s="19">
        <v>0</v>
      </c>
    </row>
    <row r="916" ht="13.5">
      <c r="D916" s="19">
        <v>0</v>
      </c>
    </row>
    <row r="917" ht="13.5">
      <c r="D917" s="19">
        <v>0</v>
      </c>
    </row>
    <row r="918" ht="13.5">
      <c r="D918" s="19">
        <v>0</v>
      </c>
    </row>
    <row r="919" ht="13.5">
      <c r="D919" s="19">
        <v>0</v>
      </c>
    </row>
    <row r="920" ht="13.5">
      <c r="D920" s="19">
        <v>0</v>
      </c>
    </row>
    <row r="921" ht="13.5">
      <c r="D921" s="19">
        <v>0</v>
      </c>
    </row>
    <row r="922" ht="13.5">
      <c r="D922" s="19">
        <v>0</v>
      </c>
    </row>
    <row r="923" ht="13.5">
      <c r="D923" s="19">
        <v>0</v>
      </c>
    </row>
    <row r="924" ht="13.5">
      <c r="D924" s="19">
        <v>0</v>
      </c>
    </row>
    <row r="925" ht="13.5">
      <c r="D925" s="19">
        <v>0</v>
      </c>
    </row>
    <row r="926" ht="13.5">
      <c r="D926" s="19">
        <v>0</v>
      </c>
    </row>
    <row r="927" ht="13.5">
      <c r="D927" s="19">
        <v>0</v>
      </c>
    </row>
    <row r="928" ht="13.5">
      <c r="D928" s="19">
        <v>0</v>
      </c>
    </row>
    <row r="929" ht="13.5">
      <c r="D929" s="19">
        <v>0</v>
      </c>
    </row>
    <row r="930" ht="13.5">
      <c r="D930" s="19">
        <v>0</v>
      </c>
    </row>
    <row r="931" ht="13.5">
      <c r="D931" s="19">
        <v>0</v>
      </c>
    </row>
    <row r="932" ht="13.5">
      <c r="D932" s="19">
        <v>0</v>
      </c>
    </row>
    <row r="933" ht="13.5">
      <c r="D933" s="19">
        <v>0</v>
      </c>
    </row>
    <row r="934" ht="13.5">
      <c r="D934" s="19">
        <v>0</v>
      </c>
    </row>
    <row r="935" ht="13.5">
      <c r="D935" s="19">
        <v>0</v>
      </c>
    </row>
    <row r="936" ht="13.5">
      <c r="D936" s="19">
        <v>0</v>
      </c>
    </row>
    <row r="937" ht="13.5">
      <c r="D937" s="19">
        <v>0</v>
      </c>
    </row>
    <row r="938" ht="13.5">
      <c r="D938" s="19">
        <v>0</v>
      </c>
    </row>
    <row r="939" ht="13.5">
      <c r="D939" s="19">
        <v>0</v>
      </c>
    </row>
    <row r="940" ht="13.5">
      <c r="D940" s="19">
        <v>0</v>
      </c>
    </row>
    <row r="941" ht="13.5">
      <c r="D941" s="19">
        <v>0</v>
      </c>
    </row>
    <row r="942" ht="13.5">
      <c r="D942" s="19">
        <v>0</v>
      </c>
    </row>
    <row r="943" ht="13.5">
      <c r="D943" s="19">
        <v>0</v>
      </c>
    </row>
    <row r="944" ht="13.5">
      <c r="D944" s="19">
        <v>0</v>
      </c>
    </row>
    <row r="945" ht="13.5">
      <c r="D945" s="19">
        <v>0</v>
      </c>
    </row>
    <row r="946" ht="13.5">
      <c r="D946" s="19">
        <v>0</v>
      </c>
    </row>
    <row r="947" ht="13.5">
      <c r="D947" s="19">
        <v>0</v>
      </c>
    </row>
    <row r="948" ht="13.5">
      <c r="D948" s="19">
        <v>0</v>
      </c>
    </row>
    <row r="949" ht="13.5">
      <c r="D949" s="19">
        <v>0</v>
      </c>
    </row>
    <row r="950" ht="13.5">
      <c r="D950" s="19">
        <v>0</v>
      </c>
    </row>
    <row r="951" ht="13.5">
      <c r="D951" s="19">
        <v>0</v>
      </c>
    </row>
    <row r="952" ht="13.5">
      <c r="D952" s="19">
        <v>0</v>
      </c>
    </row>
    <row r="953" ht="13.5">
      <c r="D953" s="19">
        <v>0</v>
      </c>
    </row>
    <row r="954" ht="13.5">
      <c r="D954" s="19">
        <v>0.64</v>
      </c>
    </row>
  </sheetData>
  <sheetProtection/>
  <mergeCells count="4">
    <mergeCell ref="A46:A47"/>
    <mergeCell ref="A48:A49"/>
    <mergeCell ref="A50:A51"/>
    <mergeCell ref="A2:A3"/>
  </mergeCells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view="pageBreakPreview" zoomScale="85" zoomScaleSheetLayoutView="85" zoomScalePageLayoutView="0" workbookViewId="0" topLeftCell="A1">
      <pane xSplit="1" ySplit="4" topLeftCell="B5" activePane="bottomRight" state="frozen"/>
      <selection pane="topLeft" activeCell="P26" sqref="P26"/>
      <selection pane="topRight" activeCell="P26" sqref="P26"/>
      <selection pane="bottomLeft" activeCell="P26" sqref="P26"/>
      <selection pane="bottomRight" activeCell="R16" sqref="R16"/>
    </sheetView>
  </sheetViews>
  <sheetFormatPr defaultColWidth="8.66015625" defaultRowHeight="18"/>
  <cols>
    <col min="1" max="1" width="8.16015625" style="298" customWidth="1"/>
    <col min="2" max="3" width="6.66015625" style="298" customWidth="1"/>
    <col min="4" max="4" width="5.66015625" style="298" customWidth="1"/>
    <col min="5" max="6" width="6.66015625" style="283" customWidth="1"/>
    <col min="7" max="7" width="5.66015625" style="299" customWidth="1"/>
    <col min="8" max="8" width="6.66015625" style="300" customWidth="1"/>
    <col min="9" max="9" width="6.66015625" style="283" customWidth="1"/>
    <col min="10" max="10" width="5.66015625" style="299" customWidth="1"/>
    <col min="11" max="12" width="6.66015625" style="283" customWidth="1"/>
    <col min="13" max="13" width="5.66015625" style="283" customWidth="1"/>
    <col min="14" max="15" width="7.66015625" style="283" customWidth="1"/>
    <col min="16" max="16384" width="8.83203125" style="283" customWidth="1"/>
  </cols>
  <sheetData>
    <row r="1" spans="1:13" ht="21" customHeight="1">
      <c r="A1" s="280" t="s">
        <v>419</v>
      </c>
      <c r="B1" s="280"/>
      <c r="C1" s="280"/>
      <c r="D1" s="280"/>
      <c r="E1" s="281"/>
      <c r="F1" s="281"/>
      <c r="G1" s="281"/>
      <c r="H1" s="281"/>
      <c r="I1" s="282"/>
      <c r="J1" s="282"/>
      <c r="M1" s="394" t="s">
        <v>177</v>
      </c>
    </row>
    <row r="2" spans="1:13" ht="9" customHeight="1">
      <c r="A2" s="408"/>
      <c r="B2" s="395"/>
      <c r="C2" s="396"/>
      <c r="D2" s="396"/>
      <c r="E2" s="397"/>
      <c r="F2" s="397"/>
      <c r="G2" s="397"/>
      <c r="H2" s="397"/>
      <c r="I2" s="398"/>
      <c r="J2" s="398"/>
      <c r="K2" s="399"/>
      <c r="L2" s="399"/>
      <c r="M2" s="400"/>
    </row>
    <row r="3" spans="1:13" ht="18" customHeight="1">
      <c r="A3" s="409" t="s">
        <v>362</v>
      </c>
      <c r="B3" s="401" t="s">
        <v>367</v>
      </c>
      <c r="C3" s="402"/>
      <c r="D3" s="403"/>
      <c r="E3" s="411" t="s">
        <v>366</v>
      </c>
      <c r="F3" s="412"/>
      <c r="G3" s="413"/>
      <c r="H3" s="414" t="s">
        <v>368</v>
      </c>
      <c r="I3" s="415"/>
      <c r="J3" s="416"/>
      <c r="K3" s="414" t="s">
        <v>369</v>
      </c>
      <c r="L3" s="415"/>
      <c r="M3" s="416"/>
    </row>
    <row r="4" spans="1:13" ht="18" customHeight="1">
      <c r="A4" s="410"/>
      <c r="B4" s="404" t="s">
        <v>418</v>
      </c>
      <c r="C4" s="406" t="s">
        <v>409</v>
      </c>
      <c r="D4" s="405" t="s">
        <v>39</v>
      </c>
      <c r="E4" s="404" t="s">
        <v>418</v>
      </c>
      <c r="F4" s="406" t="s">
        <v>409</v>
      </c>
      <c r="G4" s="407" t="s">
        <v>365</v>
      </c>
      <c r="H4" s="404" t="s">
        <v>418</v>
      </c>
      <c r="I4" s="406" t="s">
        <v>409</v>
      </c>
      <c r="J4" s="407" t="s">
        <v>365</v>
      </c>
      <c r="K4" s="404" t="s">
        <v>418</v>
      </c>
      <c r="L4" s="406" t="s">
        <v>409</v>
      </c>
      <c r="M4" s="407" t="s">
        <v>365</v>
      </c>
    </row>
    <row r="5" spans="1:13" ht="21" customHeight="1">
      <c r="A5" s="284" t="s">
        <v>131</v>
      </c>
      <c r="B5" s="316">
        <f>SUM(E5,H5,K5)</f>
        <v>467656</v>
      </c>
      <c r="C5" s="317">
        <v>439832</v>
      </c>
      <c r="D5" s="309">
        <f>IF(C5=0,"　　皆増",ROUND(B5/C5*100-100,1))</f>
        <v>6.3</v>
      </c>
      <c r="E5" s="318">
        <v>467656</v>
      </c>
      <c r="F5" s="319">
        <v>382097</v>
      </c>
      <c r="G5" s="285">
        <f>IF(F5=0,"　　皆増",ROUND(E5/F5*100-100,1))</f>
        <v>22.4</v>
      </c>
      <c r="H5" s="490" t="s">
        <v>425</v>
      </c>
      <c r="I5" s="319">
        <v>35072</v>
      </c>
      <c r="J5" s="491" t="s">
        <v>426</v>
      </c>
      <c r="K5" s="490" t="s">
        <v>424</v>
      </c>
      <c r="L5" s="319">
        <v>22663</v>
      </c>
      <c r="M5" s="491" t="s">
        <v>426</v>
      </c>
    </row>
    <row r="6" spans="1:13" ht="21" customHeight="1">
      <c r="A6" s="286" t="s">
        <v>101</v>
      </c>
      <c r="B6" s="301">
        <f>SUM(E6,H6,K6)</f>
        <v>207070</v>
      </c>
      <c r="C6" s="302">
        <v>202411</v>
      </c>
      <c r="D6" s="310">
        <f aca="true" t="shared" si="0" ref="D6:D49">IF(C6=0,"　　皆増",ROUND(B6/C6*100-100,1))</f>
        <v>2.3</v>
      </c>
      <c r="E6" s="320">
        <v>207070</v>
      </c>
      <c r="F6" s="321">
        <v>173829</v>
      </c>
      <c r="G6" s="287">
        <f aca="true" t="shared" si="1" ref="G6:G49">IF(F6=0,"　　皆増",ROUND(E6/F6*100-100,1))</f>
        <v>19.1</v>
      </c>
      <c r="H6" s="490" t="s">
        <v>425</v>
      </c>
      <c r="I6" s="321">
        <v>18264</v>
      </c>
      <c r="J6" s="491" t="s">
        <v>426</v>
      </c>
      <c r="K6" s="505" t="s">
        <v>424</v>
      </c>
      <c r="L6" s="321">
        <v>10318</v>
      </c>
      <c r="M6" s="495" t="s">
        <v>426</v>
      </c>
    </row>
    <row r="7" spans="1:13" ht="21" customHeight="1">
      <c r="A7" s="286" t="s">
        <v>165</v>
      </c>
      <c r="B7" s="301">
        <f aca="true" t="shared" si="2" ref="B7:B46">SUM(E7,H7,K7)</f>
        <v>72927</v>
      </c>
      <c r="C7" s="302">
        <v>83720</v>
      </c>
      <c r="D7" s="310">
        <f t="shared" si="0"/>
        <v>-12.9</v>
      </c>
      <c r="E7" s="320">
        <v>72927</v>
      </c>
      <c r="F7" s="321">
        <v>58682</v>
      </c>
      <c r="G7" s="287">
        <f t="shared" si="1"/>
        <v>24.3</v>
      </c>
      <c r="H7" s="490" t="s">
        <v>425</v>
      </c>
      <c r="I7" s="321">
        <v>18499</v>
      </c>
      <c r="J7" s="491" t="s">
        <v>426</v>
      </c>
      <c r="K7" s="505" t="s">
        <v>424</v>
      </c>
      <c r="L7" s="321">
        <v>6539</v>
      </c>
      <c r="M7" s="495" t="s">
        <v>426</v>
      </c>
    </row>
    <row r="8" spans="1:13" ht="21" customHeight="1">
      <c r="A8" s="286" t="s">
        <v>132</v>
      </c>
      <c r="B8" s="301">
        <f t="shared" si="2"/>
        <v>114833</v>
      </c>
      <c r="C8" s="302">
        <v>113442</v>
      </c>
      <c r="D8" s="310">
        <f t="shared" si="0"/>
        <v>1.2</v>
      </c>
      <c r="E8" s="322">
        <v>114833</v>
      </c>
      <c r="F8" s="323">
        <v>97421</v>
      </c>
      <c r="G8" s="287">
        <f t="shared" si="1"/>
        <v>17.9</v>
      </c>
      <c r="H8" s="490" t="s">
        <v>425</v>
      </c>
      <c r="I8" s="323">
        <v>9284</v>
      </c>
      <c r="J8" s="491" t="s">
        <v>426</v>
      </c>
      <c r="K8" s="505" t="s">
        <v>424</v>
      </c>
      <c r="L8" s="323">
        <v>6737</v>
      </c>
      <c r="M8" s="495" t="s">
        <v>426</v>
      </c>
    </row>
    <row r="9" spans="1:13" ht="21" customHeight="1">
      <c r="A9" s="286" t="s">
        <v>166</v>
      </c>
      <c r="B9" s="301">
        <f t="shared" si="2"/>
        <v>94987</v>
      </c>
      <c r="C9" s="302">
        <v>99209</v>
      </c>
      <c r="D9" s="310">
        <f t="shared" si="0"/>
        <v>-4.3</v>
      </c>
      <c r="E9" s="320">
        <v>94987</v>
      </c>
      <c r="F9" s="321">
        <v>80658</v>
      </c>
      <c r="G9" s="287">
        <f t="shared" si="1"/>
        <v>17.8</v>
      </c>
      <c r="H9" s="490" t="s">
        <v>425</v>
      </c>
      <c r="I9" s="321">
        <v>11938</v>
      </c>
      <c r="J9" s="491" t="s">
        <v>426</v>
      </c>
      <c r="K9" s="505" t="s">
        <v>424</v>
      </c>
      <c r="L9" s="321">
        <v>6613</v>
      </c>
      <c r="M9" s="495" t="s">
        <v>426</v>
      </c>
    </row>
    <row r="10" spans="1:13" ht="21" customHeight="1">
      <c r="A10" s="286" t="s">
        <v>167</v>
      </c>
      <c r="B10" s="301">
        <f t="shared" si="2"/>
        <v>75999</v>
      </c>
      <c r="C10" s="302">
        <v>86245</v>
      </c>
      <c r="D10" s="310">
        <f t="shared" si="0"/>
        <v>-11.9</v>
      </c>
      <c r="E10" s="320">
        <v>75999</v>
      </c>
      <c r="F10" s="321">
        <v>66079</v>
      </c>
      <c r="G10" s="287">
        <f t="shared" si="1"/>
        <v>15</v>
      </c>
      <c r="H10" s="490" t="s">
        <v>425</v>
      </c>
      <c r="I10" s="321">
        <v>14359</v>
      </c>
      <c r="J10" s="491" t="s">
        <v>426</v>
      </c>
      <c r="K10" s="505" t="s">
        <v>424</v>
      </c>
      <c r="L10" s="321">
        <v>5807</v>
      </c>
      <c r="M10" s="495" t="s">
        <v>426</v>
      </c>
    </row>
    <row r="11" spans="1:13" ht="21" customHeight="1">
      <c r="A11" s="286" t="s">
        <v>133</v>
      </c>
      <c r="B11" s="301">
        <f t="shared" si="2"/>
        <v>15907</v>
      </c>
      <c r="C11" s="302">
        <v>16628</v>
      </c>
      <c r="D11" s="310">
        <f t="shared" si="0"/>
        <v>-4.3</v>
      </c>
      <c r="E11" s="320">
        <v>15907</v>
      </c>
      <c r="F11" s="321">
        <v>12387</v>
      </c>
      <c r="G11" s="287">
        <f t="shared" si="1"/>
        <v>28.4</v>
      </c>
      <c r="H11" s="490" t="s">
        <v>425</v>
      </c>
      <c r="I11" s="321">
        <v>2775</v>
      </c>
      <c r="J11" s="491" t="s">
        <v>426</v>
      </c>
      <c r="K11" s="505" t="s">
        <v>424</v>
      </c>
      <c r="L11" s="321">
        <v>1466</v>
      </c>
      <c r="M11" s="495" t="s">
        <v>426</v>
      </c>
    </row>
    <row r="12" spans="1:13" ht="21" customHeight="1">
      <c r="A12" s="286" t="s">
        <v>134</v>
      </c>
      <c r="B12" s="301">
        <f t="shared" si="2"/>
        <v>41110</v>
      </c>
      <c r="C12" s="302">
        <v>43681</v>
      </c>
      <c r="D12" s="310">
        <f t="shared" si="0"/>
        <v>-5.9</v>
      </c>
      <c r="E12" s="320">
        <v>41110</v>
      </c>
      <c r="F12" s="321">
        <v>35420</v>
      </c>
      <c r="G12" s="287">
        <f t="shared" si="1"/>
        <v>16.1</v>
      </c>
      <c r="H12" s="490" t="s">
        <v>425</v>
      </c>
      <c r="I12" s="321">
        <v>5673</v>
      </c>
      <c r="J12" s="491" t="s">
        <v>426</v>
      </c>
      <c r="K12" s="505" t="s">
        <v>424</v>
      </c>
      <c r="L12" s="321">
        <v>2588</v>
      </c>
      <c r="M12" s="495" t="s">
        <v>426</v>
      </c>
    </row>
    <row r="13" spans="1:13" ht="21" customHeight="1">
      <c r="A13" s="286" t="s">
        <v>135</v>
      </c>
      <c r="B13" s="301">
        <f t="shared" si="2"/>
        <v>86241</v>
      </c>
      <c r="C13" s="302">
        <v>85222</v>
      </c>
      <c r="D13" s="310">
        <f t="shared" si="0"/>
        <v>1.2</v>
      </c>
      <c r="E13" s="320">
        <v>86241</v>
      </c>
      <c r="F13" s="321">
        <v>72597</v>
      </c>
      <c r="G13" s="287">
        <f t="shared" si="1"/>
        <v>18.8</v>
      </c>
      <c r="H13" s="490" t="s">
        <v>425</v>
      </c>
      <c r="I13" s="321">
        <v>8048</v>
      </c>
      <c r="J13" s="491" t="s">
        <v>426</v>
      </c>
      <c r="K13" s="505" t="s">
        <v>424</v>
      </c>
      <c r="L13" s="321">
        <v>4577</v>
      </c>
      <c r="M13" s="495" t="s">
        <v>426</v>
      </c>
    </row>
    <row r="14" spans="1:13" ht="21" customHeight="1">
      <c r="A14" s="286" t="s">
        <v>168</v>
      </c>
      <c r="B14" s="301">
        <f t="shared" si="2"/>
        <v>42434</v>
      </c>
      <c r="C14" s="302">
        <v>52322</v>
      </c>
      <c r="D14" s="310">
        <f t="shared" si="0"/>
        <v>-18.9</v>
      </c>
      <c r="E14" s="320">
        <v>42434</v>
      </c>
      <c r="F14" s="321">
        <v>39454</v>
      </c>
      <c r="G14" s="287">
        <f t="shared" si="1"/>
        <v>7.6</v>
      </c>
      <c r="H14" s="490" t="s">
        <v>425</v>
      </c>
      <c r="I14" s="321">
        <v>9221</v>
      </c>
      <c r="J14" s="491" t="s">
        <v>426</v>
      </c>
      <c r="K14" s="505" t="s">
        <v>424</v>
      </c>
      <c r="L14" s="321">
        <v>3647</v>
      </c>
      <c r="M14" s="495" t="s">
        <v>426</v>
      </c>
    </row>
    <row r="15" spans="1:13" ht="21" customHeight="1">
      <c r="A15" s="286" t="s">
        <v>17</v>
      </c>
      <c r="B15" s="301">
        <f t="shared" si="2"/>
        <v>94244</v>
      </c>
      <c r="C15" s="302">
        <v>94368</v>
      </c>
      <c r="D15" s="310">
        <f t="shared" si="0"/>
        <v>-0.1</v>
      </c>
      <c r="E15" s="320">
        <v>94244</v>
      </c>
      <c r="F15" s="321">
        <v>82680</v>
      </c>
      <c r="G15" s="287">
        <f t="shared" si="1"/>
        <v>14</v>
      </c>
      <c r="H15" s="490" t="s">
        <v>425</v>
      </c>
      <c r="I15" s="321">
        <v>7508</v>
      </c>
      <c r="J15" s="491" t="s">
        <v>426</v>
      </c>
      <c r="K15" s="505" t="s">
        <v>424</v>
      </c>
      <c r="L15" s="321">
        <v>4180</v>
      </c>
      <c r="M15" s="495" t="s">
        <v>426</v>
      </c>
    </row>
    <row r="16" spans="1:13" ht="21" customHeight="1">
      <c r="A16" s="286" t="s">
        <v>136</v>
      </c>
      <c r="B16" s="301">
        <f t="shared" si="2"/>
        <v>63160</v>
      </c>
      <c r="C16" s="302">
        <v>64991</v>
      </c>
      <c r="D16" s="310">
        <f t="shared" si="0"/>
        <v>-2.8</v>
      </c>
      <c r="E16" s="320">
        <v>63160</v>
      </c>
      <c r="F16" s="321">
        <v>54845</v>
      </c>
      <c r="G16" s="287">
        <f t="shared" si="1"/>
        <v>15.2</v>
      </c>
      <c r="H16" s="490" t="s">
        <v>425</v>
      </c>
      <c r="I16" s="321">
        <v>6099</v>
      </c>
      <c r="J16" s="491" t="s">
        <v>426</v>
      </c>
      <c r="K16" s="505" t="s">
        <v>424</v>
      </c>
      <c r="L16" s="321">
        <v>4047</v>
      </c>
      <c r="M16" s="495" t="s">
        <v>426</v>
      </c>
    </row>
    <row r="17" spans="1:13" ht="21" customHeight="1">
      <c r="A17" s="286" t="s">
        <v>169</v>
      </c>
      <c r="B17" s="301">
        <f t="shared" si="2"/>
        <v>198934</v>
      </c>
      <c r="C17" s="302">
        <v>188344</v>
      </c>
      <c r="D17" s="310">
        <f t="shared" si="0"/>
        <v>5.6</v>
      </c>
      <c r="E17" s="320">
        <v>198934</v>
      </c>
      <c r="F17" s="321">
        <v>164573</v>
      </c>
      <c r="G17" s="287">
        <f t="shared" si="1"/>
        <v>20.9</v>
      </c>
      <c r="H17" s="490" t="s">
        <v>425</v>
      </c>
      <c r="I17" s="321">
        <v>14669</v>
      </c>
      <c r="J17" s="491" t="s">
        <v>426</v>
      </c>
      <c r="K17" s="505" t="s">
        <v>424</v>
      </c>
      <c r="L17" s="321">
        <v>9102</v>
      </c>
      <c r="M17" s="495" t="s">
        <v>426</v>
      </c>
    </row>
    <row r="18" spans="1:13" ht="21" customHeight="1">
      <c r="A18" s="286" t="s">
        <v>124</v>
      </c>
      <c r="B18" s="301">
        <f t="shared" si="2"/>
        <v>131785</v>
      </c>
      <c r="C18" s="302">
        <v>130080</v>
      </c>
      <c r="D18" s="310">
        <f t="shared" si="0"/>
        <v>1.3</v>
      </c>
      <c r="E18" s="322">
        <v>131785</v>
      </c>
      <c r="F18" s="323">
        <v>113331</v>
      </c>
      <c r="G18" s="287">
        <f t="shared" si="1"/>
        <v>16.3</v>
      </c>
      <c r="H18" s="490" t="s">
        <v>425</v>
      </c>
      <c r="I18" s="323">
        <v>9519</v>
      </c>
      <c r="J18" s="491" t="s">
        <v>426</v>
      </c>
      <c r="K18" s="505" t="s">
        <v>424</v>
      </c>
      <c r="L18" s="323">
        <v>7230</v>
      </c>
      <c r="M18" s="495" t="s">
        <v>426</v>
      </c>
    </row>
    <row r="19" spans="1:13" ht="21" customHeight="1">
      <c r="A19" s="286" t="s">
        <v>171</v>
      </c>
      <c r="B19" s="301">
        <f t="shared" si="2"/>
        <v>19110</v>
      </c>
      <c r="C19" s="302">
        <v>22774</v>
      </c>
      <c r="D19" s="310">
        <f t="shared" si="0"/>
        <v>-16.1</v>
      </c>
      <c r="E19" s="320">
        <v>19110</v>
      </c>
      <c r="F19" s="321">
        <v>15608</v>
      </c>
      <c r="G19" s="287">
        <f t="shared" si="1"/>
        <v>22.4</v>
      </c>
      <c r="H19" s="490" t="s">
        <v>425</v>
      </c>
      <c r="I19" s="321">
        <v>5263</v>
      </c>
      <c r="J19" s="491" t="s">
        <v>426</v>
      </c>
      <c r="K19" s="505" t="s">
        <v>424</v>
      </c>
      <c r="L19" s="321">
        <v>1903</v>
      </c>
      <c r="M19" s="495" t="s">
        <v>426</v>
      </c>
    </row>
    <row r="20" spans="1:13" ht="21" customHeight="1">
      <c r="A20" s="286" t="s">
        <v>172</v>
      </c>
      <c r="B20" s="301">
        <f t="shared" si="2"/>
        <v>94415</v>
      </c>
      <c r="C20" s="302">
        <v>87107</v>
      </c>
      <c r="D20" s="310">
        <f t="shared" si="0"/>
        <v>8.4</v>
      </c>
      <c r="E20" s="320">
        <v>94415</v>
      </c>
      <c r="F20" s="321">
        <v>77309</v>
      </c>
      <c r="G20" s="287">
        <f t="shared" si="1"/>
        <v>22.1</v>
      </c>
      <c r="H20" s="490" t="s">
        <v>425</v>
      </c>
      <c r="I20" s="321">
        <v>6193</v>
      </c>
      <c r="J20" s="491" t="s">
        <v>426</v>
      </c>
      <c r="K20" s="505" t="s">
        <v>424</v>
      </c>
      <c r="L20" s="321">
        <v>3605</v>
      </c>
      <c r="M20" s="495" t="s">
        <v>426</v>
      </c>
    </row>
    <row r="21" spans="1:13" ht="21" customHeight="1">
      <c r="A21" s="286" t="s">
        <v>173</v>
      </c>
      <c r="B21" s="301">
        <f t="shared" si="2"/>
        <v>11924</v>
      </c>
      <c r="C21" s="302">
        <v>17188</v>
      </c>
      <c r="D21" s="310">
        <f t="shared" si="0"/>
        <v>-30.6</v>
      </c>
      <c r="E21" s="320">
        <v>11924</v>
      </c>
      <c r="F21" s="321">
        <v>10971</v>
      </c>
      <c r="G21" s="287">
        <f t="shared" si="1"/>
        <v>8.7</v>
      </c>
      <c r="H21" s="490" t="s">
        <v>425</v>
      </c>
      <c r="I21" s="321">
        <v>4501</v>
      </c>
      <c r="J21" s="491" t="s">
        <v>426</v>
      </c>
      <c r="K21" s="505" t="s">
        <v>424</v>
      </c>
      <c r="L21" s="321">
        <v>1716</v>
      </c>
      <c r="M21" s="495" t="s">
        <v>426</v>
      </c>
    </row>
    <row r="22" spans="1:13" ht="21" customHeight="1">
      <c r="A22" s="286" t="s">
        <v>174</v>
      </c>
      <c r="B22" s="301">
        <f t="shared" si="2"/>
        <v>36137</v>
      </c>
      <c r="C22" s="302">
        <v>39371</v>
      </c>
      <c r="D22" s="310">
        <f t="shared" si="0"/>
        <v>-8.2</v>
      </c>
      <c r="E22" s="320">
        <v>36137</v>
      </c>
      <c r="F22" s="321">
        <v>30058</v>
      </c>
      <c r="G22" s="287">
        <f t="shared" si="1"/>
        <v>20.2</v>
      </c>
      <c r="H22" s="490" t="s">
        <v>425</v>
      </c>
      <c r="I22" s="321">
        <v>6870</v>
      </c>
      <c r="J22" s="491" t="s">
        <v>426</v>
      </c>
      <c r="K22" s="505" t="s">
        <v>424</v>
      </c>
      <c r="L22" s="321">
        <v>2443</v>
      </c>
      <c r="M22" s="495" t="s">
        <v>426</v>
      </c>
    </row>
    <row r="23" spans="1:13" ht="21" customHeight="1">
      <c r="A23" s="286" t="s">
        <v>175</v>
      </c>
      <c r="B23" s="301">
        <f t="shared" si="2"/>
        <v>26064</v>
      </c>
      <c r="C23" s="302">
        <v>35100</v>
      </c>
      <c r="D23" s="310">
        <f t="shared" si="0"/>
        <v>-25.7</v>
      </c>
      <c r="E23" s="320">
        <v>26064</v>
      </c>
      <c r="F23" s="321">
        <v>23279</v>
      </c>
      <c r="G23" s="287">
        <f t="shared" si="1"/>
        <v>12</v>
      </c>
      <c r="H23" s="490" t="s">
        <v>425</v>
      </c>
      <c r="I23" s="321">
        <v>8934</v>
      </c>
      <c r="J23" s="491" t="s">
        <v>426</v>
      </c>
      <c r="K23" s="505" t="s">
        <v>424</v>
      </c>
      <c r="L23" s="321">
        <v>2887</v>
      </c>
      <c r="M23" s="495" t="s">
        <v>426</v>
      </c>
    </row>
    <row r="24" spans="1:13" ht="21" customHeight="1">
      <c r="A24" s="286" t="s">
        <v>176</v>
      </c>
      <c r="B24" s="301">
        <f t="shared" si="2"/>
        <v>16124</v>
      </c>
      <c r="C24" s="302">
        <v>23001</v>
      </c>
      <c r="D24" s="310">
        <f t="shared" si="0"/>
        <v>-29.9</v>
      </c>
      <c r="E24" s="320">
        <v>16124</v>
      </c>
      <c r="F24" s="321">
        <v>14311</v>
      </c>
      <c r="G24" s="287">
        <f t="shared" si="1"/>
        <v>12.7</v>
      </c>
      <c r="H24" s="490" t="s">
        <v>425</v>
      </c>
      <c r="I24" s="321">
        <v>6495</v>
      </c>
      <c r="J24" s="491" t="s">
        <v>426</v>
      </c>
      <c r="K24" s="505" t="s">
        <v>424</v>
      </c>
      <c r="L24" s="321">
        <v>2195</v>
      </c>
      <c r="M24" s="495" t="s">
        <v>426</v>
      </c>
    </row>
    <row r="25" spans="1:13" ht="21" customHeight="1">
      <c r="A25" s="286" t="s">
        <v>178</v>
      </c>
      <c r="B25" s="301">
        <f t="shared" si="2"/>
        <v>20935</v>
      </c>
      <c r="C25" s="302">
        <v>28748</v>
      </c>
      <c r="D25" s="310">
        <f t="shared" si="0"/>
        <v>-27.2</v>
      </c>
      <c r="E25" s="320">
        <v>20935</v>
      </c>
      <c r="F25" s="321">
        <v>17526</v>
      </c>
      <c r="G25" s="287">
        <f t="shared" si="1"/>
        <v>19.5</v>
      </c>
      <c r="H25" s="490" t="s">
        <v>425</v>
      </c>
      <c r="I25" s="321">
        <v>8746</v>
      </c>
      <c r="J25" s="491" t="s">
        <v>426</v>
      </c>
      <c r="K25" s="505" t="s">
        <v>424</v>
      </c>
      <c r="L25" s="321">
        <v>2476</v>
      </c>
      <c r="M25" s="495" t="s">
        <v>426</v>
      </c>
    </row>
    <row r="26" spans="1:13" ht="21" customHeight="1">
      <c r="A26" s="288" t="s">
        <v>137</v>
      </c>
      <c r="B26" s="303">
        <f t="shared" si="2"/>
        <v>43211</v>
      </c>
      <c r="C26" s="304">
        <v>38012</v>
      </c>
      <c r="D26" s="311">
        <f t="shared" si="0"/>
        <v>13.7</v>
      </c>
      <c r="E26" s="318">
        <v>43211</v>
      </c>
      <c r="F26" s="319">
        <v>33515</v>
      </c>
      <c r="G26" s="285">
        <f t="shared" si="1"/>
        <v>28.9</v>
      </c>
      <c r="H26" s="490" t="s">
        <v>425</v>
      </c>
      <c r="I26" s="319">
        <v>2323</v>
      </c>
      <c r="J26" s="491" t="s">
        <v>426</v>
      </c>
      <c r="K26" s="490" t="s">
        <v>424</v>
      </c>
      <c r="L26" s="319">
        <v>2174</v>
      </c>
      <c r="M26" s="491" t="s">
        <v>426</v>
      </c>
    </row>
    <row r="27" spans="1:13" ht="21" customHeight="1">
      <c r="A27" s="286" t="s">
        <v>138</v>
      </c>
      <c r="B27" s="301">
        <f t="shared" si="2"/>
        <v>28220</v>
      </c>
      <c r="C27" s="302">
        <v>27529</v>
      </c>
      <c r="D27" s="310">
        <f t="shared" si="0"/>
        <v>2.5</v>
      </c>
      <c r="E27" s="320">
        <v>28220</v>
      </c>
      <c r="F27" s="321">
        <v>24262</v>
      </c>
      <c r="G27" s="287">
        <f t="shared" si="1"/>
        <v>16.3</v>
      </c>
      <c r="H27" s="490" t="s">
        <v>425</v>
      </c>
      <c r="I27" s="321">
        <v>1952</v>
      </c>
      <c r="J27" s="491" t="s">
        <v>426</v>
      </c>
      <c r="K27" s="505" t="s">
        <v>424</v>
      </c>
      <c r="L27" s="321">
        <v>1315</v>
      </c>
      <c r="M27" s="495" t="s">
        <v>426</v>
      </c>
    </row>
    <row r="28" spans="1:13" ht="21" customHeight="1">
      <c r="A28" s="286" t="s">
        <v>139</v>
      </c>
      <c r="B28" s="301">
        <f t="shared" si="2"/>
        <v>15919</v>
      </c>
      <c r="C28" s="302">
        <v>22695</v>
      </c>
      <c r="D28" s="310">
        <f t="shared" si="0"/>
        <v>-29.9</v>
      </c>
      <c r="E28" s="320">
        <v>15919</v>
      </c>
      <c r="F28" s="321">
        <v>14749</v>
      </c>
      <c r="G28" s="287">
        <f t="shared" si="1"/>
        <v>7.9</v>
      </c>
      <c r="H28" s="490" t="s">
        <v>425</v>
      </c>
      <c r="I28" s="321">
        <v>5789</v>
      </c>
      <c r="J28" s="491" t="s">
        <v>426</v>
      </c>
      <c r="K28" s="505" t="s">
        <v>424</v>
      </c>
      <c r="L28" s="321">
        <v>2157</v>
      </c>
      <c r="M28" s="495" t="s">
        <v>426</v>
      </c>
    </row>
    <row r="29" spans="1:13" ht="21" customHeight="1">
      <c r="A29" s="286" t="s">
        <v>140</v>
      </c>
      <c r="B29" s="301">
        <f t="shared" si="2"/>
        <v>29442</v>
      </c>
      <c r="C29" s="302">
        <v>30137</v>
      </c>
      <c r="D29" s="310">
        <f t="shared" si="0"/>
        <v>-2.3</v>
      </c>
      <c r="E29" s="320">
        <v>29442</v>
      </c>
      <c r="F29" s="321">
        <v>25143</v>
      </c>
      <c r="G29" s="287">
        <f t="shared" si="1"/>
        <v>17.1</v>
      </c>
      <c r="H29" s="490" t="s">
        <v>425</v>
      </c>
      <c r="I29" s="321">
        <v>3061</v>
      </c>
      <c r="J29" s="491" t="s">
        <v>426</v>
      </c>
      <c r="K29" s="505" t="s">
        <v>424</v>
      </c>
      <c r="L29" s="321">
        <v>1933</v>
      </c>
      <c r="M29" s="495" t="s">
        <v>426</v>
      </c>
    </row>
    <row r="30" spans="1:13" ht="21" customHeight="1">
      <c r="A30" s="286" t="s">
        <v>141</v>
      </c>
      <c r="B30" s="301">
        <f t="shared" si="2"/>
        <v>3129</v>
      </c>
      <c r="C30" s="302">
        <v>4338</v>
      </c>
      <c r="D30" s="310">
        <f t="shared" si="0"/>
        <v>-27.9</v>
      </c>
      <c r="E30" s="320">
        <v>3129</v>
      </c>
      <c r="F30" s="321">
        <v>2608</v>
      </c>
      <c r="G30" s="287">
        <f t="shared" si="1"/>
        <v>20</v>
      </c>
      <c r="H30" s="490" t="s">
        <v>425</v>
      </c>
      <c r="I30" s="321">
        <v>1246</v>
      </c>
      <c r="J30" s="491" t="s">
        <v>426</v>
      </c>
      <c r="K30" s="505" t="s">
        <v>424</v>
      </c>
      <c r="L30" s="321">
        <v>484</v>
      </c>
      <c r="M30" s="495" t="s">
        <v>426</v>
      </c>
    </row>
    <row r="31" spans="1:13" ht="21" customHeight="1">
      <c r="A31" s="286" t="s">
        <v>142</v>
      </c>
      <c r="B31" s="301">
        <f t="shared" si="2"/>
        <v>20004</v>
      </c>
      <c r="C31" s="302">
        <v>21876</v>
      </c>
      <c r="D31" s="310">
        <f t="shared" si="0"/>
        <v>-8.6</v>
      </c>
      <c r="E31" s="320">
        <v>20004</v>
      </c>
      <c r="F31" s="321">
        <v>17313</v>
      </c>
      <c r="G31" s="287">
        <f t="shared" si="1"/>
        <v>15.5</v>
      </c>
      <c r="H31" s="490" t="s">
        <v>425</v>
      </c>
      <c r="I31" s="321">
        <v>3233</v>
      </c>
      <c r="J31" s="491" t="s">
        <v>426</v>
      </c>
      <c r="K31" s="505" t="s">
        <v>424</v>
      </c>
      <c r="L31" s="321">
        <v>1330</v>
      </c>
      <c r="M31" s="495" t="s">
        <v>426</v>
      </c>
    </row>
    <row r="32" spans="1:13" ht="21" customHeight="1">
      <c r="A32" s="286" t="s">
        <v>143</v>
      </c>
      <c r="B32" s="301">
        <f t="shared" si="2"/>
        <v>10129</v>
      </c>
      <c r="C32" s="302">
        <v>11579</v>
      </c>
      <c r="D32" s="310">
        <f t="shared" si="0"/>
        <v>-12.5</v>
      </c>
      <c r="E32" s="320">
        <v>10129</v>
      </c>
      <c r="F32" s="321">
        <v>8814</v>
      </c>
      <c r="G32" s="287">
        <f t="shared" si="1"/>
        <v>14.9</v>
      </c>
      <c r="H32" s="490" t="s">
        <v>425</v>
      </c>
      <c r="I32" s="321">
        <v>2056</v>
      </c>
      <c r="J32" s="491" t="s">
        <v>426</v>
      </c>
      <c r="K32" s="505" t="s">
        <v>424</v>
      </c>
      <c r="L32" s="321">
        <v>709</v>
      </c>
      <c r="M32" s="495" t="s">
        <v>426</v>
      </c>
    </row>
    <row r="33" spans="1:13" ht="21" customHeight="1">
      <c r="A33" s="286" t="s">
        <v>144</v>
      </c>
      <c r="B33" s="301">
        <f t="shared" si="2"/>
        <v>15336</v>
      </c>
      <c r="C33" s="302">
        <v>17887</v>
      </c>
      <c r="D33" s="310">
        <f t="shared" si="0"/>
        <v>-14.3</v>
      </c>
      <c r="E33" s="320">
        <v>15336</v>
      </c>
      <c r="F33" s="321">
        <v>13912</v>
      </c>
      <c r="G33" s="287">
        <f t="shared" si="1"/>
        <v>10.2</v>
      </c>
      <c r="H33" s="490" t="s">
        <v>425</v>
      </c>
      <c r="I33" s="321">
        <v>2834</v>
      </c>
      <c r="J33" s="491" t="s">
        <v>426</v>
      </c>
      <c r="K33" s="505" t="s">
        <v>424</v>
      </c>
      <c r="L33" s="321">
        <v>1141</v>
      </c>
      <c r="M33" s="495" t="s">
        <v>426</v>
      </c>
    </row>
    <row r="34" spans="1:13" ht="21" customHeight="1">
      <c r="A34" s="286" t="s">
        <v>179</v>
      </c>
      <c r="B34" s="301">
        <f t="shared" si="2"/>
        <v>10078</v>
      </c>
      <c r="C34" s="302">
        <v>15360</v>
      </c>
      <c r="D34" s="310">
        <f t="shared" si="0"/>
        <v>-34.4</v>
      </c>
      <c r="E34" s="320">
        <v>10078</v>
      </c>
      <c r="F34" s="321">
        <v>9014</v>
      </c>
      <c r="G34" s="287">
        <f t="shared" si="1"/>
        <v>11.8</v>
      </c>
      <c r="H34" s="490" t="s">
        <v>425</v>
      </c>
      <c r="I34" s="321">
        <v>4823</v>
      </c>
      <c r="J34" s="491" t="s">
        <v>426</v>
      </c>
      <c r="K34" s="505" t="s">
        <v>424</v>
      </c>
      <c r="L34" s="321">
        <v>1523</v>
      </c>
      <c r="M34" s="495" t="s">
        <v>426</v>
      </c>
    </row>
    <row r="35" spans="1:13" ht="21" customHeight="1">
      <c r="A35" s="286" t="s">
        <v>145</v>
      </c>
      <c r="B35" s="301">
        <f t="shared" si="2"/>
        <v>20948</v>
      </c>
      <c r="C35" s="302">
        <v>24674</v>
      </c>
      <c r="D35" s="310">
        <f t="shared" si="0"/>
        <v>-15.1</v>
      </c>
      <c r="E35" s="320">
        <v>20948</v>
      </c>
      <c r="F35" s="321">
        <v>18856</v>
      </c>
      <c r="G35" s="287">
        <f t="shared" si="1"/>
        <v>11.1</v>
      </c>
      <c r="H35" s="490" t="s">
        <v>425</v>
      </c>
      <c r="I35" s="321">
        <v>4011</v>
      </c>
      <c r="J35" s="491" t="s">
        <v>426</v>
      </c>
      <c r="K35" s="505" t="s">
        <v>424</v>
      </c>
      <c r="L35" s="321">
        <v>1807</v>
      </c>
      <c r="M35" s="495" t="s">
        <v>426</v>
      </c>
    </row>
    <row r="36" spans="1:13" ht="21" customHeight="1">
      <c r="A36" s="286" t="s">
        <v>146</v>
      </c>
      <c r="B36" s="301">
        <f t="shared" si="2"/>
        <v>22868</v>
      </c>
      <c r="C36" s="302">
        <v>26409</v>
      </c>
      <c r="D36" s="310">
        <f t="shared" si="0"/>
        <v>-13.4</v>
      </c>
      <c r="E36" s="320">
        <v>22868</v>
      </c>
      <c r="F36" s="321">
        <v>21096</v>
      </c>
      <c r="G36" s="287">
        <f t="shared" si="1"/>
        <v>8.4</v>
      </c>
      <c r="H36" s="490" t="s">
        <v>425</v>
      </c>
      <c r="I36" s="321">
        <v>3538</v>
      </c>
      <c r="J36" s="491" t="s">
        <v>426</v>
      </c>
      <c r="K36" s="505" t="s">
        <v>424</v>
      </c>
      <c r="L36" s="321">
        <v>1775</v>
      </c>
      <c r="M36" s="495" t="s">
        <v>426</v>
      </c>
    </row>
    <row r="37" spans="1:13" ht="21" customHeight="1">
      <c r="A37" s="286" t="s">
        <v>147</v>
      </c>
      <c r="B37" s="301">
        <f t="shared" si="2"/>
        <v>25934</v>
      </c>
      <c r="C37" s="302">
        <v>23660</v>
      </c>
      <c r="D37" s="310">
        <f t="shared" si="0"/>
        <v>9.6</v>
      </c>
      <c r="E37" s="320">
        <v>25934</v>
      </c>
      <c r="F37" s="321">
        <v>20768</v>
      </c>
      <c r="G37" s="287">
        <f t="shared" si="1"/>
        <v>24.9</v>
      </c>
      <c r="H37" s="490" t="s">
        <v>425</v>
      </c>
      <c r="I37" s="321">
        <v>1619</v>
      </c>
      <c r="J37" s="491" t="s">
        <v>426</v>
      </c>
      <c r="K37" s="505" t="s">
        <v>424</v>
      </c>
      <c r="L37" s="321">
        <v>1273</v>
      </c>
      <c r="M37" s="495" t="s">
        <v>426</v>
      </c>
    </row>
    <row r="38" spans="1:13" ht="21" customHeight="1">
      <c r="A38" s="286" t="s">
        <v>148</v>
      </c>
      <c r="B38" s="301">
        <f t="shared" si="2"/>
        <v>13494</v>
      </c>
      <c r="C38" s="302">
        <v>13468</v>
      </c>
      <c r="D38" s="310">
        <f t="shared" si="0"/>
        <v>0.2</v>
      </c>
      <c r="E38" s="320">
        <v>13494</v>
      </c>
      <c r="F38" s="321">
        <v>11518</v>
      </c>
      <c r="G38" s="287">
        <f t="shared" si="1"/>
        <v>17.2</v>
      </c>
      <c r="H38" s="490" t="s">
        <v>425</v>
      </c>
      <c r="I38" s="321">
        <v>1312</v>
      </c>
      <c r="J38" s="491" t="s">
        <v>426</v>
      </c>
      <c r="K38" s="505" t="s">
        <v>424</v>
      </c>
      <c r="L38" s="321">
        <v>638</v>
      </c>
      <c r="M38" s="495" t="s">
        <v>426</v>
      </c>
    </row>
    <row r="39" spans="1:13" ht="21" customHeight="1">
      <c r="A39" s="286" t="s">
        <v>149</v>
      </c>
      <c r="B39" s="301">
        <f t="shared" si="2"/>
        <v>11335</v>
      </c>
      <c r="C39" s="302">
        <v>10681</v>
      </c>
      <c r="D39" s="310">
        <f t="shared" si="0"/>
        <v>6.1</v>
      </c>
      <c r="E39" s="320">
        <v>11335</v>
      </c>
      <c r="F39" s="321">
        <v>9247</v>
      </c>
      <c r="G39" s="287">
        <f t="shared" si="1"/>
        <v>22.6</v>
      </c>
      <c r="H39" s="490" t="s">
        <v>425</v>
      </c>
      <c r="I39" s="321">
        <v>1015</v>
      </c>
      <c r="J39" s="491" t="s">
        <v>426</v>
      </c>
      <c r="K39" s="505" t="s">
        <v>424</v>
      </c>
      <c r="L39" s="321">
        <v>419</v>
      </c>
      <c r="M39" s="495" t="s">
        <v>426</v>
      </c>
    </row>
    <row r="40" spans="1:13" ht="21" customHeight="1">
      <c r="A40" s="286" t="s">
        <v>150</v>
      </c>
      <c r="B40" s="301">
        <f t="shared" si="2"/>
        <v>12683</v>
      </c>
      <c r="C40" s="302">
        <v>13124</v>
      </c>
      <c r="D40" s="310">
        <f t="shared" si="0"/>
        <v>-3.4</v>
      </c>
      <c r="E40" s="320">
        <v>12683</v>
      </c>
      <c r="F40" s="321">
        <v>10788</v>
      </c>
      <c r="G40" s="287">
        <f t="shared" si="1"/>
        <v>17.6</v>
      </c>
      <c r="H40" s="490" t="s">
        <v>425</v>
      </c>
      <c r="I40" s="321">
        <v>1578</v>
      </c>
      <c r="J40" s="491" t="s">
        <v>426</v>
      </c>
      <c r="K40" s="505" t="s">
        <v>424</v>
      </c>
      <c r="L40" s="321">
        <v>758</v>
      </c>
      <c r="M40" s="495" t="s">
        <v>426</v>
      </c>
    </row>
    <row r="41" spans="1:13" ht="21" customHeight="1">
      <c r="A41" s="286" t="s">
        <v>151</v>
      </c>
      <c r="B41" s="301">
        <f t="shared" si="2"/>
        <v>1108</v>
      </c>
      <c r="C41" s="302">
        <v>2347</v>
      </c>
      <c r="D41" s="310">
        <f t="shared" si="0"/>
        <v>-52.8</v>
      </c>
      <c r="E41" s="320">
        <v>1108</v>
      </c>
      <c r="F41" s="321">
        <v>1154</v>
      </c>
      <c r="G41" s="287">
        <f t="shared" si="1"/>
        <v>-4</v>
      </c>
      <c r="H41" s="490" t="s">
        <v>425</v>
      </c>
      <c r="I41" s="321">
        <v>911</v>
      </c>
      <c r="J41" s="491" t="s">
        <v>426</v>
      </c>
      <c r="K41" s="505" t="s">
        <v>424</v>
      </c>
      <c r="L41" s="321">
        <v>282</v>
      </c>
      <c r="M41" s="495" t="s">
        <v>426</v>
      </c>
    </row>
    <row r="42" spans="1:13" ht="21" customHeight="1">
      <c r="A42" s="286" t="s">
        <v>152</v>
      </c>
      <c r="B42" s="301">
        <f t="shared" si="2"/>
        <v>7774</v>
      </c>
      <c r="C42" s="302">
        <v>10536</v>
      </c>
      <c r="D42" s="310">
        <f t="shared" si="0"/>
        <v>-26.2</v>
      </c>
      <c r="E42" s="320">
        <v>7774</v>
      </c>
      <c r="F42" s="321">
        <v>6830</v>
      </c>
      <c r="G42" s="287">
        <f t="shared" si="1"/>
        <v>13.8</v>
      </c>
      <c r="H42" s="490" t="s">
        <v>425</v>
      </c>
      <c r="I42" s="321">
        <v>2855</v>
      </c>
      <c r="J42" s="491" t="s">
        <v>426</v>
      </c>
      <c r="K42" s="505" t="s">
        <v>424</v>
      </c>
      <c r="L42" s="321">
        <v>851</v>
      </c>
      <c r="M42" s="495" t="s">
        <v>426</v>
      </c>
    </row>
    <row r="43" spans="1:13" ht="21" customHeight="1">
      <c r="A43" s="286" t="s">
        <v>153</v>
      </c>
      <c r="B43" s="301">
        <f t="shared" si="2"/>
        <v>2323</v>
      </c>
      <c r="C43" s="302">
        <v>4751</v>
      </c>
      <c r="D43" s="310">
        <f t="shared" si="0"/>
        <v>-51.1</v>
      </c>
      <c r="E43" s="320">
        <v>2323</v>
      </c>
      <c r="F43" s="321">
        <v>1792</v>
      </c>
      <c r="G43" s="287">
        <f t="shared" si="1"/>
        <v>29.6</v>
      </c>
      <c r="H43" s="490" t="s">
        <v>425</v>
      </c>
      <c r="I43" s="321">
        <v>2389</v>
      </c>
      <c r="J43" s="491" t="s">
        <v>426</v>
      </c>
      <c r="K43" s="505" t="s">
        <v>424</v>
      </c>
      <c r="L43" s="321">
        <v>570</v>
      </c>
      <c r="M43" s="495" t="s">
        <v>426</v>
      </c>
    </row>
    <row r="44" spans="1:13" ht="21" customHeight="1">
      <c r="A44" s="286" t="s">
        <v>154</v>
      </c>
      <c r="B44" s="301">
        <f t="shared" si="2"/>
        <v>410</v>
      </c>
      <c r="C44" s="302">
        <v>1501</v>
      </c>
      <c r="D44" s="310">
        <f t="shared" si="0"/>
        <v>-72.7</v>
      </c>
      <c r="E44" s="320">
        <v>410</v>
      </c>
      <c r="F44" s="321">
        <v>408</v>
      </c>
      <c r="G44" s="287">
        <f t="shared" si="1"/>
        <v>0.5</v>
      </c>
      <c r="H44" s="490" t="s">
        <v>425</v>
      </c>
      <c r="I44" s="321">
        <v>943</v>
      </c>
      <c r="J44" s="491" t="s">
        <v>426</v>
      </c>
      <c r="K44" s="505" t="s">
        <v>424</v>
      </c>
      <c r="L44" s="321">
        <v>150</v>
      </c>
      <c r="M44" s="495" t="s">
        <v>426</v>
      </c>
    </row>
    <row r="45" spans="1:13" ht="21" customHeight="1">
      <c r="A45" s="286" t="s">
        <v>155</v>
      </c>
      <c r="B45" s="301">
        <f t="shared" si="2"/>
        <v>23069</v>
      </c>
      <c r="C45" s="302">
        <v>24337</v>
      </c>
      <c r="D45" s="310">
        <f t="shared" si="0"/>
        <v>-5.2</v>
      </c>
      <c r="E45" s="320">
        <v>23069</v>
      </c>
      <c r="F45" s="321">
        <v>20171</v>
      </c>
      <c r="G45" s="287">
        <f t="shared" si="1"/>
        <v>14.4</v>
      </c>
      <c r="H45" s="490" t="s">
        <v>425</v>
      </c>
      <c r="I45" s="321">
        <v>2735</v>
      </c>
      <c r="J45" s="491" t="s">
        <v>426</v>
      </c>
      <c r="K45" s="505" t="s">
        <v>424</v>
      </c>
      <c r="L45" s="321">
        <v>1431</v>
      </c>
      <c r="M45" s="495" t="s">
        <v>426</v>
      </c>
    </row>
    <row r="46" spans="1:13" ht="21" customHeight="1" thickBot="1">
      <c r="A46" s="289" t="s">
        <v>100</v>
      </c>
      <c r="B46" s="305">
        <f t="shared" si="2"/>
        <v>614</v>
      </c>
      <c r="C46" s="306">
        <v>1095</v>
      </c>
      <c r="D46" s="312">
        <f t="shared" si="0"/>
        <v>-43.9</v>
      </c>
      <c r="E46" s="324">
        <v>614</v>
      </c>
      <c r="F46" s="325">
        <v>291</v>
      </c>
      <c r="G46" s="290">
        <f t="shared" si="1"/>
        <v>111</v>
      </c>
      <c r="H46" s="490" t="s">
        <v>425</v>
      </c>
      <c r="I46" s="325">
        <v>715</v>
      </c>
      <c r="J46" s="491" t="s">
        <v>426</v>
      </c>
      <c r="K46" s="506" t="s">
        <v>424</v>
      </c>
      <c r="L46" s="325">
        <v>89</v>
      </c>
      <c r="M46" s="496" t="s">
        <v>426</v>
      </c>
    </row>
    <row r="47" spans="1:13" ht="21" customHeight="1" thickBot="1" thickTop="1">
      <c r="A47" s="291" t="s">
        <v>180</v>
      </c>
      <c r="B47" s="307">
        <f>SUM(B5:B25)</f>
        <v>1931996</v>
      </c>
      <c r="C47" s="308">
        <f>SUM(C5:C25)</f>
        <v>1953784</v>
      </c>
      <c r="D47" s="313">
        <f t="shared" si="0"/>
        <v>-1.1</v>
      </c>
      <c r="E47" s="326">
        <f>SUM(E5:E25)</f>
        <v>1931996</v>
      </c>
      <c r="F47" s="327">
        <f>SUM(F5:F25)</f>
        <v>1623115</v>
      </c>
      <c r="G47" s="292">
        <f t="shared" si="1"/>
        <v>19</v>
      </c>
      <c r="H47" s="328">
        <f>SUM(H5:H25)</f>
        <v>0</v>
      </c>
      <c r="I47" s="327">
        <f>SUM(I5:I25)</f>
        <v>217930</v>
      </c>
      <c r="J47" s="492" t="s">
        <v>426</v>
      </c>
      <c r="K47" s="328">
        <f>SUM(K5:K25)</f>
        <v>0</v>
      </c>
      <c r="L47" s="327">
        <f>SUM(L5:L25)</f>
        <v>112739</v>
      </c>
      <c r="M47" s="492" t="s">
        <v>426</v>
      </c>
    </row>
    <row r="48" spans="1:13" s="295" customFormat="1" ht="21" customHeight="1" thickBot="1" thickTop="1">
      <c r="A48" s="293" t="s">
        <v>164</v>
      </c>
      <c r="B48" s="329">
        <f>SUM(B26:B46)</f>
        <v>318028</v>
      </c>
      <c r="C48" s="330">
        <f>SUM(C26:C46)</f>
        <v>345996</v>
      </c>
      <c r="D48" s="314">
        <f t="shared" si="0"/>
        <v>-8.1</v>
      </c>
      <c r="E48" s="331">
        <f>SUM(E26:E46)</f>
        <v>318028</v>
      </c>
      <c r="F48" s="332">
        <f>SUM(F26:F46)</f>
        <v>272249</v>
      </c>
      <c r="G48" s="294">
        <f t="shared" si="1"/>
        <v>16.8</v>
      </c>
      <c r="H48" s="333">
        <f>SUM(H26:H46)</f>
        <v>0</v>
      </c>
      <c r="I48" s="332">
        <f>SUM(I26:I46)</f>
        <v>50938</v>
      </c>
      <c r="J48" s="493" t="s">
        <v>426</v>
      </c>
      <c r="K48" s="333">
        <f>SUM(K26:K46)</f>
        <v>0</v>
      </c>
      <c r="L48" s="332">
        <f>SUM(L26:L46)</f>
        <v>22809</v>
      </c>
      <c r="M48" s="493" t="s">
        <v>426</v>
      </c>
    </row>
    <row r="49" spans="1:13" s="295" customFormat="1" ht="21" customHeight="1" thickTop="1">
      <c r="A49" s="296" t="s">
        <v>170</v>
      </c>
      <c r="B49" s="334">
        <f>B48+B47</f>
        <v>2250024</v>
      </c>
      <c r="C49" s="335">
        <f>C48+C47</f>
        <v>2299780</v>
      </c>
      <c r="D49" s="315">
        <f t="shared" si="0"/>
        <v>-2.2</v>
      </c>
      <c r="E49" s="336">
        <f>E48+E47</f>
        <v>2250024</v>
      </c>
      <c r="F49" s="337">
        <f>F48+F47</f>
        <v>1895364</v>
      </c>
      <c r="G49" s="297">
        <f t="shared" si="1"/>
        <v>18.7</v>
      </c>
      <c r="H49" s="338">
        <f>H48+H47</f>
        <v>0</v>
      </c>
      <c r="I49" s="337">
        <f>I48+I47</f>
        <v>268868</v>
      </c>
      <c r="J49" s="494" t="s">
        <v>426</v>
      </c>
      <c r="K49" s="338">
        <f>K48+K47</f>
        <v>0</v>
      </c>
      <c r="L49" s="337">
        <f>L48+L47</f>
        <v>135548</v>
      </c>
      <c r="M49" s="494" t="s">
        <v>426</v>
      </c>
    </row>
    <row r="50" ht="17.25" customHeight="1"/>
  </sheetData>
  <sheetProtection/>
  <printOptions/>
  <pageMargins left="0.7874015748031497" right="0.7874015748031497" top="0.7874015748031497" bottom="0.7874015748031497" header="0.5511811023622047" footer="0.2362204724409449"/>
  <pageSetup horizontalDpi="600" verticalDpi="600" orientation="portrait" pageOrder="overThenDown" paperSize="9" scale="80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柘植 利伸</dc:creator>
  <cp:keywords/>
  <dc:description/>
  <cp:lastModifiedBy>Gifu</cp:lastModifiedBy>
  <cp:lastPrinted>2022-12-20T06:22:18Z</cp:lastPrinted>
  <dcterms:created xsi:type="dcterms:W3CDTF">2003-01-21T01:07:02Z</dcterms:created>
  <dcterms:modified xsi:type="dcterms:W3CDTF">2022-12-20T07:19:02Z</dcterms:modified>
  <cp:category/>
  <cp:version/>
  <cp:contentType/>
  <cp:contentStatus/>
</cp:coreProperties>
</file>