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9.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0.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QA関係\様式（HP掲載用）\実績報告様式\記載例\"/>
    </mc:Choice>
  </mc:AlternateContent>
  <bookViews>
    <workbookView xWindow="0" yWindow="0" windowWidth="28800" windowHeight="12210" activeTab="3"/>
  </bookViews>
  <sheets>
    <sheet name="本申請書の使い方" sheetId="25" r:id="rId1"/>
    <sheet name="総括表（申請）" sheetId="20" state="hidden" r:id="rId2"/>
    <sheet name="総括表 (変更)" sheetId="32" state="hidden" r:id="rId3"/>
    <sheet name="総括表 (実績)" sheetId="33" r:id="rId4"/>
    <sheet name="申請額一覧 " sheetId="24" r:id="rId5"/>
    <sheet name="個票１" sheetId="19" r:id="rId6"/>
    <sheet name="個票２" sheetId="37" r:id="rId7"/>
    <sheet name="個票３" sheetId="38" r:id="rId8"/>
    <sheet name="個票４" sheetId="39" r:id="rId9"/>
    <sheet name="個票５" sheetId="40" r:id="rId10"/>
    <sheet name="基準単価" sheetId="26" state="hidden" r:id="rId11"/>
  </sheets>
  <definedNames>
    <definedName name="_xlnm.Print_Area" localSheetId="10">基準単価!$A$1:$G$35</definedName>
    <definedName name="_xlnm.Print_Area" localSheetId="5">個票１!$A$1:$AO$181</definedName>
    <definedName name="_xlnm.Print_Area" localSheetId="6">個票２!$A$1:$AO$181</definedName>
    <definedName name="_xlnm.Print_Area" localSheetId="7">個票３!$A$1:$AO$181</definedName>
    <definedName name="_xlnm.Print_Area" localSheetId="8">個票４!$A$1:$AO$181</definedName>
    <definedName name="_xlnm.Print_Area" localSheetId="9">個票５!$A$1:$AO$181</definedName>
    <definedName name="_xlnm.Print_Area" localSheetId="4">'申請額一覧 '!$A$1:$R$31</definedName>
    <definedName name="_xlnm.Print_Area" localSheetId="3">'総括表 (実績)'!$A$1:$AO$43</definedName>
    <definedName name="_xlnm.Print_Area" localSheetId="2">'総括表 (変更)'!$A$1:$AO$43</definedName>
    <definedName name="_xlnm.Print_Area" localSheetId="1">'総括表（申請）'!$A$1:$AO$50</definedName>
  </definedNames>
  <calcPr calcId="162913"/>
</workbook>
</file>

<file path=xl/calcChain.xml><?xml version="1.0" encoding="utf-8"?>
<calcChain xmlns="http://schemas.openxmlformats.org/spreadsheetml/2006/main">
  <c r="K115" i="40" l="1"/>
  <c r="AJ48" i="40" s="1"/>
  <c r="K99" i="40"/>
  <c r="AJ37" i="40" s="1"/>
  <c r="K83" i="40"/>
  <c r="AJ14" i="40" s="1"/>
  <c r="AB48" i="40"/>
  <c r="AB37" i="40"/>
  <c r="AB14" i="40"/>
  <c r="K115" i="39"/>
  <c r="AJ48" i="39" s="1"/>
  <c r="K99" i="39"/>
  <c r="AJ37" i="39" s="1"/>
  <c r="K83" i="39"/>
  <c r="AJ14" i="39" s="1"/>
  <c r="AB48" i="39"/>
  <c r="AB37" i="39"/>
  <c r="AB14" i="39"/>
  <c r="K115" i="38"/>
  <c r="K99" i="38"/>
  <c r="AJ37" i="38" s="1"/>
  <c r="K83" i="38"/>
  <c r="AJ14" i="38" s="1"/>
  <c r="AJ48" i="38"/>
  <c r="AB48" i="38"/>
  <c r="AB37" i="38"/>
  <c r="AB14" i="38"/>
  <c r="K115" i="37"/>
  <c r="AJ48" i="37" s="1"/>
  <c r="K99" i="37"/>
  <c r="K83" i="37"/>
  <c r="AJ14" i="37" s="1"/>
  <c r="AB48" i="37"/>
  <c r="AJ37" i="37"/>
  <c r="AB37" i="37"/>
  <c r="AB14" i="37"/>
  <c r="AB48" i="19" l="1"/>
  <c r="AB37" i="19"/>
  <c r="AB14" i="19"/>
  <c r="K99" i="19" l="1"/>
  <c r="AJ37" i="19" s="1"/>
  <c r="N10" i="24"/>
  <c r="N15" i="24"/>
  <c r="K22" i="24"/>
  <c r="N16" i="24"/>
  <c r="K10" i="24"/>
  <c r="N17" i="24"/>
  <c r="K9" i="24"/>
  <c r="N19" i="24"/>
  <c r="K12" i="24"/>
  <c r="K14" i="24"/>
  <c r="N14" i="24"/>
  <c r="K18" i="24"/>
  <c r="K15" i="24"/>
  <c r="N9" i="24"/>
  <c r="K13" i="24"/>
  <c r="N22" i="24"/>
  <c r="K17" i="24"/>
  <c r="N11" i="24"/>
  <c r="D8" i="24"/>
  <c r="K19" i="24"/>
  <c r="K20" i="24"/>
  <c r="K11" i="24"/>
  <c r="K21" i="24"/>
  <c r="N20" i="24"/>
  <c r="N13" i="24"/>
  <c r="N12" i="24"/>
  <c r="N18" i="24"/>
  <c r="K16" i="24"/>
  <c r="N21" i="24"/>
  <c r="K115" i="19" l="1"/>
  <c r="AJ48" i="19" s="1"/>
  <c r="K83" i="19"/>
  <c r="AJ14" i="19" s="1"/>
  <c r="M10" i="24"/>
  <c r="M9" i="24"/>
  <c r="M12" i="24"/>
  <c r="M15" i="24"/>
  <c r="D16" i="24"/>
  <c r="D11" i="24"/>
  <c r="H15" i="24"/>
  <c r="H22" i="24"/>
  <c r="M18" i="24"/>
  <c r="E9" i="24"/>
  <c r="M22" i="24"/>
  <c r="F22" i="24"/>
  <c r="F13" i="24"/>
  <c r="E8" i="24"/>
  <c r="F12" i="24"/>
  <c r="E16" i="24"/>
  <c r="E21" i="24"/>
  <c r="E10" i="24"/>
  <c r="M14" i="24"/>
  <c r="N8" i="24"/>
  <c r="H13" i="24"/>
  <c r="D14" i="24"/>
  <c r="M20" i="24"/>
  <c r="F8" i="24"/>
  <c r="E15" i="24"/>
  <c r="E12" i="24"/>
  <c r="H9" i="24"/>
  <c r="D19" i="24"/>
  <c r="D12" i="24"/>
  <c r="D21" i="24"/>
  <c r="F11" i="24"/>
  <c r="M21" i="24"/>
  <c r="H8" i="24"/>
  <c r="F19" i="24"/>
  <c r="H10" i="24"/>
  <c r="F10" i="24"/>
  <c r="F15" i="24"/>
  <c r="H14" i="24"/>
  <c r="H19" i="24"/>
  <c r="E22" i="24"/>
  <c r="E13" i="24"/>
  <c r="H16" i="24"/>
  <c r="F16" i="24"/>
  <c r="D10" i="24"/>
  <c r="F9" i="24"/>
  <c r="E11" i="24"/>
  <c r="D18" i="24"/>
  <c r="H18" i="24"/>
  <c r="D17" i="24"/>
  <c r="M17" i="24"/>
  <c r="H11" i="24"/>
  <c r="E17" i="24"/>
  <c r="M13" i="24"/>
  <c r="H17" i="24"/>
  <c r="D22" i="24"/>
  <c r="E14" i="24"/>
  <c r="F18" i="24"/>
  <c r="D15" i="24"/>
  <c r="M16" i="24"/>
  <c r="H12" i="24"/>
  <c r="E19" i="24"/>
  <c r="D20" i="24"/>
  <c r="H20" i="24"/>
  <c r="M11" i="24"/>
  <c r="F20" i="24"/>
  <c r="D13" i="24"/>
  <c r="F17" i="24"/>
  <c r="K8" i="24"/>
  <c r="E20" i="24"/>
  <c r="M19" i="24"/>
  <c r="F14" i="24"/>
  <c r="E18" i="24"/>
  <c r="F21" i="24"/>
  <c r="D9" i="24"/>
  <c r="H21" i="24"/>
  <c r="U40" i="33" l="1"/>
  <c r="U32" i="33"/>
  <c r="U14" i="33"/>
  <c r="U39" i="33"/>
  <c r="U31" i="33"/>
  <c r="U23" i="33"/>
  <c r="U15" i="33"/>
  <c r="U26" i="33"/>
  <c r="U38" i="33"/>
  <c r="U30" i="33"/>
  <c r="U22" i="33"/>
  <c r="U12" i="33"/>
  <c r="U37" i="33"/>
  <c r="U21" i="33"/>
  <c r="U36" i="33"/>
  <c r="U28" i="33"/>
  <c r="U20" i="33"/>
  <c r="U35" i="33"/>
  <c r="U27" i="33"/>
  <c r="U34" i="33"/>
  <c r="U18" i="33"/>
  <c r="U33" i="33"/>
  <c r="U25" i="33"/>
  <c r="U16" i="33"/>
  <c r="U40" i="32"/>
  <c r="U32" i="32"/>
  <c r="U16" i="32"/>
  <c r="U14" i="32"/>
  <c r="U39" i="32"/>
  <c r="U31" i="32"/>
  <c r="U23" i="32"/>
  <c r="U12" i="32"/>
  <c r="U38" i="32"/>
  <c r="U30" i="32"/>
  <c r="U37" i="32"/>
  <c r="U21" i="32"/>
  <c r="U36" i="32"/>
  <c r="U35" i="32"/>
  <c r="U27" i="32"/>
  <c r="U33" i="32"/>
  <c r="U22" i="32"/>
  <c r="U20" i="32"/>
  <c r="U34" i="32"/>
  <c r="U26" i="32"/>
  <c r="U18" i="32"/>
  <c r="U25" i="32"/>
  <c r="U15" i="32"/>
  <c r="U28" i="32"/>
  <c r="U18" i="20"/>
  <c r="U26" i="20"/>
  <c r="U34" i="20"/>
  <c r="U33" i="20"/>
  <c r="U27" i="20"/>
  <c r="U35" i="20"/>
  <c r="U20" i="20"/>
  <c r="U28" i="20"/>
  <c r="U36" i="20"/>
  <c r="U40" i="20"/>
  <c r="U21" i="20"/>
  <c r="U37" i="20"/>
  <c r="U25" i="20"/>
  <c r="U22" i="20"/>
  <c r="U30" i="20"/>
  <c r="U38" i="20"/>
  <c r="U23" i="20"/>
  <c r="U31" i="20"/>
  <c r="U39" i="20"/>
  <c r="U32" i="20"/>
  <c r="U14" i="20"/>
  <c r="U15" i="20"/>
  <c r="U16" i="20"/>
  <c r="U12" i="20"/>
  <c r="Y38" i="33"/>
  <c r="Y26" i="33"/>
  <c r="AI39" i="33"/>
  <c r="AI35" i="33"/>
  <c r="AI31" i="33"/>
  <c r="AI27" i="33"/>
  <c r="AI25" i="33"/>
  <c r="AI23" i="33"/>
  <c r="AI15" i="33"/>
  <c r="AE15" i="33"/>
  <c r="Y30" i="33"/>
  <c r="AE39" i="33"/>
  <c r="AE35" i="33"/>
  <c r="AE31" i="33"/>
  <c r="AE27" i="33"/>
  <c r="AE25" i="33"/>
  <c r="AE23" i="33"/>
  <c r="Y28" i="33"/>
  <c r="Y39" i="33"/>
  <c r="Y35" i="33"/>
  <c r="Y31" i="33"/>
  <c r="Y27" i="33"/>
  <c r="Y25" i="33"/>
  <c r="Y23" i="33"/>
  <c r="Y15" i="33"/>
  <c r="Y40" i="33"/>
  <c r="Y20" i="33"/>
  <c r="AI40" i="33"/>
  <c r="AI38" i="33"/>
  <c r="AI36" i="33"/>
  <c r="AI32" i="33"/>
  <c r="AI30" i="33"/>
  <c r="AI28" i="33"/>
  <c r="AI26" i="33"/>
  <c r="AI20" i="33"/>
  <c r="AI18" i="33"/>
  <c r="Y36" i="33"/>
  <c r="Y18" i="33"/>
  <c r="AE40" i="33"/>
  <c r="AE38" i="33"/>
  <c r="AE36" i="33"/>
  <c r="AE32" i="33"/>
  <c r="AE30" i="33"/>
  <c r="AE28" i="33"/>
  <c r="AE26" i="33"/>
  <c r="AE20" i="33"/>
  <c r="AE18" i="33"/>
  <c r="Y32" i="33"/>
  <c r="AI39" i="32"/>
  <c r="AI35" i="32"/>
  <c r="AI31" i="32"/>
  <c r="AI27" i="32"/>
  <c r="AI25" i="32"/>
  <c r="AI23" i="32"/>
  <c r="AE39" i="32"/>
  <c r="AE35" i="32"/>
  <c r="AE31" i="32"/>
  <c r="AE27" i="32"/>
  <c r="AE25" i="32"/>
  <c r="AE23" i="32"/>
  <c r="AE15" i="32"/>
  <c r="Y39" i="32"/>
  <c r="Y35" i="32"/>
  <c r="Y31" i="32"/>
  <c r="Y27" i="32"/>
  <c r="Y25" i="32"/>
  <c r="Y23" i="32"/>
  <c r="AE18" i="32"/>
  <c r="AI40" i="32"/>
  <c r="AI38" i="32"/>
  <c r="AI36" i="32"/>
  <c r="AI32" i="32"/>
  <c r="AI30" i="32"/>
  <c r="AI28" i="32"/>
  <c r="AI26" i="32"/>
  <c r="AI20" i="32"/>
  <c r="AI18" i="32"/>
  <c r="AE28" i="32"/>
  <c r="AE26" i="32"/>
  <c r="AE20" i="32"/>
  <c r="AE40" i="32"/>
  <c r="AE38" i="32"/>
  <c r="AE36" i="32"/>
  <c r="AE32" i="32"/>
  <c r="AE30" i="32"/>
  <c r="Y40" i="32"/>
  <c r="Y38" i="32"/>
  <c r="Y36" i="32"/>
  <c r="Y32" i="32"/>
  <c r="Y30" i="32"/>
  <c r="Y28" i="32"/>
  <c r="Y26" i="32"/>
  <c r="Y20" i="32"/>
  <c r="Y18" i="32"/>
  <c r="AI15" i="32"/>
  <c r="Y15" i="32"/>
  <c r="M8" i="24"/>
  <c r="G10" i="24"/>
  <c r="J9" i="24"/>
  <c r="J11" i="24"/>
  <c r="J12" i="24"/>
  <c r="G11" i="24"/>
  <c r="G17" i="24"/>
  <c r="G12" i="24"/>
  <c r="G15" i="24"/>
  <c r="J16" i="24"/>
  <c r="G14" i="24"/>
  <c r="J22" i="24"/>
  <c r="J13" i="24"/>
  <c r="G16" i="24"/>
  <c r="J21" i="24"/>
  <c r="G20" i="24"/>
  <c r="G13" i="24"/>
  <c r="J17" i="24"/>
  <c r="G21" i="24"/>
  <c r="J14" i="24"/>
  <c r="J10" i="24"/>
  <c r="G19" i="24"/>
  <c r="J19" i="24"/>
  <c r="G9" i="24"/>
  <c r="J20" i="24"/>
  <c r="G18" i="24"/>
  <c r="J15" i="24"/>
  <c r="J18" i="24"/>
  <c r="G22" i="24"/>
  <c r="O9" i="24" l="1"/>
  <c r="L16" i="24"/>
  <c r="L12" i="24"/>
  <c r="L17" i="24"/>
  <c r="I19" i="24"/>
  <c r="O16" i="24"/>
  <c r="I17" i="24"/>
  <c r="I14" i="24"/>
  <c r="O21" i="24"/>
  <c r="O22" i="24"/>
  <c r="L18" i="24"/>
  <c r="I13" i="24"/>
  <c r="I16" i="24"/>
  <c r="O10" i="24"/>
  <c r="I18" i="24"/>
  <c r="O15" i="24"/>
  <c r="O12" i="24"/>
  <c r="I20" i="24"/>
  <c r="L21" i="24"/>
  <c r="O14" i="24"/>
  <c r="O19" i="24"/>
  <c r="L19" i="24"/>
  <c r="O11" i="24"/>
  <c r="I21" i="24"/>
  <c r="I12" i="24"/>
  <c r="I15" i="24"/>
  <c r="L9" i="24"/>
  <c r="L22" i="24"/>
  <c r="O17" i="24"/>
  <c r="O13" i="24"/>
  <c r="L11" i="24"/>
  <c r="L20" i="24"/>
  <c r="I9" i="24"/>
  <c r="U19" i="33" s="1"/>
  <c r="L13" i="24"/>
  <c r="L14" i="24"/>
  <c r="I11" i="24"/>
  <c r="I10" i="24"/>
  <c r="U17" i="33" s="1"/>
  <c r="O20" i="24"/>
  <c r="L15" i="24"/>
  <c r="I22" i="24"/>
  <c r="L10" i="24"/>
  <c r="O18" i="24"/>
  <c r="J8" i="24"/>
  <c r="U24" i="33" l="1"/>
  <c r="U29" i="33"/>
  <c r="U19" i="32"/>
  <c r="U24" i="32"/>
  <c r="U17" i="32"/>
  <c r="U29" i="32"/>
  <c r="U24" i="20"/>
  <c r="U17" i="20"/>
  <c r="U19" i="20"/>
  <c r="U29" i="20"/>
  <c r="Y24" i="32"/>
  <c r="Y24" i="33"/>
  <c r="AI24" i="32"/>
  <c r="AE24" i="32"/>
  <c r="AI24" i="33"/>
  <c r="AE24" i="33"/>
  <c r="Y19" i="32"/>
  <c r="Y19" i="33"/>
  <c r="AI19" i="32"/>
  <c r="AI19" i="33"/>
  <c r="AE19" i="33"/>
  <c r="AE19" i="32"/>
  <c r="Y21" i="33"/>
  <c r="AI21" i="33"/>
  <c r="AE21" i="33"/>
  <c r="AI21" i="32"/>
  <c r="AE21" i="32"/>
  <c r="Y21" i="32"/>
  <c r="P17" i="24"/>
  <c r="P9" i="24"/>
  <c r="P12" i="24"/>
  <c r="P22" i="24"/>
  <c r="P18" i="24"/>
  <c r="P21" i="24"/>
  <c r="P14" i="24"/>
  <c r="P19" i="24"/>
  <c r="P16" i="24"/>
  <c r="P11" i="24"/>
  <c r="P10" i="24"/>
  <c r="P13" i="24"/>
  <c r="P15" i="24"/>
  <c r="P20" i="24"/>
  <c r="O8" i="24" l="1"/>
  <c r="AE37" i="20" s="1"/>
  <c r="L8" i="24"/>
  <c r="L23" i="24" s="1"/>
  <c r="AE39" i="20"/>
  <c r="AE35" i="20"/>
  <c r="AE38" i="20"/>
  <c r="AE40" i="20"/>
  <c r="AE36" i="20"/>
  <c r="AI36" i="20"/>
  <c r="AI39" i="20"/>
  <c r="AI35" i="20"/>
  <c r="AI40" i="20"/>
  <c r="AI38" i="20"/>
  <c r="AI31" i="20"/>
  <c r="AI30" i="20"/>
  <c r="AE31" i="20"/>
  <c r="AE30" i="20"/>
  <c r="AE32" i="20"/>
  <c r="AE29" i="20"/>
  <c r="AI32" i="20"/>
  <c r="AI29" i="20"/>
  <c r="AE26" i="20"/>
  <c r="AE25" i="20"/>
  <c r="AE28" i="20"/>
  <c r="AE24" i="20"/>
  <c r="AE27" i="20"/>
  <c r="AE23" i="20"/>
  <c r="AI25" i="20"/>
  <c r="AI23" i="20"/>
  <c r="AI28" i="20"/>
  <c r="AI24" i="20"/>
  <c r="AI27" i="20"/>
  <c r="AI26" i="20"/>
  <c r="AI20" i="20"/>
  <c r="AE20" i="20"/>
  <c r="AI21" i="20"/>
  <c r="AI19" i="20"/>
  <c r="AE21" i="20"/>
  <c r="AE19" i="20"/>
  <c r="AE18" i="20"/>
  <c r="AE17" i="20"/>
  <c r="AI18" i="20"/>
  <c r="AI17" i="20"/>
  <c r="G8" i="24"/>
  <c r="AI37" i="20" l="1"/>
  <c r="I8" i="24"/>
  <c r="AE37" i="33"/>
  <c r="AI37" i="33"/>
  <c r="AI37" i="32"/>
  <c r="AE37" i="32"/>
  <c r="Y22" i="33"/>
  <c r="Y22" i="32"/>
  <c r="AE22" i="32"/>
  <c r="AE22" i="33"/>
  <c r="AI22" i="33"/>
  <c r="AI22" i="32"/>
  <c r="Y14" i="32"/>
  <c r="Y14" i="33"/>
  <c r="AE14" i="32"/>
  <c r="AE14" i="33"/>
  <c r="AI14" i="33"/>
  <c r="AI14" i="32"/>
  <c r="Y29" i="33"/>
  <c r="Y29" i="32"/>
  <c r="AI29" i="32"/>
  <c r="AE29" i="32"/>
  <c r="AI29" i="33"/>
  <c r="AE29" i="33"/>
  <c r="Y34" i="33"/>
  <c r="Y34" i="32"/>
  <c r="Y34" i="20"/>
  <c r="AE34" i="33"/>
  <c r="AI34" i="33"/>
  <c r="AI34" i="32"/>
  <c r="AE34" i="32"/>
  <c r="AE34" i="20"/>
  <c r="AI34" i="20"/>
  <c r="Y33" i="20"/>
  <c r="Y33" i="33"/>
  <c r="Y33" i="32"/>
  <c r="AE12" i="20"/>
  <c r="AE33" i="33"/>
  <c r="AI33" i="32"/>
  <c r="AI33" i="20"/>
  <c r="AE33" i="20"/>
  <c r="AI33" i="33"/>
  <c r="AE33" i="32"/>
  <c r="AI12" i="20"/>
  <c r="Y12" i="32"/>
  <c r="Y12" i="33"/>
  <c r="AE12" i="33"/>
  <c r="AI12" i="32"/>
  <c r="AI12" i="33"/>
  <c r="AE12" i="32"/>
  <c r="Y17" i="33"/>
  <c r="Y17" i="32"/>
  <c r="AE16" i="20"/>
  <c r="AI17" i="32"/>
  <c r="AE17" i="33"/>
  <c r="AI17" i="33"/>
  <c r="AE17" i="32"/>
  <c r="AI16" i="20"/>
  <c r="Y16" i="33"/>
  <c r="Y16" i="32"/>
  <c r="AI16" i="33"/>
  <c r="AE16" i="32"/>
  <c r="AE16" i="33"/>
  <c r="AI16" i="32"/>
  <c r="Y13" i="33"/>
  <c r="AE13" i="33"/>
  <c r="AI13" i="33"/>
  <c r="Y13" i="32"/>
  <c r="AE13" i="32"/>
  <c r="AI13" i="32"/>
  <c r="I23" i="24"/>
  <c r="Y39" i="20"/>
  <c r="Y40" i="20"/>
  <c r="Y37" i="20"/>
  <c r="Y38" i="20"/>
  <c r="Y35" i="20"/>
  <c r="Y36" i="20"/>
  <c r="Y31" i="20"/>
  <c r="Y32" i="20"/>
  <c r="Y29" i="20"/>
  <c r="Y30" i="20"/>
  <c r="Y27" i="20"/>
  <c r="Y28" i="20"/>
  <c r="Y25" i="20"/>
  <c r="Y26" i="20"/>
  <c r="Y23" i="20"/>
  <c r="Y24" i="20"/>
  <c r="Y21" i="20"/>
  <c r="Y22" i="20"/>
  <c r="AE22" i="20"/>
  <c r="AI22" i="20"/>
  <c r="Y20" i="20"/>
  <c r="Y19" i="20"/>
  <c r="Y18" i="20"/>
  <c r="Y16" i="20"/>
  <c r="Y17" i="20"/>
  <c r="Y15" i="20"/>
  <c r="AE15" i="20"/>
  <c r="AI15" i="20"/>
  <c r="Y14" i="20"/>
  <c r="O23" i="24"/>
  <c r="AE14" i="20"/>
  <c r="AI14" i="20"/>
  <c r="P8" i="24"/>
  <c r="AI13" i="20"/>
  <c r="Y12" i="20"/>
  <c r="U13" i="33" l="1"/>
  <c r="U41" i="33" s="1"/>
  <c r="Y13" i="20"/>
  <c r="Y41" i="20" s="1"/>
  <c r="U13" i="32"/>
  <c r="U41" i="32" s="1"/>
  <c r="U13" i="20"/>
  <c r="P23" i="24"/>
  <c r="Y37" i="33"/>
  <c r="Y41" i="33" s="1"/>
  <c r="Y37" i="32"/>
  <c r="Y41" i="32" s="1"/>
  <c r="AI41" i="32"/>
  <c r="AE41" i="33"/>
  <c r="AE41" i="32"/>
  <c r="AI41" i="33"/>
  <c r="AI41" i="20"/>
  <c r="AE13" i="20"/>
  <c r="AE41" i="20" s="1"/>
  <c r="U41" i="20" l="1"/>
  <c r="U42" i="33"/>
  <c r="U42" i="32"/>
  <c r="U42" i="20"/>
</calcChain>
</file>

<file path=xl/sharedStrings.xml><?xml version="1.0" encoding="utf-8"?>
<sst xmlns="http://schemas.openxmlformats.org/spreadsheetml/2006/main" count="1441" uniqueCount="326">
  <si>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</si>
  <si>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</si>
  <si>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</si>
  <si>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</si>
  <si>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</si>
  <si>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</si>
  <si>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</si>
  <si>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</si>
  <si>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</si>
  <si>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</si>
  <si>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</si>
  <si>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</si>
  <si>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</si>
  <si>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</si>
  <si>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</si>
  <si>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</si>
  <si>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</si>
  <si>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</si>
  <si>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</si>
  <si>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</si>
  <si>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</si>
  <si>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</si>
  <si>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</si>
  <si>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</si>
  <si>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</si>
  <si>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</si>
  <si>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</si>
  <si>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</si>
  <si>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</si>
  <si>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</si>
  <si>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</si>
  <si>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</si>
  <si>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</si>
  <si>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</si>
  <si>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</si>
  <si>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</si>
  <si>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</si>
  <si>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</si>
  <si>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</si>
  <si>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</si>
  <si>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</si>
  <si>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</si>
  <si>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</si>
  <si>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</si>
  <si>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</si>
  <si>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</si>
  <si>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</si>
  <si>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</si>
  <si>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</si>
  <si>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</si>
  <si>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</si>
  <si>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</si>
  <si>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</si>
  <si>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</si>
  <si>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</si>
  <si>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</si>
  <si>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</si>
  <si>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</si>
  <si>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</si>
  <si>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</si>
  <si>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</si>
  <si>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</si>
  <si>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</si>
  <si>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</si>
  <si>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</si>
  <si>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</si>
  <si>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</si>
  <si>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</si>
  <si>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</si>
  <si>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</si>
  <si>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</si>
  <si>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</si>
  <si>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</si>
  <si>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</si>
  <si>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</si>
  <si>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</si>
  <si>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</si>
  <si>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</si>
  <si>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</si>
  <si>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</si>
  <si>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</si>
  <si>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</si>
  <si>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</si>
  <si>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</si>
  <si>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</si>
  <si>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</si>
  <si>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</si>
  <si>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</si>
  <si>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</si>
  <si>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</si>
  <si>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</si>
  <si>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</si>
  <si>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</si>
  <si>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</si>
  <si>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</si>
  <si>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</si>
  <si>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</si>
  <si>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</si>
  <si>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</si>
  <si>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</si>
  <si>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</si>
  <si>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</si>
  <si>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</si>
  <si>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</si>
  <si>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</si>
  <si>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</si>
  <si>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</si>
  <si>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</si>
  <si>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</si>
  <si>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</si>
  <si>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</si>
  <si>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</si>
  <si>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</si>
  <si>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</si>
  <si>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</si>
  <si>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</si>
  <si>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</si>
  <si>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</si>
  <si>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</si>
  <si>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</si>
  <si>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</si>
  <si>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</si>
  <si>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</si>
  <si>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</si>
  <si>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</si>
  <si>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</si>
  <si>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</si>
  <si>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</si>
  <si>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</si>
  <si>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</si>
  <si>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</si>
  <si>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</si>
  <si>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</si>
  <si>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</si>
  <si>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</si>
  <si>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</si>
  <si>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</si>
  <si>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</si>
  <si>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</si>
  <si>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</si>
  <si>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</si>
  <si>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</si>
  <si>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</si>
  <si>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</si>
  <si>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</si>
  <si>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</si>
  <si>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国庫補助協議書の作成</t>
    <rPh sb="0" eb="2">
      <t>コッコ</t>
    </rPh>
    <rPh sb="2" eb="4">
      <t>ホジョ</t>
    </rPh>
    <rPh sb="4" eb="6">
      <t>キョウギ</t>
    </rPh>
    <rPh sb="6" eb="7">
      <t>ショ</t>
    </rPh>
    <rPh sb="8" eb="10">
      <t>サクセイ</t>
    </rPh>
    <phoneticPr fontId="3"/>
  </si>
  <si>
    <t>所要額調</t>
    <rPh sb="0" eb="2">
      <t>ショヨウ</t>
    </rPh>
    <rPh sb="2" eb="3">
      <t>ガク</t>
    </rPh>
    <rPh sb="3" eb="4">
      <t>シラ</t>
    </rPh>
    <phoneticPr fontId="3"/>
  </si>
  <si>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</si>
  <si>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</si>
  <si>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</si>
  <si>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</si>
  <si>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</si>
  <si>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</si>
  <si>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</si>
  <si>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</si>
  <si>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</si>
  <si>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</si>
  <si>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</si>
  <si>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</si>
  <si>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</si>
  <si>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3">
      <t>ヨウ</t>
    </rPh>
    <rPh sb="33" eb="34">
      <t>ヒン</t>
    </rPh>
    <rPh sb="35" eb="37">
      <t>コウニュウ</t>
    </rPh>
    <rPh sb="37" eb="39">
      <t>ヒヨウ</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</si>
  <si>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</si>
  <si>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</si>
  <si>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</si>
  <si>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</si>
  <si>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</si>
  <si>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</si>
  <si>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</si>
  <si>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</si>
  <si>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</si>
  <si>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</si>
  <si>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</si>
  <si>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</si>
  <si>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</si>
  <si>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</si>
  <si>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</si>
  <si>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</si>
  <si>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</si>
  <si>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オ　感染者又は濃厚接触者への対応に伴い在庫不足が見込まれる衛生・防護用品の購入費用</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</si>
  <si>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</si>
  <si>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</si>
  <si>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</si>
  <si>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</si>
  <si>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</si>
  <si>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</si>
  <si>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</si>
  <si>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</si>
  <si>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</si>
  <si>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</si>
  <si>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</si>
  <si>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</si>
  <si>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</si>
  <si>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</si>
  <si>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</si>
  <si>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</si>
  <si>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</si>
  <si>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</si>
  <si>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</si>
  <si>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</si>
  <si>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</si>
  <si>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</si>
  <si>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（１）上記１．①～③に該当する施設・事業所【共通】</t>
    <rPh sb="3" eb="5">
      <t>ジョウキ</t>
    </rPh>
    <rPh sb="11" eb="13">
      <t>ガイトウ</t>
    </rPh>
    <rPh sb="15" eb="17">
      <t>シセツ</t>
    </rPh>
    <rPh sb="18" eb="21">
      <t>ジギョウショ</t>
    </rPh>
    <phoneticPr fontId="3"/>
  </si>
  <si>
    <t>（３）上記１．⑤に該当する施設・事業所の場合</t>
    <rPh sb="3" eb="5">
      <t>ジョウキ</t>
    </rPh>
    <rPh sb="9" eb="11">
      <t>ガイトウ</t>
    </rPh>
    <rPh sb="13" eb="15">
      <t>シセツ</t>
    </rPh>
    <rPh sb="16" eb="19">
      <t>ジギョウショ</t>
    </rPh>
    <rPh sb="20" eb="22">
      <t>バアイ</t>
    </rPh>
    <phoneticPr fontId="3"/>
  </si>
  <si>
    <t>（１）上記１．①～③に該当する施設・事業所</t>
    <rPh sb="3" eb="5">
      <t>ジョウキ</t>
    </rPh>
    <rPh sb="11" eb="13">
      <t>ガイトウ</t>
    </rPh>
    <rPh sb="15" eb="17">
      <t>シセツ</t>
    </rPh>
    <rPh sb="18" eb="21">
      <t>ジギョウショ</t>
    </rPh>
    <phoneticPr fontId="3"/>
  </si>
  <si>
    <t>（２）上記１．④に該当する施設・事業所の場合</t>
    <rPh sb="3" eb="5">
      <t>ジョウキ</t>
    </rPh>
    <rPh sb="9" eb="11">
      <t>ガイトウ</t>
    </rPh>
    <rPh sb="13" eb="15">
      <t>シセツ</t>
    </rPh>
    <rPh sb="16" eb="19">
      <t>ジギョウショ</t>
    </rPh>
    <rPh sb="20" eb="22">
      <t>バアイ</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</si>
  <si>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</si>
  <si>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</si>
  <si>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</si>
  <si>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</si>
  <si>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</si>
  <si>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</si>
  <si>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</si>
  <si>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</si>
  <si>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</si>
  <si>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</si>
  <si>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</si>
  <si>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１．障害福祉サービス施設・事業所等のサービス継続支援（助成対象区分１．⑤）</t>
    <rPh sb="2" eb="4">
      <t>ショウガイ</t>
    </rPh>
    <rPh sb="4" eb="6">
      <t>フクシ</t>
    </rPh>
    <rPh sb="10" eb="12">
      <t>シセツ</t>
    </rPh>
    <rPh sb="13" eb="16">
      <t>ジギョウショ</t>
    </rPh>
    <rPh sb="16" eb="17">
      <t>トウ</t>
    </rPh>
    <rPh sb="22" eb="24">
      <t>ケイゾク</t>
    </rPh>
    <rPh sb="24" eb="26">
      <t>シエン</t>
    </rPh>
    <rPh sb="27" eb="31">
      <t>ジョセイタイショウ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</si>
  <si>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</si>
  <si>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</si>
  <si>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</si>
  <si>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</si>
  <si>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</si>
  <si>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</si>
  <si>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１．障害福祉サービス施設・事業所等のサービス継続支援（上記１．⑤）</t>
    <rPh sb="10" eb="12">
      <t>シセツ</t>
    </rPh>
    <rPh sb="16" eb="17">
      <t>ナド</t>
    </rPh>
    <rPh sb="24" eb="26">
      <t>シエン</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</si>
  <si>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</si>
  <si>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</si>
  <si>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</si>
  <si>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</si>
  <si>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</si>
  <si>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</si>
  <si>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</si>
  <si>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</si>
  <si>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</si>
  <si>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</si>
  <si>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</si>
  <si>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</si>
  <si>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</si>
  <si>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</si>
  <si>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</si>
  <si>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</si>
  <si>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</si>
  <si>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</si>
  <si>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①又は②以外の通所系サービス事業所であって、当該事業所の職員により、居宅で生活している利用者に対して、できる限りのサービス提供したもの</t>
    <rPh sb="67" eb="68">
      <t>オコナ</t>
    </rPh>
    <rPh sb="69" eb="71">
      <t>シセツ</t>
    </rPh>
    <rPh sb="72" eb="75">
      <t>ジギョウショ</t>
    </rPh>
    <rPh sb="96" eb="98">
      <t>シセツ</t>
    </rPh>
    <phoneticPr fontId="3"/>
  </si>
  <si>
    <t>①　上記１①又は②に該当する施設・事業所に対し、協力する施設・事業所
②　感染症の拡大防止の観点から必要があり、自主的に休業した障害福祉サービス等事業を行う事業所に対し、協力する施設・事業所</t>
    <rPh sb="2" eb="4">
      <t>ジョウキ</t>
    </rPh>
    <rPh sb="10" eb="12">
      <t>ガイトウ</t>
    </rPh>
    <rPh sb="14" eb="16">
      <t>シセツ</t>
    </rPh>
    <rPh sb="17" eb="20">
      <t>ジギョウショ</t>
    </rPh>
    <rPh sb="21" eb="22">
      <t>タイ</t>
    </rPh>
    <rPh sb="24" eb="26">
      <t>キョウリョク</t>
    </rPh>
    <rPh sb="28" eb="30">
      <t>シセツ</t>
    </rPh>
    <rPh sb="31" eb="34">
      <t>ジギョウショ</t>
    </rPh>
    <rPh sb="37" eb="40">
      <t>カンセンショウ</t>
    </rPh>
    <rPh sb="41" eb="43">
      <t>カクダイ</t>
    </rPh>
    <rPh sb="43" eb="45">
      <t>ボウシ</t>
    </rPh>
    <rPh sb="46" eb="48">
      <t>カンテン</t>
    </rPh>
    <rPh sb="50" eb="52">
      <t>ヒツヨウ</t>
    </rPh>
    <rPh sb="56" eb="59">
      <t>ジシュテキ</t>
    </rPh>
    <rPh sb="60" eb="62">
      <t>キュウギョウ</t>
    </rPh>
    <rPh sb="64" eb="68">
      <t>ショウガイフクシ</t>
    </rPh>
    <rPh sb="72" eb="73">
      <t>ナド</t>
    </rPh>
    <rPh sb="73" eb="75">
      <t>ジギョウ</t>
    </rPh>
    <rPh sb="76" eb="77">
      <t>オコナ</t>
    </rPh>
    <rPh sb="78" eb="81">
      <t>ジギョウショ</t>
    </rPh>
    <rPh sb="82" eb="83">
      <t>タイ</t>
    </rPh>
    <rPh sb="85" eb="87">
      <t>キョウリョク</t>
    </rPh>
    <rPh sb="89" eb="91">
      <t>シセツ</t>
    </rPh>
    <rPh sb="92" eb="95">
      <t>ジギョウショ</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</si>
  <si>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9" eb="21">
      <t>シセツ</t>
    </rPh>
    <rPh sb="22" eb="25">
      <t>ジギョウショ</t>
    </rPh>
    <rPh sb="25" eb="26">
      <t>トウ</t>
    </rPh>
    <rPh sb="33" eb="35">
      <t>シエン</t>
    </rPh>
    <rPh sb="104" eb="105">
      <t>オコナ</t>
    </rPh>
    <rPh sb="106" eb="108">
      <t>シセツ</t>
    </rPh>
    <rPh sb="109" eb="112">
      <t>ジギョウショ</t>
    </rPh>
    <rPh sb="133" eb="135">
      <t>シセツ</t>
    </rPh>
    <rPh sb="435" eb="437">
      <t>ジギョウ</t>
    </rPh>
    <rPh sb="438" eb="439">
      <t>オコナ</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</si>
  <si>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103" eb="104">
      <t>オコナ</t>
    </rPh>
    <rPh sb="105" eb="107">
      <t>シセツ</t>
    </rPh>
    <rPh sb="108" eb="111">
      <t>ジギョウショ</t>
    </rPh>
    <rPh sb="132" eb="134">
      <t>シセツ</t>
    </rPh>
    <rPh sb="344" eb="346">
      <t>シセツ</t>
    </rPh>
    <rPh sb="350" eb="351">
      <t>ナド</t>
    </rPh>
    <rPh sb="431" eb="433">
      <t>ジギョウ</t>
    </rPh>
    <rPh sb="434" eb="435">
      <t>オコナ</t>
    </rPh>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</si>
  <si>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</si>
  <si>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</si>
  <si>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</si>
  <si>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</si>
  <si>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</si>
  <si>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</si>
  <si>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やぶた事業所</t>
    <rPh sb="3" eb="6">
      <t>ジギョウショ</t>
    </rPh>
    <phoneticPr fontId="3"/>
  </si>
  <si>
    <t>ヤブタジギョウショ</t>
    <phoneticPr fontId="3"/>
  </si>
  <si>
    <t>岐阜県岐阜市○○町○○丁目○○番地</t>
    <rPh sb="0" eb="3">
      <t>ギフケン</t>
    </rPh>
    <rPh sb="3" eb="6">
      <t>ギフシ</t>
    </rPh>
    <phoneticPr fontId="3"/>
  </si>
  <si>
    <t>058-△△△-△△△△</t>
    <phoneticPr fontId="3"/>
  </si>
  <si>
    <t>●●●@●●.com</t>
    <phoneticPr fontId="3"/>
  </si>
  <si>
    <t>①</t>
  </si>
  <si>
    <t>②</t>
  </si>
  <si>
    <t>岐阜県岐阜市○○町○○丁目○○番地</t>
    <phoneticPr fontId="3"/>
  </si>
  <si>
    <t>ヤブタジギョウショ</t>
    <phoneticPr fontId="3"/>
  </si>
  <si>
    <t>やぶた事業所</t>
    <rPh sb="3" eb="6">
      <t>ジギョウショ</t>
    </rPh>
    <phoneticPr fontId="3"/>
  </si>
  <si>
    <t>058-△△△-△△△△</t>
    <phoneticPr fontId="3"/>
  </si>
  <si>
    <t>●●●@●●.com</t>
    <phoneticPr fontId="3"/>
  </si>
  <si>
    <t>委託料</t>
    <rPh sb="0" eb="3">
      <t>イタクリョウ</t>
    </rPh>
    <phoneticPr fontId="3"/>
  </si>
  <si>
    <t>委託料</t>
    <rPh sb="0" eb="3">
      <t>イタクリョウ</t>
    </rPh>
    <phoneticPr fontId="3"/>
  </si>
  <si>
    <t>感染者が発生した事業所の消毒、清掃の外部委託（1,050円/㎡×100㎡）</t>
    <rPh sb="0" eb="3">
      <t>カンセンシャ</t>
    </rPh>
    <rPh sb="4" eb="6">
      <t>ハッセイ</t>
    </rPh>
    <rPh sb="8" eb="11">
      <t>ジギョウショ</t>
    </rPh>
    <rPh sb="12" eb="14">
      <t>ショウドク</t>
    </rPh>
    <rPh sb="15" eb="17">
      <t>セイソウ</t>
    </rPh>
    <rPh sb="18" eb="20">
      <t>ガイブ</t>
    </rPh>
    <rPh sb="20" eb="22">
      <t>イタク</t>
    </rPh>
    <rPh sb="28" eb="29">
      <t>エン</t>
    </rPh>
    <phoneticPr fontId="3"/>
  </si>
  <si>
    <t>感染者が発生した事業所の消毒、清掃の外部委託（1,050円/㎡×55㎡）</t>
    <phoneticPr fontId="3"/>
  </si>
  <si>
    <t>やぶた２事業所</t>
    <rPh sb="4" eb="7">
      <t>ジギョウショ</t>
    </rPh>
    <phoneticPr fontId="3"/>
  </si>
  <si>
    <t>ヤブタ2ジギョウショ</t>
    <phoneticPr fontId="3"/>
  </si>
  <si>
    <t>5■■</t>
    <phoneticPr fontId="3"/>
  </si>
  <si>
    <t>■■■■</t>
    <phoneticPr fontId="3"/>
  </si>
  <si>
    <t>記載例1</t>
    <rPh sb="0" eb="3">
      <t>キサイレイ</t>
    </rPh>
    <phoneticPr fontId="3"/>
  </si>
  <si>
    <t>5■■</t>
    <phoneticPr fontId="3"/>
  </si>
  <si>
    <t>■■■■</t>
    <phoneticPr fontId="3"/>
  </si>
  <si>
    <t>記載例2</t>
    <rPh sb="0" eb="3">
      <t>キサイレイ</t>
    </rPh>
    <phoneticPr fontId="3"/>
  </si>
  <si>
    <t>記載例3</t>
    <rPh sb="0" eb="3">
      <t>キサイレイ</t>
    </rPh>
    <phoneticPr fontId="3"/>
  </si>
  <si>
    <t>5××</t>
    <phoneticPr fontId="3"/>
  </si>
  <si>
    <t>××××</t>
    <phoneticPr fontId="3"/>
  </si>
  <si>
    <t>岐阜県岐阜市□□町□□丁目□□番地</t>
    <phoneticPr fontId="3"/>
  </si>
  <si>
    <t>058-▲▲▲-▲▲▲▲</t>
    <phoneticPr fontId="3"/>
  </si>
  <si>
    <t>■■@■■.com</t>
    <phoneticPr fontId="3"/>
  </si>
  <si>
    <t>岐阜　二郎</t>
    <rPh sb="3" eb="5">
      <t>ジロウ</t>
    </rPh>
    <phoneticPr fontId="3"/>
  </si>
  <si>
    <t>岐阜　一郎</t>
    <rPh sb="0" eb="2">
      <t>ギフ</t>
    </rPh>
    <rPh sb="3" eb="5">
      <t>イチロウ</t>
    </rPh>
    <phoneticPr fontId="3"/>
  </si>
  <si>
    <t>岐阜　一郎</t>
    <rPh sb="3" eb="5">
      <t>イチロウ</t>
    </rPh>
    <phoneticPr fontId="3"/>
  </si>
  <si>
    <t>⑤</t>
  </si>
  <si>
    <t>旅費</t>
    <rPh sb="0" eb="2">
      <t>リョヒ</t>
    </rPh>
    <phoneticPr fontId="3"/>
  </si>
  <si>
    <t>賃借料</t>
    <rPh sb="0" eb="3">
      <t>チンシャクリョウ</t>
    </rPh>
    <phoneticPr fontId="3"/>
  </si>
  <si>
    <t>通所できない利用者宅における安否確認、健康管理等に使用するタブレットリース費用</t>
    <rPh sb="0" eb="2">
      <t>ツウショ</t>
    </rPh>
    <rPh sb="6" eb="9">
      <t>リヨウシャ</t>
    </rPh>
    <rPh sb="9" eb="10">
      <t>タク</t>
    </rPh>
    <rPh sb="14" eb="16">
      <t>アンピ</t>
    </rPh>
    <rPh sb="16" eb="18">
      <t>カクニン</t>
    </rPh>
    <rPh sb="19" eb="21">
      <t>ケンコウ</t>
    </rPh>
    <rPh sb="21" eb="23">
      <t>カンリ</t>
    </rPh>
    <rPh sb="23" eb="24">
      <t>トウ</t>
    </rPh>
    <rPh sb="25" eb="27">
      <t>シヨウ</t>
    </rPh>
    <rPh sb="37" eb="39">
      <t>ヒヨウ</t>
    </rPh>
    <phoneticPr fontId="3"/>
  </si>
  <si>
    <t>（1日750円×14日×10名）</t>
    <rPh sb="2" eb="3">
      <t>ニチ</t>
    </rPh>
    <rPh sb="6" eb="7">
      <t>エン</t>
    </rPh>
    <rPh sb="10" eb="11">
      <t>ニチ</t>
    </rPh>
    <rPh sb="14" eb="15">
      <t>メイ</t>
    </rPh>
    <phoneticPr fontId="3"/>
  </si>
  <si>
    <t>通所できない利用者宅への訪問に係る旅費（利用者10名の居宅訪問に係る費用の合計）</t>
    <rPh sb="0" eb="2">
      <t>ツウショ</t>
    </rPh>
    <rPh sb="6" eb="9">
      <t>リヨウシャ</t>
    </rPh>
    <rPh sb="9" eb="10">
      <t>タク</t>
    </rPh>
    <rPh sb="12" eb="14">
      <t>ホウモン</t>
    </rPh>
    <rPh sb="15" eb="16">
      <t>カカ</t>
    </rPh>
    <rPh sb="17" eb="19">
      <t>リョヒ</t>
    </rPh>
    <rPh sb="20" eb="23">
      <t>リヨウシャ</t>
    </rPh>
    <rPh sb="25" eb="26">
      <t>メイ</t>
    </rPh>
    <rPh sb="27" eb="29">
      <t>キョタク</t>
    </rPh>
    <rPh sb="29" eb="31">
      <t>ホウモン</t>
    </rPh>
    <rPh sb="32" eb="33">
      <t>カカ</t>
    </rPh>
    <rPh sb="34" eb="36">
      <t>ヒヨウ</t>
    </rPh>
    <rPh sb="37" eb="39">
      <t>ゴウケイ</t>
    </rPh>
    <phoneticPr fontId="3"/>
  </si>
  <si>
    <t>グループホームやぶた</t>
    <phoneticPr fontId="3"/>
  </si>
  <si>
    <t>グループホームヤブタ</t>
    <phoneticPr fontId="3"/>
  </si>
  <si>
    <t>記載例5</t>
    <rPh sb="0" eb="3">
      <t>キサイレイ</t>
    </rPh>
    <phoneticPr fontId="3"/>
  </si>
  <si>
    <t>岐阜県関市◇◇町◇◇丁目◇番地</t>
    <rPh sb="3" eb="4">
      <t>セキ</t>
    </rPh>
    <phoneticPr fontId="3"/>
  </si>
  <si>
    <t>5◆◆</t>
    <phoneticPr fontId="3"/>
  </si>
  <si>
    <t>◆◆◆◆</t>
    <phoneticPr fontId="3"/>
  </si>
  <si>
    <t>0575-●●-●●●●</t>
    <phoneticPr fontId="3"/>
  </si>
  <si>
    <t>△△@△△.com</t>
    <phoneticPr fontId="3"/>
  </si>
  <si>
    <t>岐阜　四郎</t>
    <rPh sb="3" eb="5">
      <t>シロウ</t>
    </rPh>
    <phoneticPr fontId="3"/>
  </si>
  <si>
    <t>③</t>
  </si>
  <si>
    <t>職員手当等</t>
    <rPh sb="0" eb="2">
      <t>ショクイン</t>
    </rPh>
    <rPh sb="2" eb="5">
      <t>テアテトウ</t>
    </rPh>
    <phoneticPr fontId="3"/>
  </si>
  <si>
    <t>濃厚接触者対応にあたった職員の休日出勤手当</t>
    <phoneticPr fontId="3"/>
  </si>
  <si>
    <t>（1,800円×3時間×5日×2名）＋（1,650円×3時間×3日×2名）</t>
    <rPh sb="6" eb="7">
      <t>エン</t>
    </rPh>
    <rPh sb="9" eb="11">
      <t>ジカン</t>
    </rPh>
    <rPh sb="13" eb="14">
      <t>ニチ</t>
    </rPh>
    <rPh sb="16" eb="17">
      <t>メイ</t>
    </rPh>
    <rPh sb="25" eb="26">
      <t>エン</t>
    </rPh>
    <rPh sb="28" eb="30">
      <t>ジカン</t>
    </rPh>
    <rPh sb="32" eb="33">
      <t>ニチ</t>
    </rPh>
    <rPh sb="35" eb="36">
      <t>メイ</t>
    </rPh>
    <phoneticPr fontId="3"/>
  </si>
  <si>
    <t>需用費（消耗品費）</t>
    <rPh sb="0" eb="3">
      <t>ジュヨウヒ</t>
    </rPh>
    <rPh sb="4" eb="8">
      <t>ショウモウヒンヒ</t>
    </rPh>
    <phoneticPr fontId="3"/>
  </si>
  <si>
    <t>濃厚接触者対応により在庫不足となったフェイスシールド、医療用ガウン、手袋</t>
    <rPh sb="0" eb="2">
      <t>ノウコウ</t>
    </rPh>
    <rPh sb="2" eb="5">
      <t>セッショクシャ</t>
    </rPh>
    <rPh sb="5" eb="7">
      <t>タイオウ</t>
    </rPh>
    <rPh sb="10" eb="14">
      <t>ザイコフソク</t>
    </rPh>
    <rPh sb="27" eb="30">
      <t>イリョウヨウ</t>
    </rPh>
    <rPh sb="34" eb="36">
      <t>テブクロ</t>
    </rPh>
    <phoneticPr fontId="3"/>
  </si>
  <si>
    <t>フェイスシールド（100個入）：9,000円×1箱</t>
    <rPh sb="12" eb="13">
      <t>コ</t>
    </rPh>
    <rPh sb="13" eb="14">
      <t>イ</t>
    </rPh>
    <rPh sb="21" eb="22">
      <t>エン</t>
    </rPh>
    <rPh sb="24" eb="25">
      <t>ハコ</t>
    </rPh>
    <phoneticPr fontId="3"/>
  </si>
  <si>
    <t>医療用ガウン（10枚入）:1,000円×10セット</t>
    <rPh sb="0" eb="3">
      <t>イリョウヨウ</t>
    </rPh>
    <rPh sb="9" eb="10">
      <t>マイ</t>
    </rPh>
    <rPh sb="10" eb="11">
      <t>イ</t>
    </rPh>
    <rPh sb="18" eb="19">
      <t>エン</t>
    </rPh>
    <phoneticPr fontId="3"/>
  </si>
  <si>
    <t>医療用手袋（100枚入り）:1,000円×1箱</t>
    <rPh sb="0" eb="3">
      <t>イリョウヨウ</t>
    </rPh>
    <rPh sb="3" eb="5">
      <t>テブクロ</t>
    </rPh>
    <rPh sb="9" eb="11">
      <t>マイイ</t>
    </rPh>
    <rPh sb="19" eb="20">
      <t>エン</t>
    </rPh>
    <rPh sb="22" eb="23">
      <t>ハコ</t>
    </rPh>
    <phoneticPr fontId="3"/>
  </si>
  <si>
    <t>やぶた３事業所</t>
    <phoneticPr fontId="3"/>
  </si>
  <si>
    <t>ヤブタ3ジギョウショ</t>
    <phoneticPr fontId="3"/>
  </si>
  <si>
    <t>記載例4</t>
    <rPh sb="0" eb="3">
      <t>キサイレイ</t>
    </rPh>
    <phoneticPr fontId="3"/>
  </si>
  <si>
    <t>0584-■■-■■■■</t>
    <phoneticPr fontId="3"/>
  </si>
  <si>
    <t>岐阜県大垣市町△△丁目△△番地</t>
    <rPh sb="3" eb="5">
      <t>オオガキ</t>
    </rPh>
    <rPh sb="9" eb="11">
      <t>チョウメ</t>
    </rPh>
    <phoneticPr fontId="3"/>
  </si>
  <si>
    <t>5○○</t>
    <phoneticPr fontId="3"/>
  </si>
  <si>
    <t>○○○○</t>
    <phoneticPr fontId="3"/>
  </si>
  <si>
    <t>××@××.com</t>
    <phoneticPr fontId="3"/>
  </si>
  <si>
    <t>岐阜　三郎</t>
    <rPh sb="3" eb="5">
      <t>サブロウ</t>
    </rPh>
    <phoneticPr fontId="3"/>
  </si>
  <si>
    <t>複数職員の感染により職員が不足した事業所への応援職員の派遣のため、</t>
    <phoneticPr fontId="3"/>
  </si>
  <si>
    <t>緊急的に雇用した職員の給料及び各種保険加入費用</t>
    <phoneticPr fontId="3"/>
  </si>
  <si>
    <t>職員給与：時給1,300円×7.5時間×14日</t>
    <rPh sb="0" eb="2">
      <t>ショクイン</t>
    </rPh>
    <rPh sb="2" eb="4">
      <t>キュウヨ</t>
    </rPh>
    <rPh sb="5" eb="7">
      <t>ジキュウ</t>
    </rPh>
    <rPh sb="12" eb="13">
      <t>エン</t>
    </rPh>
    <rPh sb="17" eb="19">
      <t>ジカン</t>
    </rPh>
    <rPh sb="22" eb="23">
      <t>ニチ</t>
    </rPh>
    <phoneticPr fontId="3"/>
  </si>
  <si>
    <t>各種保険加入費用：13,650円</t>
    <rPh sb="0" eb="2">
      <t>カクシュ</t>
    </rPh>
    <rPh sb="2" eb="4">
      <t>ホケン</t>
    </rPh>
    <rPh sb="4" eb="8">
      <t>カニュウヒヨウ</t>
    </rPh>
    <rPh sb="15" eb="16">
      <t>エン</t>
    </rPh>
    <phoneticPr fontId="3"/>
  </si>
  <si>
    <t>給料</t>
    <rPh sb="0" eb="2">
      <t>キュウリョウ</t>
    </rPh>
    <phoneticPr fontId="3"/>
  </si>
  <si>
    <t>共済費</t>
    <rPh sb="0" eb="3">
      <t>キョウサイヒ</t>
    </rPh>
    <phoneticPr fontId="3"/>
  </si>
  <si>
    <t>(様式３）事業所・施設別個票</t>
    <rPh sb="1" eb="3">
      <t>ヨウシキ</t>
    </rPh>
    <rPh sb="5" eb="8">
      <t>ジギョウショ</t>
    </rPh>
    <rPh sb="9" eb="11">
      <t>シセツ</t>
    </rPh>
    <rPh sb="11" eb="12">
      <t>ベツ</t>
    </rPh>
    <rPh sb="12" eb="14">
      <t>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</si>
</sst>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
      <sz val="10"/>
      <color rgb="FFFF0000"/>
      <name val="ＭＳ 明朝"/>
      <family val="1"/>
      <charset val="128"/>
    </font>
    <font>
      <sz val="11"/>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63">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5"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6" fillId="0" borderId="0" xfId="0" applyFont="1" applyBorder="1" applyAlignment="1">
      <alignment vertical="center"/>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81" xfId="0" applyFont="1" applyFill="1" applyBorder="1" applyAlignment="1" applyProtection="1">
      <alignment horizontal="center" vertical="center"/>
      <protection hidden="1"/>
    </xf>
    <xf numFmtId="0" fontId="9" fillId="0" borderId="81" xfId="0" applyFont="1" applyFill="1" applyBorder="1" applyProtection="1">
      <alignment vertical="center"/>
      <protection hidden="1"/>
    </xf>
    <xf numFmtId="176" fontId="6" fillId="0" borderId="2" xfId="0" applyNumberFormat="1" applyFont="1" applyBorder="1" applyAlignment="1">
      <alignment vertical="center"/>
    </xf>
    <xf numFmtId="0" fontId="5" fillId="0" borderId="0" xfId="0" applyFont="1" applyAlignment="1">
      <alignment horizontal="center" vertical="center"/>
    </xf>
    <xf numFmtId="0" fontId="10" fillId="0" borderId="8"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27" fillId="0" borderId="0" xfId="0" applyFont="1" applyFill="1" applyBorder="1" applyAlignment="1" applyProtection="1">
      <alignment vertical="center"/>
      <protection locked="0" hidden="1"/>
    </xf>
    <xf numFmtId="0" fontId="26" fillId="0" borderId="0" xfId="0" applyFont="1" applyFill="1" applyBorder="1" applyAlignment="1" applyProtection="1">
      <alignment vertical="center" shrinkToFit="1"/>
      <protection locked="0" hidden="1"/>
    </xf>
    <xf numFmtId="0" fontId="27" fillId="0" borderId="0" xfId="0" applyFont="1" applyFill="1" applyBorder="1" applyAlignment="1" applyProtection="1">
      <alignment horizontal="left" vertical="center"/>
      <protection hidden="1"/>
    </xf>
    <xf numFmtId="0" fontId="26" fillId="0" borderId="0" xfId="0" applyFont="1" applyFill="1" applyBorder="1" applyProtection="1">
      <alignment vertical="center"/>
      <protection hidden="1"/>
    </xf>
    <xf numFmtId="0" fontId="26" fillId="0" borderId="0" xfId="0" applyFont="1" applyFill="1" applyBorder="1" applyAlignment="1" applyProtection="1">
      <alignment vertical="center"/>
      <protection locked="0" hidden="1"/>
    </xf>
    <xf numFmtId="0" fontId="26"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wrapText="1"/>
      <protection hidden="1"/>
    </xf>
    <xf numFmtId="0" fontId="11" fillId="4" borderId="9" xfId="0" applyFont="1" applyFill="1" applyBorder="1" applyAlignment="1" applyProtection="1">
      <alignment vertical="center"/>
      <protection hidden="1"/>
    </xf>
    <xf numFmtId="0" fontId="11" fillId="4" borderId="11"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176" fontId="6" fillId="0" borderId="0" xfId="0" applyNumberFormat="1" applyFont="1" applyFill="1" applyBorder="1" applyAlignment="1" applyProtection="1">
      <alignment vertical="center" shrinkToFit="1"/>
      <protection hidden="1"/>
    </xf>
    <xf numFmtId="178" fontId="6" fillId="0" borderId="0"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protection hidden="1"/>
    </xf>
    <xf numFmtId="0" fontId="15" fillId="0" borderId="20" xfId="0" applyFont="1" applyFill="1" applyBorder="1" applyProtection="1">
      <alignment vertical="center"/>
      <protection hidden="1"/>
    </xf>
    <xf numFmtId="0" fontId="18" fillId="6" borderId="36" xfId="0" applyFont="1" applyFill="1" applyBorder="1" applyAlignment="1">
      <alignment horizontal="center" vertical="top"/>
    </xf>
    <xf numFmtId="0" fontId="18" fillId="6" borderId="36" xfId="0" applyFont="1" applyFill="1" applyBorder="1" applyAlignment="1">
      <alignment horizontal="left" vertical="top" wrapText="1"/>
    </xf>
    <xf numFmtId="0" fontId="18" fillId="6" borderId="18" xfId="0" applyFont="1" applyFill="1" applyBorder="1" applyAlignment="1">
      <alignment horizontal="left" vertical="top" wrapText="1"/>
    </xf>
    <xf numFmtId="0" fontId="18" fillId="6" borderId="18" xfId="0" applyFont="1" applyFill="1" applyBorder="1" applyAlignment="1">
      <alignment vertical="top" wrapText="1"/>
    </xf>
    <xf numFmtId="0" fontId="10" fillId="0" borderId="10" xfId="0" applyFont="1" applyFill="1" applyBorder="1" applyAlignment="1" applyProtection="1">
      <alignment vertical="center"/>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10" fillId="0" borderId="2"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30" fillId="0" borderId="0" xfId="0" applyFont="1">
      <alignment vertical="center"/>
    </xf>
    <xf numFmtId="0" fontId="31" fillId="0" borderId="0" xfId="0" applyFo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24" fillId="0" borderId="0"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0" xfId="0" applyFont="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12" fillId="0" borderId="88" xfId="0" applyFont="1" applyBorder="1" applyAlignment="1">
      <alignment horizontal="left" vertical="center" wrapText="1"/>
    </xf>
    <xf numFmtId="0" fontId="12" fillId="0" borderId="22" xfId="0" applyFont="1" applyBorder="1" applyAlignment="1">
      <alignment horizontal="left" vertical="center" wrapText="1"/>
    </xf>
    <xf numFmtId="0" fontId="12" fillId="0" borderId="89"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2" fillId="3" borderId="36" xfId="0" applyFont="1" applyFill="1" applyBorder="1" applyAlignment="1">
      <alignment horizontal="left" vertical="center" wrapText="1" shrinkToFit="1"/>
    </xf>
    <xf numFmtId="0" fontId="12" fillId="3" borderId="36"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15" fillId="0" borderId="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3"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5" fillId="0" borderId="13" xfId="0" applyFont="1" applyFill="1" applyBorder="1" applyAlignment="1" applyProtection="1">
      <alignment horizontal="left" vertical="center" wrapText="1"/>
      <protection hidden="1"/>
    </xf>
    <xf numFmtId="0" fontId="15" fillId="0" borderId="14" xfId="0" applyFont="1" applyFill="1" applyBorder="1" applyAlignment="1" applyProtection="1">
      <alignment horizontal="left" vertical="center" wrapText="1"/>
      <protection hidden="1"/>
    </xf>
    <xf numFmtId="0" fontId="15" fillId="0" borderId="16" xfId="0" applyFont="1" applyFill="1" applyBorder="1" applyAlignment="1" applyProtection="1">
      <alignment horizontal="left" vertical="center" wrapText="1"/>
      <protection hidden="1"/>
    </xf>
    <xf numFmtId="0" fontId="15" fillId="0" borderId="15" xfId="0"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center" wrapText="1"/>
      <protection hidden="1"/>
    </xf>
    <xf numFmtId="0" fontId="15" fillId="0" borderId="17"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wrapText="1" shrinkToFit="1"/>
      <protection hidden="1"/>
    </xf>
    <xf numFmtId="0" fontId="15" fillId="0" borderId="14" xfId="0" applyFont="1" applyFill="1" applyBorder="1" applyAlignment="1" applyProtection="1">
      <alignment horizontal="left" vertical="center" wrapText="1" shrinkToFit="1"/>
      <protection hidden="1"/>
    </xf>
    <xf numFmtId="0" fontId="15" fillId="0" borderId="16" xfId="0" applyFont="1" applyFill="1" applyBorder="1" applyAlignment="1" applyProtection="1">
      <alignment horizontal="left" vertical="center" wrapText="1" shrinkToFit="1"/>
      <protection hidden="1"/>
    </xf>
    <xf numFmtId="0" fontId="15" fillId="0" borderId="21" xfId="0" applyFont="1" applyFill="1" applyBorder="1" applyAlignment="1" applyProtection="1">
      <alignment horizontal="left" vertical="center" wrapText="1"/>
      <protection hidden="1"/>
    </xf>
    <xf numFmtId="0" fontId="15" fillId="0" borderId="22"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horizontal="left" vertical="center" shrinkToFit="1"/>
      <protection hidden="1"/>
    </xf>
    <xf numFmtId="0" fontId="15" fillId="0" borderId="7" xfId="0" applyFont="1" applyFill="1" applyBorder="1" applyAlignment="1" applyProtection="1">
      <alignment horizontal="left" vertical="center" shrinkToFit="1"/>
      <protection hidden="1"/>
    </xf>
    <xf numFmtId="0" fontId="15" fillId="0" borderId="17" xfId="0" applyFont="1" applyFill="1" applyBorder="1" applyAlignment="1" applyProtection="1">
      <alignment horizontal="lef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177" fontId="11" fillId="4" borderId="42" xfId="4" applyNumberFormat="1" applyFont="1" applyFill="1" applyBorder="1" applyAlignment="1" applyProtection="1">
      <alignment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7" fontId="11" fillId="4" borderId="46" xfId="4" applyNumberFormat="1"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49" fontId="12" fillId="0" borderId="85" xfId="0" applyNumberFormat="1" applyFont="1" applyFill="1" applyBorder="1" applyAlignment="1" applyProtection="1">
      <alignment horizontal="center" vertical="center" wrapText="1"/>
      <protection hidden="1"/>
    </xf>
    <xf numFmtId="49" fontId="12" fillId="0" borderId="86" xfId="0" applyNumberFormat="1" applyFont="1" applyFill="1" applyBorder="1" applyAlignment="1" applyProtection="1">
      <alignment horizontal="center" vertical="center" wrapText="1"/>
      <protection hidden="1"/>
    </xf>
    <xf numFmtId="49" fontId="12" fillId="0" borderId="87" xfId="0" applyNumberFormat="1" applyFont="1" applyFill="1" applyBorder="1" applyAlignment="1" applyProtection="1">
      <alignment horizontal="center" vertical="center" wrapText="1"/>
      <protection hidden="1"/>
    </xf>
    <xf numFmtId="0" fontId="11" fillId="4" borderId="71"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177" fontId="11" fillId="4" borderId="50" xfId="4" applyNumberFormat="1" applyFont="1" applyFill="1" applyBorder="1" applyAlignment="1" applyProtection="1">
      <alignment vertical="center" shrinkToFit="1"/>
      <protection hidden="1"/>
    </xf>
    <xf numFmtId="49" fontId="12" fillId="0" borderId="82" xfId="0" applyNumberFormat="1" applyFont="1" applyFill="1" applyBorder="1" applyAlignment="1" applyProtection="1">
      <alignment vertical="center" wrapText="1"/>
      <protection hidden="1"/>
    </xf>
    <xf numFmtId="49" fontId="12" fillId="0" borderId="83" xfId="0" applyNumberFormat="1" applyFont="1" applyFill="1" applyBorder="1" applyAlignment="1" applyProtection="1">
      <alignment vertical="center" wrapText="1"/>
      <protection hidden="1"/>
    </xf>
    <xf numFmtId="49" fontId="12" fillId="0" borderId="84" xfId="0" applyNumberFormat="1" applyFont="1" applyFill="1" applyBorder="1" applyAlignment="1" applyProtection="1">
      <alignment vertical="center" wrapText="1"/>
      <protection hidden="1"/>
    </xf>
    <xf numFmtId="177" fontId="9" fillId="0" borderId="85" xfId="4" applyNumberFormat="1" applyFont="1" applyFill="1" applyBorder="1" applyAlignment="1" applyProtection="1">
      <alignment vertical="center" shrinkToFit="1"/>
      <protection hidden="1"/>
    </xf>
    <xf numFmtId="177" fontId="9" fillId="0" borderId="86" xfId="4" applyNumberFormat="1" applyFont="1" applyFill="1" applyBorder="1" applyAlignment="1" applyProtection="1">
      <alignment vertical="center" shrinkToFit="1"/>
      <protection hidden="1"/>
    </xf>
    <xf numFmtId="177" fontId="9" fillId="0" borderId="87" xfId="4" applyNumberFormat="1" applyFont="1" applyFill="1" applyBorder="1" applyAlignment="1" applyProtection="1">
      <alignment vertical="center" shrinkToFit="1"/>
      <protection hidden="1"/>
    </xf>
    <xf numFmtId="0" fontId="9" fillId="0" borderId="82" xfId="0" applyFont="1" applyFill="1" applyBorder="1" applyAlignment="1" applyProtection="1">
      <alignment vertical="center"/>
      <protection hidden="1"/>
    </xf>
    <xf numFmtId="0" fontId="9" fillId="0" borderId="83" xfId="0" applyFont="1" applyFill="1" applyBorder="1" applyAlignment="1" applyProtection="1">
      <alignment vertical="center"/>
      <protection hidden="1"/>
    </xf>
    <xf numFmtId="0" fontId="9" fillId="0" borderId="84" xfId="0" applyFont="1" applyFill="1" applyBorder="1" applyAlignment="1" applyProtection="1">
      <alignment vertical="center"/>
      <protection hidden="1"/>
    </xf>
    <xf numFmtId="177" fontId="11" fillId="4" borderId="70" xfId="4" applyNumberFormat="1" applyFont="1" applyFill="1" applyBorder="1" applyAlignment="1" applyProtection="1">
      <alignment vertical="center" shrinkToFi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25" fillId="0" borderId="0" xfId="0" applyFont="1" applyFill="1" applyBorder="1" applyAlignment="1" applyProtection="1">
      <alignment vertical="center" wrapText="1"/>
      <protection hidden="1"/>
    </xf>
    <xf numFmtId="0" fontId="6" fillId="0" borderId="1"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36"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5" fillId="0" borderId="8" xfId="0"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left" vertical="center" shrinkToFit="1"/>
      <protection hidden="1"/>
    </xf>
    <xf numFmtId="0" fontId="12" fillId="0" borderId="6" xfId="0" applyFont="1" applyFill="1" applyBorder="1" applyAlignment="1" applyProtection="1">
      <alignment horizontal="left" vertical="center" shrinkToFit="1"/>
      <protection hidden="1"/>
    </xf>
    <xf numFmtId="0" fontId="28" fillId="0" borderId="1" xfId="0" applyFont="1" applyFill="1" applyBorder="1" applyAlignment="1" applyProtection="1">
      <alignment horizontal="left" vertical="center" wrapText="1"/>
      <protection hidden="1"/>
    </xf>
    <xf numFmtId="0" fontId="28" fillId="0" borderId="2" xfId="0" applyFont="1" applyFill="1" applyBorder="1" applyAlignment="1" applyProtection="1">
      <alignment horizontal="left" vertical="center" wrapText="1"/>
      <protection hidden="1"/>
    </xf>
    <xf numFmtId="0" fontId="28" fillId="0" borderId="3"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shrinkToFit="1"/>
      <protection hidden="1"/>
    </xf>
    <xf numFmtId="0" fontId="15" fillId="0" borderId="14" xfId="0" applyFont="1" applyFill="1" applyBorder="1" applyAlignment="1" applyProtection="1">
      <alignment horizontal="left" vertical="center" shrinkToFit="1"/>
      <protection hidden="1"/>
    </xf>
    <xf numFmtId="0" fontId="15" fillId="0" borderId="16" xfId="0" applyFont="1" applyFill="1" applyBorder="1" applyAlignment="1" applyProtection="1">
      <alignment horizontal="lef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1162050</xdr:rowOff>
    </xdr:to>
    <xdr:sp macro="" textlink="">
      <xdr:nvSpPr>
        <xdr:cNvPr id="4" name="線吹き出し 2 (枠付き) 3"/>
        <xdr:cNvSpPr/>
      </xdr:nvSpPr>
      <xdr:spPr>
        <a:xfrm>
          <a:off x="2952750" y="2057400"/>
          <a:ext cx="2095500" cy="847725"/>
        </a:xfrm>
        <a:prstGeom prst="borderCallout2">
          <a:avLst>
            <a:gd name="adj1" fmla="val 15380"/>
            <a:gd name="adj2" fmla="val 101065"/>
            <a:gd name="adj3" fmla="val 16503"/>
            <a:gd name="adj4" fmla="val 100023"/>
            <a:gd name="adj5" fmla="val 13624"/>
            <a:gd name="adj6" fmla="val 1181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105833</xdr:colOff>
      <xdr:row>0</xdr:row>
      <xdr:rowOff>52916</xdr:rowOff>
    </xdr:from>
    <xdr:to>
      <xdr:col>40</xdr:col>
      <xdr:colOff>124354</xdr:colOff>
      <xdr:row>1</xdr:row>
      <xdr:rowOff>153458</xdr:rowOff>
    </xdr:to>
    <xdr:sp macro="" textlink="">
      <xdr:nvSpPr>
        <xdr:cNvPr id="25" name="正方形/長方形 24"/>
        <xdr:cNvSpPr/>
      </xdr:nvSpPr>
      <xdr:spPr>
        <a:xfrm>
          <a:off x="6953250" y="52916"/>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solidFill>
                <a:srgbClr val="FF0000"/>
              </a:solidFill>
              <a:latin typeface="BIZ UDPゴシック" panose="020B0400000000000000" pitchFamily="50" charset="-128"/>
              <a:ea typeface="BIZ UDPゴシック" panose="020B0400000000000000" pitchFamily="50" charset="-128"/>
            </a:rPr>
            <a:t>※</a:t>
          </a: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201082</xdr:colOff>
      <xdr:row>0</xdr:row>
      <xdr:rowOff>148167</xdr:rowOff>
    </xdr:from>
    <xdr:to>
      <xdr:col>35</xdr:col>
      <xdr:colOff>31749</xdr:colOff>
      <xdr:row>2</xdr:row>
      <xdr:rowOff>63501</xdr:rowOff>
    </xdr:to>
    <xdr:sp macro="" textlink="">
      <xdr:nvSpPr>
        <xdr:cNvPr id="26" name="正方形/長方形 25"/>
        <xdr:cNvSpPr/>
      </xdr:nvSpPr>
      <xdr:spPr>
        <a:xfrm>
          <a:off x="1756832" y="148167"/>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63500</xdr:colOff>
      <xdr:row>0</xdr:row>
      <xdr:rowOff>79375</xdr:rowOff>
    </xdr:from>
    <xdr:to>
      <xdr:col>40</xdr:col>
      <xdr:colOff>103187</xdr:colOff>
      <xdr:row>1</xdr:row>
      <xdr:rowOff>127000</xdr:rowOff>
    </xdr:to>
    <xdr:sp macro="" textlink="">
      <xdr:nvSpPr>
        <xdr:cNvPr id="2" name="正方形/長方形 1"/>
        <xdr:cNvSpPr/>
      </xdr:nvSpPr>
      <xdr:spPr>
        <a:xfrm>
          <a:off x="6373813" y="7937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43</xdr:row>
      <xdr:rowOff>14654</xdr:rowOff>
    </xdr:from>
    <xdr:to>
      <xdr:col>39</xdr:col>
      <xdr:colOff>87922</xdr:colOff>
      <xdr:row>48</xdr:row>
      <xdr:rowOff>51288</xdr:rowOff>
    </xdr:to>
    <xdr:sp macro="" textlink="">
      <xdr:nvSpPr>
        <xdr:cNvPr id="3" name="正方形/長方形 2"/>
        <xdr:cNvSpPr/>
      </xdr:nvSpPr>
      <xdr:spPr>
        <a:xfrm>
          <a:off x="168519" y="7707923"/>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63500</xdr:colOff>
      <xdr:row>0</xdr:row>
      <xdr:rowOff>79375</xdr:rowOff>
    </xdr:from>
    <xdr:to>
      <xdr:col>39</xdr:col>
      <xdr:colOff>103187</xdr:colOff>
      <xdr:row>1</xdr:row>
      <xdr:rowOff>127000</xdr:rowOff>
    </xdr:to>
    <xdr:sp macro="" textlink="">
      <xdr:nvSpPr>
        <xdr:cNvPr id="2" name="正方形/長方形 1"/>
        <xdr:cNvSpPr/>
      </xdr:nvSpPr>
      <xdr:spPr>
        <a:xfrm>
          <a:off x="6199188" y="7937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158750</xdr:colOff>
      <xdr:row>43</xdr:row>
      <xdr:rowOff>39688</xdr:rowOff>
    </xdr:from>
    <xdr:to>
      <xdr:col>38</xdr:col>
      <xdr:colOff>20148</xdr:colOff>
      <xdr:row>48</xdr:row>
      <xdr:rowOff>91587</xdr:rowOff>
    </xdr:to>
    <xdr:sp macro="" textlink="">
      <xdr:nvSpPr>
        <xdr:cNvPr id="3" name="正方形/長方形 2"/>
        <xdr:cNvSpPr/>
      </xdr:nvSpPr>
      <xdr:spPr>
        <a:xfrm>
          <a:off x="158750" y="7683501"/>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95250</xdr:colOff>
      <xdr:row>0</xdr:row>
      <xdr:rowOff>71438</xdr:rowOff>
    </xdr:from>
    <xdr:to>
      <xdr:col>39</xdr:col>
      <xdr:colOff>134937</xdr:colOff>
      <xdr:row>1</xdr:row>
      <xdr:rowOff>119063</xdr:rowOff>
    </xdr:to>
    <xdr:sp macro="" textlink="">
      <xdr:nvSpPr>
        <xdr:cNvPr id="2" name="正方形/長方形 1"/>
        <xdr:cNvSpPr/>
      </xdr:nvSpPr>
      <xdr:spPr>
        <a:xfrm>
          <a:off x="6230938" y="71438"/>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43</xdr:row>
      <xdr:rowOff>0</xdr:rowOff>
    </xdr:from>
    <xdr:to>
      <xdr:col>38</xdr:col>
      <xdr:colOff>36023</xdr:colOff>
      <xdr:row>48</xdr:row>
      <xdr:rowOff>51899</xdr:rowOff>
    </xdr:to>
    <xdr:sp macro="" textlink="">
      <xdr:nvSpPr>
        <xdr:cNvPr id="3" name="正方形/長方形 2"/>
        <xdr:cNvSpPr/>
      </xdr:nvSpPr>
      <xdr:spPr>
        <a:xfrm>
          <a:off x="174625" y="7643813"/>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488156</xdr:colOff>
      <xdr:row>0</xdr:row>
      <xdr:rowOff>1</xdr:rowOff>
    </xdr:from>
    <xdr:to>
      <xdr:col>16</xdr:col>
      <xdr:colOff>1381125</xdr:colOff>
      <xdr:row>2</xdr:row>
      <xdr:rowOff>35719</xdr:rowOff>
    </xdr:to>
    <xdr:sp macro="" textlink="">
      <xdr:nvSpPr>
        <xdr:cNvPr id="2" name="正方形/長方形 1"/>
        <xdr:cNvSpPr/>
      </xdr:nvSpPr>
      <xdr:spPr>
        <a:xfrm>
          <a:off x="13442156" y="1"/>
          <a:ext cx="892969" cy="369093"/>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642938</xdr:colOff>
      <xdr:row>24</xdr:row>
      <xdr:rowOff>142876</xdr:rowOff>
    </xdr:from>
    <xdr:to>
      <xdr:col>17</xdr:col>
      <xdr:colOff>11906</xdr:colOff>
      <xdr:row>27</xdr:row>
      <xdr:rowOff>202406</xdr:rowOff>
    </xdr:to>
    <xdr:sp macro="" textlink="">
      <xdr:nvSpPr>
        <xdr:cNvPr id="3" name="正方形/長方形 2"/>
        <xdr:cNvSpPr/>
      </xdr:nvSpPr>
      <xdr:spPr>
        <a:xfrm>
          <a:off x="7489032" y="7620001"/>
          <a:ext cx="6905624" cy="71437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2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95249</xdr:colOff>
      <xdr:row>0</xdr:row>
      <xdr:rowOff>63500</xdr:rowOff>
    </xdr:from>
    <xdr:to>
      <xdr:col>40</xdr:col>
      <xdr:colOff>113770</xdr:colOff>
      <xdr:row>1</xdr:row>
      <xdr:rowOff>164042</xdr:rowOff>
    </xdr:to>
    <xdr:sp macro="" textlink="">
      <xdr:nvSpPr>
        <xdr:cNvPr id="25" name="正方形/長方形 24"/>
        <xdr:cNvSpPr/>
      </xdr:nvSpPr>
      <xdr:spPr>
        <a:xfrm>
          <a:off x="6942666" y="635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0</xdr:colOff>
      <xdr:row>0</xdr:row>
      <xdr:rowOff>148166</xdr:rowOff>
    </xdr:from>
    <xdr:to>
      <xdr:col>35</xdr:col>
      <xdr:colOff>31750</xdr:colOff>
      <xdr:row>2</xdr:row>
      <xdr:rowOff>63500</xdr:rowOff>
    </xdr:to>
    <xdr:sp macro="" textlink="">
      <xdr:nvSpPr>
        <xdr:cNvPr id="3" name="正方形/長方形 2"/>
        <xdr:cNvSpPr/>
      </xdr:nvSpPr>
      <xdr:spPr>
        <a:xfrm>
          <a:off x="1756833" y="148166"/>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95249</xdr:colOff>
      <xdr:row>0</xdr:row>
      <xdr:rowOff>52917</xdr:rowOff>
    </xdr:from>
    <xdr:to>
      <xdr:col>40</xdr:col>
      <xdr:colOff>113770</xdr:colOff>
      <xdr:row>1</xdr:row>
      <xdr:rowOff>153459</xdr:rowOff>
    </xdr:to>
    <xdr:sp macro="" textlink="">
      <xdr:nvSpPr>
        <xdr:cNvPr id="25" name="正方形/長方形 24"/>
        <xdr:cNvSpPr/>
      </xdr:nvSpPr>
      <xdr:spPr>
        <a:xfrm>
          <a:off x="6942666" y="52917"/>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10583</xdr:colOff>
      <xdr:row>0</xdr:row>
      <xdr:rowOff>158750</xdr:rowOff>
    </xdr:from>
    <xdr:to>
      <xdr:col>35</xdr:col>
      <xdr:colOff>42333</xdr:colOff>
      <xdr:row>2</xdr:row>
      <xdr:rowOff>74084</xdr:rowOff>
    </xdr:to>
    <xdr:sp macro="" textlink="">
      <xdr:nvSpPr>
        <xdr:cNvPr id="26" name="正方形/長方形 25"/>
        <xdr:cNvSpPr/>
      </xdr:nvSpPr>
      <xdr:spPr>
        <a:xfrm>
          <a:off x="1767416" y="158750"/>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116416</xdr:colOff>
      <xdr:row>0</xdr:row>
      <xdr:rowOff>52916</xdr:rowOff>
    </xdr:from>
    <xdr:to>
      <xdr:col>40</xdr:col>
      <xdr:colOff>134937</xdr:colOff>
      <xdr:row>1</xdr:row>
      <xdr:rowOff>153458</xdr:rowOff>
    </xdr:to>
    <xdr:sp macro="" textlink="">
      <xdr:nvSpPr>
        <xdr:cNvPr id="25" name="正方形/長方形 24"/>
        <xdr:cNvSpPr/>
      </xdr:nvSpPr>
      <xdr:spPr>
        <a:xfrm>
          <a:off x="6963833" y="52916"/>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10584</xdr:colOff>
      <xdr:row>0</xdr:row>
      <xdr:rowOff>148166</xdr:rowOff>
    </xdr:from>
    <xdr:to>
      <xdr:col>35</xdr:col>
      <xdr:colOff>42334</xdr:colOff>
      <xdr:row>2</xdr:row>
      <xdr:rowOff>63500</xdr:rowOff>
    </xdr:to>
    <xdr:sp macro="" textlink="">
      <xdr:nvSpPr>
        <xdr:cNvPr id="26" name="正方形/長方形 25"/>
        <xdr:cNvSpPr/>
      </xdr:nvSpPr>
      <xdr:spPr>
        <a:xfrm>
          <a:off x="1767417" y="148166"/>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116416</xdr:colOff>
      <xdr:row>0</xdr:row>
      <xdr:rowOff>52917</xdr:rowOff>
    </xdr:from>
    <xdr:to>
      <xdr:col>40</xdr:col>
      <xdr:colOff>134937</xdr:colOff>
      <xdr:row>1</xdr:row>
      <xdr:rowOff>153459</xdr:rowOff>
    </xdr:to>
    <xdr:sp macro="" textlink="">
      <xdr:nvSpPr>
        <xdr:cNvPr id="25" name="正方形/長方形 24"/>
        <xdr:cNvSpPr/>
      </xdr:nvSpPr>
      <xdr:spPr>
        <a:xfrm>
          <a:off x="6963833" y="52917"/>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xdr:colOff>
      <xdr:row>0</xdr:row>
      <xdr:rowOff>148167</xdr:rowOff>
    </xdr:from>
    <xdr:to>
      <xdr:col>35</xdr:col>
      <xdr:colOff>31751</xdr:colOff>
      <xdr:row>2</xdr:row>
      <xdr:rowOff>63501</xdr:rowOff>
    </xdr:to>
    <xdr:sp macro="" textlink="">
      <xdr:nvSpPr>
        <xdr:cNvPr id="26" name="正方形/長方形 25"/>
        <xdr:cNvSpPr/>
      </xdr:nvSpPr>
      <xdr:spPr>
        <a:xfrm>
          <a:off x="1756834" y="148167"/>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10.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10.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7.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8.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9.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16"/>
  <sheetViews>
    <sheetView showGridLines="0" view="pageBreakPreview" topLeftCell="B1" zoomScaleNormal="100" zoomScaleSheetLayoutView="100" workbookViewId="0">
      <selection activeCell="D7" sqref="D7"/>
    </sheetView>
  </sheetViews>
  <sheetFormatPr defaultRowHeight="13.5" x14ac:dyDescent="0.15"/>
  <cols>
    <col min="1" max="1" width="3.125" style="39" customWidth="1"/>
    <col min="2" max="2" width="7.75" style="39" customWidth="1"/>
    <col min="3" max="3" width="27.5" style="46" customWidth="1"/>
    <col min="4" max="4" width="32.375" style="46" customWidth="1"/>
    <col min="5" max="5" width="27.5" style="46" customWidth="1"/>
    <col min="6" max="6" width="4.25" style="39" customWidth="1"/>
    <col min="7" max="16384" width="9" style="39"/>
  </cols>
  <sheetData>
    <row r="2" spans="2:5" ht="17.25" x14ac:dyDescent="0.15">
      <c r="B2" s="45" t="s">
        <v>68</v>
      </c>
      <c r="D2" s="47"/>
    </row>
    <row r="3" spans="2:5" ht="14.25" x14ac:dyDescent="0.15">
      <c r="C3" s="47"/>
      <c r="D3" s="47"/>
    </row>
    <row r="4" spans="2:5" ht="14.25" x14ac:dyDescent="0.15">
      <c r="B4" s="48" t="s">
        <v>60</v>
      </c>
      <c r="C4" s="49" t="s">
        <v>59</v>
      </c>
      <c r="D4" s="263" t="s">
        <v>62</v>
      </c>
      <c r="E4" s="263" t="s">
        <v>58</v>
      </c>
    </row>
    <row r="5" spans="2:5" ht="42" customHeight="1" x14ac:dyDescent="0.15">
      <c r="B5" s="48">
        <v>1</v>
      </c>
      <c r="C5" s="50" t="s">
        <v>61</v>
      </c>
      <c r="D5" s="264"/>
      <c r="E5" s="264"/>
    </row>
    <row r="6" spans="2:5" ht="36" customHeight="1" x14ac:dyDescent="0.15">
      <c r="B6" s="48">
        <v>2</v>
      </c>
      <c r="C6" s="50"/>
      <c r="D6" s="264" t="s">
        <v>63</v>
      </c>
      <c r="E6" s="264"/>
    </row>
    <row r="7" spans="2:5" ht="110.25" customHeight="1" x14ac:dyDescent="0.15">
      <c r="B7" s="48">
        <v>3</v>
      </c>
      <c r="C7" s="50"/>
      <c r="D7" s="264"/>
      <c r="E7" s="264" t="s">
        <v>70</v>
      </c>
    </row>
    <row r="8" spans="2:5" ht="39" customHeight="1" x14ac:dyDescent="0.15">
      <c r="B8" s="48">
        <v>4</v>
      </c>
      <c r="C8" s="50"/>
      <c r="D8" s="264" t="s">
        <v>71</v>
      </c>
      <c r="E8" s="264"/>
    </row>
    <row r="9" spans="2:5" ht="48.75" customHeight="1" x14ac:dyDescent="0.15">
      <c r="B9" s="48">
        <v>5</v>
      </c>
      <c r="C9" s="50"/>
      <c r="D9" s="264" t="s">
        <v>64</v>
      </c>
      <c r="E9" s="264"/>
    </row>
    <row r="10" spans="2:5" ht="34.5" customHeight="1" x14ac:dyDescent="0.15">
      <c r="B10" s="48">
        <v>6</v>
      </c>
      <c r="C10" s="50"/>
      <c r="D10" s="264" t="s">
        <v>65</v>
      </c>
      <c r="E10" s="264"/>
    </row>
    <row r="11" spans="2:5" ht="93" customHeight="1" x14ac:dyDescent="0.15">
      <c r="B11" s="48">
        <v>7</v>
      </c>
      <c r="C11" s="51"/>
      <c r="D11" s="265" t="s">
        <v>72</v>
      </c>
      <c r="E11" s="266"/>
    </row>
    <row r="12" spans="2:5" ht="81.75" customHeight="1" x14ac:dyDescent="0.15">
      <c r="B12" s="48">
        <v>8</v>
      </c>
      <c r="C12" s="50"/>
      <c r="D12" s="264" t="s">
        <v>66</v>
      </c>
      <c r="E12" s="264"/>
    </row>
    <row r="13" spans="2:5" ht="37.5" customHeight="1" x14ac:dyDescent="0.15">
      <c r="B13" s="48">
        <v>9</v>
      </c>
      <c r="C13" s="50"/>
      <c r="D13" s="264" t="s">
        <v>67</v>
      </c>
      <c r="E13" s="264"/>
    </row>
    <row r="14" spans="2:5" ht="39" customHeight="1" x14ac:dyDescent="0.15">
      <c r="B14" s="48">
        <v>10</v>
      </c>
      <c r="C14" s="50" t="s">
        <v>69</v>
      </c>
      <c r="D14" s="264"/>
      <c r="E14" s="264"/>
    </row>
    <row r="15" spans="2:5" ht="39" customHeight="1" x14ac:dyDescent="0.15">
      <c r="B15" s="48">
        <v>11</v>
      </c>
      <c r="C15" s="50" t="s">
        <v>146</v>
      </c>
      <c r="D15" s="264"/>
      <c r="E15" s="264"/>
    </row>
    <row r="16" spans="2:5" ht="54" customHeight="1" x14ac:dyDescent="0.15"/>
  </sheetData>
  <phoneticPr fontId="3"/>
  <pageMargins left="0.7" right="0.7"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293</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292</v>
      </c>
      <c r="N5" s="538"/>
      <c r="O5" s="538"/>
      <c r="P5" s="538"/>
      <c r="Q5" s="538"/>
      <c r="R5" s="538"/>
      <c r="S5" s="538"/>
      <c r="T5" s="538"/>
      <c r="U5" s="538"/>
      <c r="V5" s="538"/>
      <c r="W5" s="538"/>
      <c r="X5" s="538"/>
      <c r="Y5" s="538"/>
      <c r="Z5" s="538"/>
      <c r="AA5" s="538"/>
      <c r="AB5" s="538"/>
      <c r="AC5" s="538"/>
      <c r="AD5" s="538"/>
      <c r="AE5" s="538"/>
      <c r="AF5" s="538"/>
      <c r="AG5" s="539"/>
      <c r="AH5" s="503" t="s">
        <v>294</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123</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296</v>
      </c>
      <c r="S7" s="498"/>
      <c r="T7" s="95" t="s">
        <v>2</v>
      </c>
      <c r="U7" s="498" t="s">
        <v>297</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295</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298</v>
      </c>
      <c r="U9" s="533"/>
      <c r="V9" s="533"/>
      <c r="W9" s="533"/>
      <c r="X9" s="533"/>
      <c r="Y9" s="533"/>
      <c r="Z9" s="534"/>
      <c r="AA9" s="98" t="s">
        <v>29</v>
      </c>
      <c r="AB9" s="100"/>
      <c r="AC9" s="100"/>
      <c r="AD9" s="100"/>
      <c r="AE9" s="100"/>
      <c r="AF9" s="100"/>
      <c r="AG9" s="101"/>
      <c r="AH9" s="532" t="s">
        <v>299</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300</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f>IF($M$6="","",VLOOKUP($M$6,基準単価!$D$7:$G$35,2,0))</f>
        <v>335</v>
      </c>
      <c r="AC14" s="481"/>
      <c r="AD14" s="481"/>
      <c r="AE14" s="478" t="s">
        <v>26</v>
      </c>
      <c r="AF14" s="479"/>
      <c r="AG14" s="483" t="s">
        <v>20</v>
      </c>
      <c r="AH14" s="478"/>
      <c r="AI14" s="479"/>
      <c r="AJ14" s="476">
        <f>ROUNDDOWN($K$83/1000,0)</f>
        <v>103</v>
      </c>
      <c r="AK14" s="477"/>
      <c r="AL14" s="477"/>
      <c r="AM14" s="478" t="s">
        <v>26</v>
      </c>
      <c r="AN14" s="479"/>
    </row>
    <row r="15" spans="2:40" s="86" customFormat="1" ht="20.25" customHeight="1" x14ac:dyDescent="0.15">
      <c r="B15" s="115" t="s">
        <v>15</v>
      </c>
      <c r="C15" s="279"/>
      <c r="D15" s="117"/>
      <c r="E15" s="117"/>
      <c r="F15" s="117"/>
      <c r="G15" s="117"/>
      <c r="H15" s="117"/>
      <c r="I15" s="470" t="s">
        <v>301</v>
      </c>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f>IF($M$6="","",VLOOKUP($M$6,基準単価!$D$7:$G$35,4,0))</f>
        <v>167</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t="s">
        <v>302</v>
      </c>
      <c r="G63" s="400"/>
      <c r="H63" s="400"/>
      <c r="I63" s="400"/>
      <c r="J63" s="401"/>
      <c r="K63" s="402">
        <v>83700</v>
      </c>
      <c r="L63" s="403"/>
      <c r="M63" s="403"/>
      <c r="N63" s="403"/>
      <c r="O63" s="403"/>
      <c r="P63" s="420" t="s">
        <v>303</v>
      </c>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t="s">
        <v>304</v>
      </c>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t="s">
        <v>305</v>
      </c>
      <c r="G67" s="400"/>
      <c r="H67" s="400"/>
      <c r="I67" s="400"/>
      <c r="J67" s="401"/>
      <c r="K67" s="402">
        <v>20000</v>
      </c>
      <c r="L67" s="403"/>
      <c r="M67" s="403"/>
      <c r="N67" s="403"/>
      <c r="O67" s="403"/>
      <c r="P67" s="420" t="s">
        <v>306</v>
      </c>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t="s">
        <v>307</v>
      </c>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t="s">
        <v>308</v>
      </c>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t="s">
        <v>309</v>
      </c>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103700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3"/>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row>
    <row r="92" spans="2:40" ht="9.75" customHeight="1" x14ac:dyDescent="0.15">
      <c r="B92" s="408"/>
      <c r="C92" s="409"/>
      <c r="D92" s="409"/>
      <c r="E92" s="410"/>
      <c r="F92" s="421"/>
      <c r="G92" s="422"/>
      <c r="H92" s="422"/>
      <c r="I92" s="422"/>
      <c r="J92" s="423"/>
      <c r="K92" s="424"/>
      <c r="L92" s="425"/>
      <c r="M92" s="425"/>
      <c r="N92" s="425"/>
      <c r="O92" s="425"/>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3" zoomScale="115" zoomScaleNormal="85" zoomScaleSheetLayoutView="115" workbookViewId="0">
      <selection activeCell="C28" sqref="A28:XFD28"/>
    </sheetView>
  </sheetViews>
  <sheetFormatPr defaultRowHeight="14.25" x14ac:dyDescent="0.15"/>
  <cols>
    <col min="1" max="1" width="5.5" style="61" customWidth="1"/>
    <col min="2" max="2" width="13.875" style="61" bestFit="1" customWidth="1"/>
    <col min="3" max="3" width="3.5" style="62" bestFit="1" customWidth="1"/>
    <col min="4" max="4" width="33.625" style="63" bestFit="1" customWidth="1"/>
    <col min="5" max="5" width="42.5" style="268" customWidth="1"/>
    <col min="6" max="6" width="28.625" style="268" customWidth="1"/>
    <col min="7" max="7" width="37.875" style="268" customWidth="1"/>
    <col min="8" max="16384" width="9" style="61"/>
  </cols>
  <sheetData>
    <row r="1" spans="1:7" x14ac:dyDescent="0.15">
      <c r="A1" s="61" t="s">
        <v>105</v>
      </c>
    </row>
    <row r="3" spans="1:7" s="76" customFormat="1" x14ac:dyDescent="0.15">
      <c r="A3" s="77" t="s">
        <v>106</v>
      </c>
      <c r="B3" s="78"/>
      <c r="C3" s="79"/>
      <c r="D3" s="64"/>
      <c r="E3" s="269"/>
      <c r="F3" s="269"/>
      <c r="G3" s="270"/>
    </row>
    <row r="4" spans="1:7" s="76" customFormat="1" ht="13.5" x14ac:dyDescent="0.15">
      <c r="A4" s="75"/>
      <c r="B4" s="551" t="s">
        <v>107</v>
      </c>
      <c r="C4" s="552"/>
      <c r="D4" s="553"/>
      <c r="E4" s="560" t="s">
        <v>145</v>
      </c>
      <c r="F4" s="561"/>
      <c r="G4" s="271" t="s">
        <v>144</v>
      </c>
    </row>
    <row r="5" spans="1:7" s="76" customFormat="1" ht="100.5" customHeight="1" x14ac:dyDescent="0.15">
      <c r="A5" s="75"/>
      <c r="B5" s="554"/>
      <c r="C5" s="555"/>
      <c r="D5" s="556"/>
      <c r="E5" s="276" t="s">
        <v>249</v>
      </c>
      <c r="F5" s="277" t="s">
        <v>250</v>
      </c>
      <c r="G5" s="278" t="s">
        <v>251</v>
      </c>
    </row>
    <row r="6" spans="1:7" s="76" customFormat="1" ht="13.5" x14ac:dyDescent="0.15">
      <c r="A6" s="75"/>
      <c r="B6" s="557" t="s">
        <v>108</v>
      </c>
      <c r="C6" s="558"/>
      <c r="D6" s="559"/>
      <c r="E6" s="562" t="s">
        <v>252</v>
      </c>
      <c r="F6" s="562"/>
      <c r="G6" s="562"/>
    </row>
    <row r="7" spans="1:7" ht="13.5" x14ac:dyDescent="0.15">
      <c r="A7" s="65"/>
      <c r="B7" s="548" t="s">
        <v>109</v>
      </c>
      <c r="C7" s="67">
        <v>1</v>
      </c>
      <c r="D7" s="68" t="s">
        <v>110</v>
      </c>
      <c r="E7" s="272">
        <v>1978</v>
      </c>
      <c r="F7" s="273">
        <v>1978</v>
      </c>
      <c r="G7" s="272">
        <v>989</v>
      </c>
    </row>
    <row r="8" spans="1:7" ht="13.5" x14ac:dyDescent="0.15">
      <c r="A8" s="65"/>
      <c r="B8" s="549"/>
      <c r="C8" s="66">
        <v>2</v>
      </c>
      <c r="D8" s="69" t="s">
        <v>111</v>
      </c>
      <c r="E8" s="272">
        <v>631</v>
      </c>
      <c r="F8" s="273">
        <v>631</v>
      </c>
      <c r="G8" s="272">
        <v>316</v>
      </c>
    </row>
    <row r="9" spans="1:7" ht="13.5" x14ac:dyDescent="0.15">
      <c r="A9" s="65"/>
      <c r="B9" s="549"/>
      <c r="C9" s="67">
        <v>3</v>
      </c>
      <c r="D9" s="70" t="s">
        <v>112</v>
      </c>
      <c r="E9" s="272">
        <v>288</v>
      </c>
      <c r="F9" s="273">
        <v>288</v>
      </c>
      <c r="G9" s="272">
        <v>144</v>
      </c>
    </row>
    <row r="10" spans="1:7" ht="13.5" x14ac:dyDescent="0.15">
      <c r="A10" s="65"/>
      <c r="B10" s="549"/>
      <c r="C10" s="66">
        <v>4</v>
      </c>
      <c r="D10" s="70" t="s">
        <v>113</v>
      </c>
      <c r="E10" s="272">
        <v>228</v>
      </c>
      <c r="F10" s="273">
        <v>228</v>
      </c>
      <c r="G10" s="272">
        <v>114</v>
      </c>
    </row>
    <row r="11" spans="1:7" ht="13.5" x14ac:dyDescent="0.15">
      <c r="A11" s="65"/>
      <c r="B11" s="549"/>
      <c r="C11" s="67">
        <v>5</v>
      </c>
      <c r="D11" s="70" t="s">
        <v>114</v>
      </c>
      <c r="E11" s="272">
        <v>221</v>
      </c>
      <c r="F11" s="273">
        <v>221</v>
      </c>
      <c r="G11" s="272">
        <v>110</v>
      </c>
    </row>
    <row r="12" spans="1:7" ht="13.5" x14ac:dyDescent="0.15">
      <c r="A12" s="65"/>
      <c r="B12" s="549"/>
      <c r="C12" s="66">
        <v>6</v>
      </c>
      <c r="D12" s="70" t="s">
        <v>115</v>
      </c>
      <c r="E12" s="272">
        <v>279</v>
      </c>
      <c r="F12" s="273">
        <v>279</v>
      </c>
      <c r="G12" s="272">
        <v>140</v>
      </c>
    </row>
    <row r="13" spans="1:7" ht="13.5" x14ac:dyDescent="0.15">
      <c r="A13" s="65"/>
      <c r="B13" s="549"/>
      <c r="C13" s="67">
        <v>7</v>
      </c>
      <c r="D13" s="70" t="s">
        <v>116</v>
      </c>
      <c r="E13" s="272">
        <v>294</v>
      </c>
      <c r="F13" s="273">
        <v>294</v>
      </c>
      <c r="G13" s="272">
        <v>147</v>
      </c>
    </row>
    <row r="14" spans="1:7" ht="13.5" x14ac:dyDescent="0.15">
      <c r="A14" s="65"/>
      <c r="B14" s="549"/>
      <c r="C14" s="66">
        <v>8</v>
      </c>
      <c r="D14" s="69" t="s">
        <v>117</v>
      </c>
      <c r="E14" s="272">
        <v>271</v>
      </c>
      <c r="F14" s="273">
        <v>271</v>
      </c>
      <c r="G14" s="272">
        <v>136</v>
      </c>
    </row>
    <row r="15" spans="1:7" ht="13.5" x14ac:dyDescent="0.15">
      <c r="A15" s="65"/>
      <c r="B15" s="549"/>
      <c r="C15" s="67">
        <v>9</v>
      </c>
      <c r="D15" s="69" t="s">
        <v>118</v>
      </c>
      <c r="E15" s="272">
        <v>172</v>
      </c>
      <c r="F15" s="273">
        <v>172</v>
      </c>
      <c r="G15" s="272">
        <v>86</v>
      </c>
    </row>
    <row r="16" spans="1:7" ht="13.5" x14ac:dyDescent="0.15">
      <c r="A16" s="65"/>
      <c r="B16" s="550"/>
      <c r="C16" s="66">
        <v>10</v>
      </c>
      <c r="D16" s="69" t="s">
        <v>119</v>
      </c>
      <c r="E16" s="272">
        <v>257</v>
      </c>
      <c r="F16" s="273">
        <v>257</v>
      </c>
      <c r="G16" s="272">
        <v>128</v>
      </c>
    </row>
    <row r="17" spans="1:7" ht="13.5" x14ac:dyDescent="0.15">
      <c r="A17" s="65"/>
      <c r="B17" s="71" t="s">
        <v>120</v>
      </c>
      <c r="C17" s="67">
        <v>11</v>
      </c>
      <c r="D17" s="69" t="s">
        <v>120</v>
      </c>
      <c r="E17" s="272">
        <v>146</v>
      </c>
      <c r="F17" s="274" t="s">
        <v>130</v>
      </c>
      <c r="G17" s="272">
        <v>73</v>
      </c>
    </row>
    <row r="18" spans="1:7" ht="13.5" x14ac:dyDescent="0.15">
      <c r="A18" s="65"/>
      <c r="B18" s="548" t="s">
        <v>121</v>
      </c>
      <c r="C18" s="66">
        <v>12</v>
      </c>
      <c r="D18" s="70" t="s">
        <v>122</v>
      </c>
      <c r="E18" s="275">
        <v>1013</v>
      </c>
      <c r="F18" s="274" t="s">
        <v>130</v>
      </c>
      <c r="G18" s="275">
        <v>506</v>
      </c>
    </row>
    <row r="19" spans="1:7" ht="13.5" x14ac:dyDescent="0.15">
      <c r="A19" s="65"/>
      <c r="B19" s="549"/>
      <c r="C19" s="67">
        <v>13</v>
      </c>
      <c r="D19" s="72" t="s">
        <v>123</v>
      </c>
      <c r="E19" s="272">
        <v>335</v>
      </c>
      <c r="F19" s="274" t="s">
        <v>130</v>
      </c>
      <c r="G19" s="272">
        <v>167</v>
      </c>
    </row>
    <row r="20" spans="1:7" ht="13.5" x14ac:dyDescent="0.15">
      <c r="A20" s="65"/>
      <c r="B20" s="549"/>
      <c r="C20" s="66">
        <v>14</v>
      </c>
      <c r="D20" s="70" t="s">
        <v>124</v>
      </c>
      <c r="E20" s="272">
        <v>259</v>
      </c>
      <c r="F20" s="274" t="s">
        <v>130</v>
      </c>
      <c r="G20" s="272">
        <v>129</v>
      </c>
    </row>
    <row r="21" spans="1:7" ht="13.5" x14ac:dyDescent="0.15">
      <c r="A21" s="65"/>
      <c r="B21" s="549"/>
      <c r="C21" s="67">
        <v>15</v>
      </c>
      <c r="D21" s="70" t="s">
        <v>125</v>
      </c>
      <c r="E21" s="272">
        <v>150</v>
      </c>
      <c r="F21" s="274" t="s">
        <v>130</v>
      </c>
      <c r="G21" s="272">
        <v>75</v>
      </c>
    </row>
    <row r="22" spans="1:7" ht="13.5" x14ac:dyDescent="0.15">
      <c r="A22" s="65"/>
      <c r="B22" s="549"/>
      <c r="C22" s="66">
        <v>16</v>
      </c>
      <c r="D22" s="73" t="s">
        <v>126</v>
      </c>
      <c r="E22" s="275">
        <v>985</v>
      </c>
      <c r="F22" s="274" t="s">
        <v>130</v>
      </c>
      <c r="G22" s="275">
        <v>493</v>
      </c>
    </row>
    <row r="23" spans="1:7" ht="13.5" x14ac:dyDescent="0.15">
      <c r="A23" s="65"/>
      <c r="B23" s="550"/>
      <c r="C23" s="67">
        <v>17</v>
      </c>
      <c r="D23" s="73" t="s">
        <v>127</v>
      </c>
      <c r="E23" s="275">
        <v>529</v>
      </c>
      <c r="F23" s="274" t="s">
        <v>130</v>
      </c>
      <c r="G23" s="275">
        <v>264</v>
      </c>
    </row>
    <row r="24" spans="1:7" ht="13.5" x14ac:dyDescent="0.15">
      <c r="A24" s="65"/>
      <c r="B24" s="548" t="s">
        <v>128</v>
      </c>
      <c r="C24" s="66">
        <v>18</v>
      </c>
      <c r="D24" s="72" t="s">
        <v>129</v>
      </c>
      <c r="E24" s="272">
        <v>107</v>
      </c>
      <c r="F24" s="274" t="s">
        <v>130</v>
      </c>
      <c r="G24" s="272">
        <v>41</v>
      </c>
    </row>
    <row r="25" spans="1:7" ht="13.5" x14ac:dyDescent="0.15">
      <c r="A25" s="65"/>
      <c r="B25" s="549"/>
      <c r="C25" s="67">
        <v>19</v>
      </c>
      <c r="D25" s="72" t="s">
        <v>131</v>
      </c>
      <c r="E25" s="272">
        <v>175</v>
      </c>
      <c r="F25" s="274" t="s">
        <v>132</v>
      </c>
      <c r="G25" s="272">
        <v>67</v>
      </c>
    </row>
    <row r="26" spans="1:7" ht="13.5" x14ac:dyDescent="0.15">
      <c r="A26" s="65"/>
      <c r="B26" s="549"/>
      <c r="C26" s="66">
        <v>20</v>
      </c>
      <c r="D26" s="69" t="s">
        <v>133</v>
      </c>
      <c r="E26" s="272">
        <v>60</v>
      </c>
      <c r="F26" s="274" t="s">
        <v>134</v>
      </c>
      <c r="G26" s="272">
        <v>23</v>
      </c>
    </row>
    <row r="27" spans="1:7" ht="13.5" x14ac:dyDescent="0.15">
      <c r="A27" s="65"/>
      <c r="B27" s="549"/>
      <c r="C27" s="67">
        <v>21</v>
      </c>
      <c r="D27" s="72" t="s">
        <v>135</v>
      </c>
      <c r="E27" s="272">
        <v>106</v>
      </c>
      <c r="F27" s="274" t="s">
        <v>136</v>
      </c>
      <c r="G27" s="272">
        <v>41</v>
      </c>
    </row>
    <row r="28" spans="1:7" ht="13.5" x14ac:dyDescent="0.15">
      <c r="A28" s="65"/>
      <c r="B28" s="549"/>
      <c r="C28" s="66">
        <v>22</v>
      </c>
      <c r="D28" s="72" t="s">
        <v>247</v>
      </c>
      <c r="E28" s="272">
        <v>35</v>
      </c>
      <c r="F28" s="274" t="s">
        <v>130</v>
      </c>
      <c r="G28" s="272">
        <v>17</v>
      </c>
    </row>
    <row r="29" spans="1:7" ht="13.5" x14ac:dyDescent="0.15">
      <c r="A29" s="65"/>
      <c r="B29" s="549"/>
      <c r="C29" s="67">
        <v>23</v>
      </c>
      <c r="D29" s="72" t="s">
        <v>248</v>
      </c>
      <c r="E29" s="272">
        <v>19</v>
      </c>
      <c r="F29" s="274" t="s">
        <v>130</v>
      </c>
      <c r="G29" s="272">
        <v>9</v>
      </c>
    </row>
    <row r="30" spans="1:7" ht="13.5" x14ac:dyDescent="0.15">
      <c r="A30" s="65"/>
      <c r="B30" s="549"/>
      <c r="C30" s="66">
        <v>24</v>
      </c>
      <c r="D30" s="69" t="s">
        <v>137</v>
      </c>
      <c r="E30" s="272">
        <v>30</v>
      </c>
      <c r="F30" s="274" t="s">
        <v>130</v>
      </c>
      <c r="G30" s="272">
        <v>11</v>
      </c>
    </row>
    <row r="31" spans="1:7" ht="13.5" x14ac:dyDescent="0.15">
      <c r="A31" s="65"/>
      <c r="B31" s="550"/>
      <c r="C31" s="67">
        <v>25</v>
      </c>
      <c r="D31" s="69" t="s">
        <v>138</v>
      </c>
      <c r="E31" s="272">
        <v>35</v>
      </c>
      <c r="F31" s="274" t="s">
        <v>134</v>
      </c>
      <c r="G31" s="272">
        <v>13</v>
      </c>
    </row>
    <row r="32" spans="1:7" ht="13.5" x14ac:dyDescent="0.15">
      <c r="A32" s="65"/>
      <c r="B32" s="548" t="s">
        <v>139</v>
      </c>
      <c r="C32" s="66">
        <v>26</v>
      </c>
      <c r="D32" s="72" t="s">
        <v>140</v>
      </c>
      <c r="E32" s="272">
        <v>50</v>
      </c>
      <c r="F32" s="274" t="s">
        <v>132</v>
      </c>
      <c r="G32" s="272">
        <v>25</v>
      </c>
    </row>
    <row r="33" spans="1:7" ht="13.5" x14ac:dyDescent="0.15">
      <c r="A33" s="65"/>
      <c r="B33" s="549"/>
      <c r="C33" s="67">
        <v>27</v>
      </c>
      <c r="D33" s="69" t="s">
        <v>141</v>
      </c>
      <c r="E33" s="272">
        <v>36</v>
      </c>
      <c r="F33" s="274" t="s">
        <v>134</v>
      </c>
      <c r="G33" s="272">
        <v>18</v>
      </c>
    </row>
    <row r="34" spans="1:7" ht="13.5" x14ac:dyDescent="0.15">
      <c r="A34" s="65"/>
      <c r="B34" s="549"/>
      <c r="C34" s="66">
        <v>28</v>
      </c>
      <c r="D34" s="69" t="s">
        <v>142</v>
      </c>
      <c r="E34" s="272">
        <v>38</v>
      </c>
      <c r="F34" s="274" t="s">
        <v>134</v>
      </c>
      <c r="G34" s="272">
        <v>19</v>
      </c>
    </row>
    <row r="35" spans="1:7" ht="13.5" x14ac:dyDescent="0.15">
      <c r="A35" s="74"/>
      <c r="B35" s="550"/>
      <c r="C35" s="67">
        <v>29</v>
      </c>
      <c r="D35" s="69" t="s">
        <v>143</v>
      </c>
      <c r="E35" s="272">
        <v>37</v>
      </c>
      <c r="F35" s="274" t="s">
        <v>132</v>
      </c>
      <c r="G35" s="272">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4"/>
  <sheetViews>
    <sheetView showGridLines="0" view="pageBreakPreview" zoomScale="130" zoomScaleNormal="120" zoomScaleSheetLayoutView="130" workbookViewId="0">
      <selection activeCell="Z55" sqref="Z55"/>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3"/>
      <c r="E3" s="3"/>
    </row>
    <row r="4" spans="2:41" ht="18" customHeight="1" x14ac:dyDescent="0.15">
      <c r="B4" s="25"/>
      <c r="C4" s="2"/>
      <c r="D4" s="23"/>
      <c r="E4" s="23"/>
    </row>
    <row r="5" spans="2:41" ht="18" customHeight="1" x14ac:dyDescent="0.15">
      <c r="B5" s="355" t="s">
        <v>227</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36"/>
    </row>
    <row r="6" spans="2:41" ht="18" customHeight="1" x14ac:dyDescent="0.15">
      <c r="B6" s="355" t="s">
        <v>147</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36"/>
    </row>
    <row r="7" spans="2:41" ht="18" customHeight="1" x14ac:dyDescent="0.1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row>
    <row r="8" spans="2:41" ht="18" customHeight="1" x14ac:dyDescent="0.1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1</v>
      </c>
      <c r="V13" s="304"/>
      <c r="W13" s="305" t="s">
        <v>7</v>
      </c>
      <c r="X13" s="306"/>
      <c r="Y13" s="324">
        <f ca="1">SUMIF('申請額一覧 '!$F$8:$F$22,C13,'申請額一覧 '!$I$8:$I$22)+SUMIF('申請額一覧 '!$F$8:$F$22,C13,'申請額一覧 '!$L$8:$L$22)</f>
        <v>105</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1</v>
      </c>
      <c r="V17" s="304"/>
      <c r="W17" s="305" t="s">
        <v>7</v>
      </c>
      <c r="X17" s="306"/>
      <c r="Y17" s="301">
        <f ca="1">SUMIF('申請額一覧 '!$F$8:$F$22,C17,'申請額一覧 '!$I$8:$I$22)+SUMIF('申請額一覧 '!$F$8:$F$22,C17,'申請額一覧 '!$L$8:$L$22)</f>
        <v>144</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1</v>
      </c>
      <c r="V19" s="304"/>
      <c r="W19" s="305" t="s">
        <v>7</v>
      </c>
      <c r="X19" s="306"/>
      <c r="Y19" s="324">
        <f ca="1">SUMIF('申請額一覧 '!$F$8:$F$22,C19,'申請額一覧 '!$I$8:$I$22)+SUMIF('申請額一覧 '!$F$8:$F$22,C19,'申請額一覧 '!$L$8:$L$22)</f>
        <v>57</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52" t="s">
        <v>38</v>
      </c>
      <c r="AD22" s="27"/>
      <c r="AE22" s="335">
        <f ca="1">COUNTIFS('申請額一覧 '!$F$8:$F$22,C22,'申請額一覧 '!$O$8:$O$22,"&gt;0")</f>
        <v>0</v>
      </c>
      <c r="AF22" s="336"/>
      <c r="AG22" s="337" t="s">
        <v>7</v>
      </c>
      <c r="AH22" s="338"/>
      <c r="AI22" s="314">
        <f ca="1">SUMIF('申請額一覧 '!$F$8:$F$22,C22,'申請額一覧 '!$O$8:$O$22)</f>
        <v>0</v>
      </c>
      <c r="AJ22" s="315"/>
      <c r="AK22" s="315"/>
      <c r="AL22" s="315"/>
      <c r="AM22" s="52"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1</v>
      </c>
      <c r="V24" s="304"/>
      <c r="W24" s="305" t="s">
        <v>7</v>
      </c>
      <c r="X24" s="306"/>
      <c r="Y24" s="301">
        <f ca="1">SUMIF('申請額一覧 '!$F$8:$F$22,C24,'申請額一覧 '!$I$8:$I$22)+SUMIF('申請額一覧 '!$F$8:$F$22,C24,'申請額一覧 '!$L$8:$L$22)</f>
        <v>103</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1</v>
      </c>
      <c r="AF29" s="317"/>
      <c r="AG29" s="318" t="s">
        <v>7</v>
      </c>
      <c r="AH29" s="319"/>
      <c r="AI29" s="312">
        <f ca="1">SUMIF('申請額一覧 '!$F$8:$F$22,C29,'申請額一覧 '!$O$8:$O$22)</f>
        <v>41</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4</v>
      </c>
      <c r="V41" s="336"/>
      <c r="W41" s="337" t="s">
        <v>7</v>
      </c>
      <c r="X41" s="338"/>
      <c r="Y41" s="312">
        <f ca="1">SUM(Y12:AB40)</f>
        <v>409</v>
      </c>
      <c r="Z41" s="313"/>
      <c r="AA41" s="313"/>
      <c r="AB41" s="313"/>
      <c r="AC41" s="31" t="s">
        <v>38</v>
      </c>
      <c r="AD41" s="27"/>
      <c r="AE41" s="335">
        <f ca="1">SUM(AE12:AF40)</f>
        <v>1</v>
      </c>
      <c r="AF41" s="336"/>
      <c r="AG41" s="337" t="s">
        <v>7</v>
      </c>
      <c r="AH41" s="338"/>
      <c r="AI41" s="314">
        <f ca="1">SUM(AI12:AL40)</f>
        <v>41</v>
      </c>
      <c r="AJ41" s="315"/>
      <c r="AK41" s="315"/>
      <c r="AL41" s="315"/>
      <c r="AM41" s="31"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450</v>
      </c>
      <c r="V42" s="357"/>
      <c r="W42" s="357"/>
      <c r="X42" s="357"/>
      <c r="Y42" s="357"/>
      <c r="Z42" s="357"/>
      <c r="AA42" s="357"/>
      <c r="AB42" s="357"/>
      <c r="AC42" s="357"/>
      <c r="AD42" s="357"/>
      <c r="AE42" s="357"/>
      <c r="AF42" s="357"/>
      <c r="AG42" s="357"/>
      <c r="AH42" s="357"/>
      <c r="AI42" s="357"/>
      <c r="AJ42" s="357"/>
      <c r="AK42" s="357"/>
      <c r="AL42" s="357"/>
      <c r="AM42" s="31" t="s">
        <v>38</v>
      </c>
      <c r="AN42" s="20"/>
      <c r="AO42" s="239"/>
    </row>
    <row r="43" spans="2:41" ht="12" customHeight="1" x14ac:dyDescent="0.15">
      <c r="B43" s="284"/>
    </row>
    <row r="44" spans="2:41" x14ac:dyDescent="0.15">
      <c r="B44" s="284"/>
    </row>
  </sheetData>
  <mergeCells count="197">
    <mergeCell ref="U33:V33"/>
    <mergeCell ref="W33:X33"/>
    <mergeCell ref="Y33:AB33"/>
    <mergeCell ref="AE33:AF33"/>
    <mergeCell ref="AG33:AH33"/>
    <mergeCell ref="AI33:AL33"/>
    <mergeCell ref="U34:V34"/>
    <mergeCell ref="W34:X34"/>
    <mergeCell ref="Y34:AB34"/>
    <mergeCell ref="AE34:AF34"/>
    <mergeCell ref="AG34:AH34"/>
    <mergeCell ref="AI34:AL34"/>
    <mergeCell ref="U42:AL42"/>
    <mergeCell ref="AI35:AL35"/>
    <mergeCell ref="AI36:AL36"/>
    <mergeCell ref="AI37:AL37"/>
    <mergeCell ref="AI38:AL38"/>
    <mergeCell ref="AI39:AL39"/>
    <mergeCell ref="AI40:AL40"/>
    <mergeCell ref="Y38:AB38"/>
    <mergeCell ref="Y39:AB39"/>
    <mergeCell ref="Y40:AB40"/>
    <mergeCell ref="AI25:AL25"/>
    <mergeCell ref="AI26:AL26"/>
    <mergeCell ref="AI21:AL21"/>
    <mergeCell ref="AI20:AL20"/>
    <mergeCell ref="AI19:AL19"/>
    <mergeCell ref="AI27:AL27"/>
    <mergeCell ref="AI28:AL28"/>
    <mergeCell ref="AI29:AL29"/>
    <mergeCell ref="AI32:AL32"/>
    <mergeCell ref="AI30:AL30"/>
    <mergeCell ref="AI31:AL31"/>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AG19:AH19"/>
    <mergeCell ref="AE17:AF17"/>
    <mergeCell ref="AG17:AH17"/>
    <mergeCell ref="AE16:AF16"/>
    <mergeCell ref="AG16:AH16"/>
    <mergeCell ref="W20:X20"/>
    <mergeCell ref="Y20:AB20"/>
    <mergeCell ref="AE20:AF20"/>
    <mergeCell ref="AG22:AH22"/>
    <mergeCell ref="W18:X18"/>
    <mergeCell ref="AE18:AF18"/>
    <mergeCell ref="AG18:AH18"/>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55" t="s">
        <v>228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45"/>
    </row>
    <row r="6" spans="2:41" ht="18" customHeight="1" x14ac:dyDescent="0.15">
      <c r="B6" s="355" t="s">
        <v>212</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1</v>
      </c>
      <c r="V13" s="304"/>
      <c r="W13" s="305" t="s">
        <v>7</v>
      </c>
      <c r="X13" s="306"/>
      <c r="Y13" s="324">
        <f ca="1">SUMIF('申請額一覧 '!$F$8:$F$22,C13,'申請額一覧 '!$I$8:$I$22)+SUMIF('申請額一覧 '!$F$8:$F$22,C13,'申請額一覧 '!$L$8:$L$22)</f>
        <v>105</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1</v>
      </c>
      <c r="V17" s="304"/>
      <c r="W17" s="305" t="s">
        <v>7</v>
      </c>
      <c r="X17" s="306"/>
      <c r="Y17" s="301">
        <f ca="1">SUMIF('申請額一覧 '!$F$8:$F$22,C17,'申請額一覧 '!$I$8:$I$22)+SUMIF('申請額一覧 '!$F$8:$F$22,C17,'申請額一覧 '!$L$8:$L$22)</f>
        <v>144</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1</v>
      </c>
      <c r="V19" s="304"/>
      <c r="W19" s="305" t="s">
        <v>7</v>
      </c>
      <c r="X19" s="306"/>
      <c r="Y19" s="324">
        <f ca="1">SUMIF('申請額一覧 '!$F$8:$F$22,C19,'申請額一覧 '!$I$8:$I$22)+SUMIF('申請額一覧 '!$F$8:$F$22,C19,'申請額一覧 '!$L$8:$L$22)</f>
        <v>57</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244" t="s">
        <v>38</v>
      </c>
      <c r="AD22" s="27"/>
      <c r="AE22" s="335">
        <f ca="1">COUNTIFS('申請額一覧 '!$F$8:$F$22,C22,'申請額一覧 '!$O$8:$O$22,"&gt;0")</f>
        <v>0</v>
      </c>
      <c r="AF22" s="336"/>
      <c r="AG22" s="337" t="s">
        <v>7</v>
      </c>
      <c r="AH22" s="338"/>
      <c r="AI22" s="314">
        <f ca="1">SUMIF('申請額一覧 '!$F$8:$F$22,C22,'申請額一覧 '!$O$8:$O$22)</f>
        <v>0</v>
      </c>
      <c r="AJ22" s="315"/>
      <c r="AK22" s="315"/>
      <c r="AL22" s="315"/>
      <c r="AM22" s="244"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1</v>
      </c>
      <c r="V24" s="304"/>
      <c r="W24" s="305" t="s">
        <v>7</v>
      </c>
      <c r="X24" s="306"/>
      <c r="Y24" s="301">
        <f ca="1">SUMIF('申請額一覧 '!$F$8:$F$22,C24,'申請額一覧 '!$I$8:$I$22)+SUMIF('申請額一覧 '!$F$8:$F$22,C24,'申請額一覧 '!$L$8:$L$22)</f>
        <v>103</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1</v>
      </c>
      <c r="AF29" s="317"/>
      <c r="AG29" s="318" t="s">
        <v>7</v>
      </c>
      <c r="AH29" s="319"/>
      <c r="AI29" s="312">
        <f ca="1">SUMIF('申請額一覧 '!$F$8:$F$22,C29,'申請額一覧 '!$O$8:$O$22)</f>
        <v>41</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4</v>
      </c>
      <c r="V41" s="336"/>
      <c r="W41" s="337" t="s">
        <v>7</v>
      </c>
      <c r="X41" s="338"/>
      <c r="Y41" s="312">
        <f ca="1">SUM(Y12:AB40)</f>
        <v>409</v>
      </c>
      <c r="Z41" s="313"/>
      <c r="AA41" s="313"/>
      <c r="AB41" s="313"/>
      <c r="AC41" s="244" t="s">
        <v>38</v>
      </c>
      <c r="AD41" s="27"/>
      <c r="AE41" s="335">
        <f ca="1">SUM(AE12:AF40)</f>
        <v>1</v>
      </c>
      <c r="AF41" s="336"/>
      <c r="AG41" s="337" t="s">
        <v>7</v>
      </c>
      <c r="AH41" s="338"/>
      <c r="AI41" s="314">
        <f ca="1">SUM(AI12:AL40)</f>
        <v>41</v>
      </c>
      <c r="AJ41" s="315"/>
      <c r="AK41" s="315"/>
      <c r="AL41" s="315"/>
      <c r="AM41" s="244"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450</v>
      </c>
      <c r="V42" s="357"/>
      <c r="W42" s="357"/>
      <c r="X42" s="357"/>
      <c r="Y42" s="357"/>
      <c r="Z42" s="357"/>
      <c r="AA42" s="357"/>
      <c r="AB42" s="357"/>
      <c r="AC42" s="357"/>
      <c r="AD42" s="357"/>
      <c r="AE42" s="357"/>
      <c r="AF42" s="357"/>
      <c r="AG42" s="357"/>
      <c r="AH42" s="357"/>
      <c r="AI42" s="357"/>
      <c r="AJ42" s="357"/>
      <c r="AK42" s="357"/>
      <c r="AL42" s="357"/>
      <c r="AM42" s="244" t="s">
        <v>38</v>
      </c>
      <c r="AN42" s="27"/>
      <c r="AO42" s="239"/>
    </row>
    <row r="43" spans="2:41" x14ac:dyDescent="0.15">
      <c r="B43" s="284"/>
    </row>
  </sheetData>
  <mergeCells count="197">
    <mergeCell ref="AI41:AL41"/>
    <mergeCell ref="B42:T42"/>
    <mergeCell ref="U42:AL42"/>
    <mergeCell ref="B41:T41"/>
    <mergeCell ref="U41:V41"/>
    <mergeCell ref="W41:X41"/>
    <mergeCell ref="Y41:AB41"/>
    <mergeCell ref="AE41:AF41"/>
    <mergeCell ref="AG41:AH41"/>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B37:B40"/>
    <mergeCell ref="U37:V37"/>
    <mergeCell ref="W37:X37"/>
    <mergeCell ref="Y37:AB37"/>
    <mergeCell ref="AE37:AF37"/>
    <mergeCell ref="AG37:AH37"/>
    <mergeCell ref="U39:V39"/>
    <mergeCell ref="W39:X39"/>
    <mergeCell ref="Y39:AB39"/>
    <mergeCell ref="AE39:AF39"/>
    <mergeCell ref="AG39:AH39"/>
    <mergeCell ref="U36:V36"/>
    <mergeCell ref="W36:X36"/>
    <mergeCell ref="Y36:AB36"/>
    <mergeCell ref="AE36:AF36"/>
    <mergeCell ref="AG36:AH36"/>
    <mergeCell ref="AI36:AL36"/>
    <mergeCell ref="U35:V35"/>
    <mergeCell ref="W35:X35"/>
    <mergeCell ref="Y35:AB35"/>
    <mergeCell ref="AE35:AF35"/>
    <mergeCell ref="AG35:AH35"/>
    <mergeCell ref="AI35:AL35"/>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U22:V22"/>
    <mergeCell ref="W22:X22"/>
    <mergeCell ref="Y22:AB22"/>
    <mergeCell ref="AE22:AF22"/>
    <mergeCell ref="AG22:AH22"/>
    <mergeCell ref="AI22:AL22"/>
    <mergeCell ref="U21:V21"/>
    <mergeCell ref="W21:X21"/>
    <mergeCell ref="Y21:AB21"/>
    <mergeCell ref="AE21:AF21"/>
    <mergeCell ref="AG21:AH21"/>
    <mergeCell ref="AI21:AL21"/>
    <mergeCell ref="U20:V20"/>
    <mergeCell ref="W20:X20"/>
    <mergeCell ref="Y20:AB20"/>
    <mergeCell ref="AE20:AF20"/>
    <mergeCell ref="AG20:AH20"/>
    <mergeCell ref="AI20:AL20"/>
    <mergeCell ref="U19:V19"/>
    <mergeCell ref="W19:X19"/>
    <mergeCell ref="Y19:AB19"/>
    <mergeCell ref="AE19:AF19"/>
    <mergeCell ref="AG19:AH19"/>
    <mergeCell ref="AI19:AL19"/>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B1:D1"/>
    <mergeCell ref="B5:AN5"/>
    <mergeCell ref="B6:AN6"/>
    <mergeCell ref="B10:T11"/>
    <mergeCell ref="U10:AD10"/>
    <mergeCell ref="AE10:AN10"/>
    <mergeCell ref="U11:X11"/>
    <mergeCell ref="Y11:AD11"/>
    <mergeCell ref="AE11:AH11"/>
    <mergeCell ref="AI11:AN11"/>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tabSelected="1" zoomScale="120" zoomScaleNormal="120" zoomScaleSheetLayoutView="130" workbookViewId="0">
      <selection activeCell="U12" sqref="U12:V12"/>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55" t="s">
        <v>228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45"/>
    </row>
    <row r="6" spans="2:41" ht="18" customHeight="1" x14ac:dyDescent="0.15">
      <c r="B6" s="355" t="s">
        <v>213</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1</v>
      </c>
      <c r="V13" s="304"/>
      <c r="W13" s="305" t="s">
        <v>7</v>
      </c>
      <c r="X13" s="306"/>
      <c r="Y13" s="324">
        <f ca="1">SUMIF('申請額一覧 '!$F$8:$F$22,C13,'申請額一覧 '!$I$8:$I$22)+SUMIF('申請額一覧 '!$F$8:$F$22,C13,'申請額一覧 '!$L$8:$L$22)</f>
        <v>105</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1</v>
      </c>
      <c r="V17" s="304"/>
      <c r="W17" s="305" t="s">
        <v>7</v>
      </c>
      <c r="X17" s="306"/>
      <c r="Y17" s="301">
        <f ca="1">SUMIF('申請額一覧 '!$F$8:$F$22,C17,'申請額一覧 '!$I$8:$I$22)+SUMIF('申請額一覧 '!$F$8:$F$22,C17,'申請額一覧 '!$L$8:$L$22)</f>
        <v>144</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1</v>
      </c>
      <c r="V19" s="304"/>
      <c r="W19" s="305" t="s">
        <v>7</v>
      </c>
      <c r="X19" s="306"/>
      <c r="Y19" s="324">
        <f ca="1">SUMIF('申請額一覧 '!$F$8:$F$22,C19,'申請額一覧 '!$I$8:$I$22)+SUMIF('申請額一覧 '!$F$8:$F$22,C19,'申請額一覧 '!$L$8:$L$22)</f>
        <v>57</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244" t="s">
        <v>38</v>
      </c>
      <c r="AD22" s="27"/>
      <c r="AE22" s="335">
        <f ca="1">COUNTIFS('申請額一覧 '!$F$8:$F$22,C22,'申請額一覧 '!$O$8:$O$22,"&gt;0")</f>
        <v>0</v>
      </c>
      <c r="AF22" s="336"/>
      <c r="AG22" s="337" t="s">
        <v>7</v>
      </c>
      <c r="AH22" s="338"/>
      <c r="AI22" s="314">
        <f ca="1">SUMIF('申請額一覧 '!$F$8:$F$22,C22,'申請額一覧 '!$O$8:$O$22)</f>
        <v>0</v>
      </c>
      <c r="AJ22" s="315"/>
      <c r="AK22" s="315"/>
      <c r="AL22" s="315"/>
      <c r="AM22" s="244"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1</v>
      </c>
      <c r="V24" s="304"/>
      <c r="W24" s="305" t="s">
        <v>7</v>
      </c>
      <c r="X24" s="306"/>
      <c r="Y24" s="301">
        <f ca="1">SUMIF('申請額一覧 '!$F$8:$F$22,C24,'申請額一覧 '!$I$8:$I$22)+SUMIF('申請額一覧 '!$F$8:$F$22,C24,'申請額一覧 '!$L$8:$L$22)</f>
        <v>103</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1</v>
      </c>
      <c r="AF29" s="317"/>
      <c r="AG29" s="318" t="s">
        <v>7</v>
      </c>
      <c r="AH29" s="319"/>
      <c r="AI29" s="312">
        <f ca="1">SUMIF('申請額一覧 '!$F$8:$F$22,C29,'申請額一覧 '!$O$8:$O$22)</f>
        <v>41</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4</v>
      </c>
      <c r="V41" s="336"/>
      <c r="W41" s="337" t="s">
        <v>7</v>
      </c>
      <c r="X41" s="338"/>
      <c r="Y41" s="312">
        <f ca="1">SUM(Y12:AB40)</f>
        <v>409</v>
      </c>
      <c r="Z41" s="313"/>
      <c r="AA41" s="313"/>
      <c r="AB41" s="313"/>
      <c r="AC41" s="244" t="s">
        <v>38</v>
      </c>
      <c r="AD41" s="27"/>
      <c r="AE41" s="335">
        <f ca="1">SUM(AE12:AF40)</f>
        <v>1</v>
      </c>
      <c r="AF41" s="336"/>
      <c r="AG41" s="337" t="s">
        <v>7</v>
      </c>
      <c r="AH41" s="338"/>
      <c r="AI41" s="314">
        <f ca="1">SUM(AI12:AL40)</f>
        <v>41</v>
      </c>
      <c r="AJ41" s="315"/>
      <c r="AK41" s="315"/>
      <c r="AL41" s="315"/>
      <c r="AM41" s="244"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450</v>
      </c>
      <c r="V42" s="357"/>
      <c r="W42" s="357"/>
      <c r="X42" s="357"/>
      <c r="Y42" s="357"/>
      <c r="Z42" s="357"/>
      <c r="AA42" s="357"/>
      <c r="AB42" s="357"/>
      <c r="AC42" s="357"/>
      <c r="AD42" s="357"/>
      <c r="AE42" s="357"/>
      <c r="AF42" s="357"/>
      <c r="AG42" s="357"/>
      <c r="AH42" s="357"/>
      <c r="AI42" s="357"/>
      <c r="AJ42" s="357"/>
      <c r="AK42" s="357"/>
      <c r="AL42" s="357"/>
      <c r="AM42" s="244" t="s">
        <v>38</v>
      </c>
      <c r="AN42" s="27"/>
      <c r="AO42" s="239"/>
    </row>
    <row r="43" spans="2:41" x14ac:dyDescent="0.15">
      <c r="B43" s="284"/>
    </row>
  </sheetData>
  <mergeCells count="197">
    <mergeCell ref="AI41:AL41"/>
    <mergeCell ref="B42:T42"/>
    <mergeCell ref="U42:AL42"/>
    <mergeCell ref="B41:T41"/>
    <mergeCell ref="U41:V41"/>
    <mergeCell ref="W41:X41"/>
    <mergeCell ref="Y41:AB41"/>
    <mergeCell ref="AE41:AF41"/>
    <mergeCell ref="AG41:AH41"/>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B37:B40"/>
    <mergeCell ref="U37:V37"/>
    <mergeCell ref="W37:X37"/>
    <mergeCell ref="Y37:AB37"/>
    <mergeCell ref="AE37:AF37"/>
    <mergeCell ref="AG37:AH37"/>
    <mergeCell ref="U39:V39"/>
    <mergeCell ref="W39:X39"/>
    <mergeCell ref="Y39:AB39"/>
    <mergeCell ref="AE39:AF39"/>
    <mergeCell ref="AG39:AH39"/>
    <mergeCell ref="U36:V36"/>
    <mergeCell ref="W36:X36"/>
    <mergeCell ref="Y36:AB36"/>
    <mergeCell ref="AE36:AF36"/>
    <mergeCell ref="AG36:AH36"/>
    <mergeCell ref="AI36:AL36"/>
    <mergeCell ref="U35:V35"/>
    <mergeCell ref="W35:X35"/>
    <mergeCell ref="Y35:AB35"/>
    <mergeCell ref="AE35:AF35"/>
    <mergeCell ref="AG35:AH35"/>
    <mergeCell ref="AI35:AL35"/>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U22:V22"/>
    <mergeCell ref="W22:X22"/>
    <mergeCell ref="Y22:AB22"/>
    <mergeCell ref="AE22:AF22"/>
    <mergeCell ref="AG22:AH22"/>
    <mergeCell ref="AI22:AL22"/>
    <mergeCell ref="U21:V21"/>
    <mergeCell ref="W21:X21"/>
    <mergeCell ref="Y21:AB21"/>
    <mergeCell ref="AE21:AF21"/>
    <mergeCell ref="AG21:AH21"/>
    <mergeCell ref="AI21:AL21"/>
    <mergeCell ref="U20:V20"/>
    <mergeCell ref="W20:X20"/>
    <mergeCell ref="Y20:AB20"/>
    <mergeCell ref="AE20:AF20"/>
    <mergeCell ref="AG20:AH20"/>
    <mergeCell ref="AI20:AL20"/>
    <mergeCell ref="U19:V19"/>
    <mergeCell ref="W19:X19"/>
    <mergeCell ref="Y19:AB19"/>
    <mergeCell ref="AE19:AF19"/>
    <mergeCell ref="AG19:AH19"/>
    <mergeCell ref="AI19:AL19"/>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B1:D1"/>
    <mergeCell ref="B5:AN5"/>
    <mergeCell ref="B6:AN6"/>
    <mergeCell ref="B10:T11"/>
    <mergeCell ref="U10:AD10"/>
    <mergeCell ref="AE10:AN10"/>
    <mergeCell ref="U11:X11"/>
    <mergeCell ref="Y11:AD11"/>
    <mergeCell ref="AE11:AH11"/>
    <mergeCell ref="AI11:AN11"/>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41"/>
  <sheetViews>
    <sheetView showGridLines="0" zoomScale="80" zoomScaleNormal="80" zoomScaleSheetLayoutView="80" workbookViewId="0">
      <selection activeCell="C31" sqref="C31"/>
    </sheetView>
  </sheetViews>
  <sheetFormatPr defaultColWidth="2.25" defaultRowHeight="13.5" x14ac:dyDescent="0.15"/>
  <cols>
    <col min="1" max="2" width="2.25" style="26"/>
    <col min="3" max="3" width="3.125" style="26" customWidth="1"/>
    <col min="4" max="4" width="12.875" style="26" customWidth="1"/>
    <col min="5" max="5" width="16.875" style="26" customWidth="1"/>
    <col min="6" max="6" width="18.875" style="26" customWidth="1"/>
    <col min="7" max="15" width="11.25" style="26" customWidth="1"/>
    <col min="16" max="16" width="12.625" style="26" customWidth="1"/>
    <col min="17" max="17" width="18.75" style="26" customWidth="1"/>
    <col min="18" max="16384" width="2.25" style="26"/>
  </cols>
  <sheetData>
    <row r="2" spans="2:17" x14ac:dyDescent="0.15">
      <c r="B2" s="26" t="s">
        <v>47</v>
      </c>
    </row>
    <row r="3" spans="2:17" ht="5.25" customHeight="1" x14ac:dyDescent="0.15"/>
    <row r="4" spans="2:17" ht="108" customHeight="1" x14ac:dyDescent="0.15">
      <c r="C4" s="358" t="s">
        <v>245</v>
      </c>
      <c r="D4" s="359"/>
      <c r="E4" s="359"/>
      <c r="F4" s="359"/>
      <c r="G4" s="359"/>
      <c r="H4" s="359"/>
      <c r="I4" s="359"/>
      <c r="J4" s="359"/>
      <c r="K4" s="359"/>
      <c r="L4" s="359"/>
      <c r="M4" s="359"/>
      <c r="N4" s="359"/>
      <c r="O4" s="359"/>
      <c r="P4" s="359"/>
      <c r="Q4" s="360"/>
    </row>
    <row r="5" spans="2:17" ht="18" customHeight="1" thickBot="1" x14ac:dyDescent="0.2">
      <c r="C5" s="24"/>
      <c r="Q5" s="35" t="s">
        <v>57</v>
      </c>
    </row>
    <row r="6" spans="2:17" ht="32.25" customHeight="1" thickBot="1" x14ac:dyDescent="0.2">
      <c r="C6" s="365" t="s">
        <v>48</v>
      </c>
      <c r="D6" s="366" t="s">
        <v>73</v>
      </c>
      <c r="E6" s="367" t="s">
        <v>33</v>
      </c>
      <c r="F6" s="368" t="s">
        <v>39</v>
      </c>
      <c r="G6" s="369" t="s">
        <v>216</v>
      </c>
      <c r="H6" s="370"/>
      <c r="I6" s="371"/>
      <c r="J6" s="372" t="s">
        <v>217</v>
      </c>
      <c r="K6" s="373"/>
      <c r="L6" s="374"/>
      <c r="M6" s="369" t="s">
        <v>218</v>
      </c>
      <c r="N6" s="370"/>
      <c r="O6" s="371"/>
      <c r="P6" s="363" t="s">
        <v>54</v>
      </c>
      <c r="Q6" s="364" t="s">
        <v>56</v>
      </c>
    </row>
    <row r="7" spans="2:17" ht="27.75" customHeight="1" x14ac:dyDescent="0.15">
      <c r="C7" s="365"/>
      <c r="D7" s="366"/>
      <c r="E7" s="367"/>
      <c r="F7" s="368"/>
      <c r="G7" s="37" t="s">
        <v>35</v>
      </c>
      <c r="H7" s="37" t="s">
        <v>36</v>
      </c>
      <c r="I7" s="40" t="s">
        <v>37</v>
      </c>
      <c r="J7" s="60" t="s">
        <v>35</v>
      </c>
      <c r="K7" s="60" t="s">
        <v>36</v>
      </c>
      <c r="L7" s="40" t="s">
        <v>37</v>
      </c>
      <c r="M7" s="38" t="s">
        <v>50</v>
      </c>
      <c r="N7" s="37" t="s">
        <v>51</v>
      </c>
      <c r="O7" s="36" t="s">
        <v>52</v>
      </c>
      <c r="P7" s="364"/>
      <c r="Q7" s="364"/>
    </row>
    <row r="8" spans="2:17" ht="22.5" customHeight="1" x14ac:dyDescent="0.15">
      <c r="C8" s="217">
        <v>1</v>
      </c>
      <c r="D8" s="218" t="str">
        <f ca="1">IFERROR(INDIRECT("個票"&amp;$C8&amp;"！$AH$5"),"")</f>
        <v>記載例1</v>
      </c>
      <c r="E8" s="218" t="str">
        <f ca="1">IFERROR(INDIRECT("個票"&amp;$C8&amp;"！$M$5"),"")</f>
        <v>やぶた事業所</v>
      </c>
      <c r="F8" s="217" t="str">
        <f ca="1">IFERROR(INDIRECT("個票"&amp;$C8&amp;"！$M$6"),"")</f>
        <v>生活介護</v>
      </c>
      <c r="G8" s="219">
        <f ca="1">IF(H8&lt;&gt;0,IFERROR(INDIRECT("個票"&amp;$C8&amp;"！$AB$14"),""),0)</f>
        <v>631</v>
      </c>
      <c r="H8" s="219">
        <f ca="1">IFERROR(INDIRECT("個票"&amp;$C8&amp;"！$AJ$14"),"")</f>
        <v>105</v>
      </c>
      <c r="I8" s="220">
        <f ca="1">MIN(G8:H8)</f>
        <v>105</v>
      </c>
      <c r="J8" s="219">
        <f ca="1">IF(K8&lt;&gt;0,IFERROR(INDIRECT("個票"&amp;$C8&amp;"！$AB$37"),""),0)</f>
        <v>0</v>
      </c>
      <c r="K8" s="219">
        <f ca="1">IFERROR(INDIRECT("個票"&amp;$C8&amp;"！$AJ$37"),"")</f>
        <v>0</v>
      </c>
      <c r="L8" s="220">
        <f ca="1">MIN(J8:K8)</f>
        <v>0</v>
      </c>
      <c r="M8" s="221">
        <f ca="1">IF(N8&lt;&gt;0,IFERROR(INDIRECT("個票"&amp;$C8&amp;"！$AB$48"),""),0)</f>
        <v>0</v>
      </c>
      <c r="N8" s="219">
        <f ca="1">IFERROR(INDIRECT("個票"&amp;$C8&amp;"！$AJ$48"),"")</f>
        <v>0</v>
      </c>
      <c r="O8" s="222">
        <f ca="1">MIN(M8:N8)</f>
        <v>0</v>
      </c>
      <c r="P8" s="222">
        <f ca="1">SUM(I8,L8,O8)</f>
        <v>105</v>
      </c>
      <c r="Q8" s="223"/>
    </row>
    <row r="9" spans="2:17" ht="22.5" customHeight="1" x14ac:dyDescent="0.15">
      <c r="C9" s="217">
        <v>2</v>
      </c>
      <c r="D9" s="218" t="str">
        <f t="shared" ref="D9:D22" ca="1" si="0">IFERROR(INDIRECT("個票"&amp;$C9&amp;"！$AH$5"),"")</f>
        <v>記載例2</v>
      </c>
      <c r="E9" s="218" t="str">
        <f t="shared" ref="E9:E22" ca="1" si="1">IFERROR(INDIRECT("個票"&amp;$C9&amp;"！$M$5"),"")</f>
        <v>やぶた事業所</v>
      </c>
      <c r="F9" s="217" t="str">
        <f t="shared" ref="F9:F22" ca="1" si="2">IFERROR(INDIRECT("個票"&amp;$C9&amp;"！$M$6"),"")</f>
        <v>児童発達支援</v>
      </c>
      <c r="G9" s="219">
        <f t="shared" ref="G9:G22" ca="1" si="3">IF(H9&lt;&gt;0,IFERROR(INDIRECT("個票"&amp;$C9&amp;"！$AB$14"),""),0)</f>
        <v>271</v>
      </c>
      <c r="H9" s="219">
        <f t="shared" ref="H9:H22" ca="1" si="4">IFERROR(INDIRECT("個票"&amp;$C9&amp;"！$AJ$14"),"")</f>
        <v>57</v>
      </c>
      <c r="I9" s="220">
        <f t="shared" ref="I9:I22" ca="1" si="5">MIN(G9:H9)</f>
        <v>57</v>
      </c>
      <c r="J9" s="219">
        <f t="shared" ref="J9:J22" ca="1" si="6">IF(K9&lt;&gt;0,IFERROR(INDIRECT("個票"&amp;$C9&amp;"！$AB$37"),""),0)</f>
        <v>0</v>
      </c>
      <c r="K9" s="219">
        <f t="shared" ref="K9:K22" ca="1" si="7">IFERROR(INDIRECT("個票"&amp;$C9&amp;"！$AJ$37"),"")</f>
        <v>0</v>
      </c>
      <c r="L9" s="220">
        <f t="shared" ref="L9:L22" ca="1" si="8">MIN(J9:K9)</f>
        <v>0</v>
      </c>
      <c r="M9" s="221">
        <f t="shared" ref="M9:M22" ca="1" si="9">IF(N9&lt;&gt;0,IFERROR(INDIRECT("個票"&amp;$C9&amp;"！$AB$48"),""),0)</f>
        <v>0</v>
      </c>
      <c r="N9" s="219">
        <f t="shared" ref="N9:N22" ca="1" si="10">IFERROR(INDIRECT("個票"&amp;$C9&amp;"！$AJ$48"),"")</f>
        <v>0</v>
      </c>
      <c r="O9" s="222">
        <f t="shared" ref="O9:O22" ca="1" si="11">MIN(M9:N9)</f>
        <v>0</v>
      </c>
      <c r="P9" s="222">
        <f t="shared" ref="P9:P22" ca="1" si="12">SUM(I9,L9,O9)</f>
        <v>57</v>
      </c>
      <c r="Q9" s="223"/>
    </row>
    <row r="10" spans="2:17" ht="22.5" customHeight="1" x14ac:dyDescent="0.15">
      <c r="C10" s="217">
        <v>3</v>
      </c>
      <c r="D10" s="218" t="str">
        <f t="shared" ca="1" si="0"/>
        <v>記載例3</v>
      </c>
      <c r="E10" s="218" t="str">
        <f t="shared" ca="1" si="1"/>
        <v>やぶた２事業所</v>
      </c>
      <c r="F10" s="217" t="str">
        <f t="shared" ca="1" si="2"/>
        <v>就労継続支援Ａ型</v>
      </c>
      <c r="G10" s="219">
        <f t="shared" ca="1" si="3"/>
        <v>0</v>
      </c>
      <c r="H10" s="219">
        <f t="shared" ca="1" si="4"/>
        <v>0</v>
      </c>
      <c r="I10" s="220">
        <f t="shared" ca="1" si="5"/>
        <v>0</v>
      </c>
      <c r="J10" s="219">
        <f t="shared" ca="1" si="6"/>
        <v>279</v>
      </c>
      <c r="K10" s="219">
        <f t="shared" ca="1" si="7"/>
        <v>144</v>
      </c>
      <c r="L10" s="220">
        <f t="shared" ca="1" si="8"/>
        <v>144</v>
      </c>
      <c r="M10" s="221">
        <f t="shared" ca="1" si="9"/>
        <v>0</v>
      </c>
      <c r="N10" s="219">
        <f t="shared" ca="1" si="10"/>
        <v>0</v>
      </c>
      <c r="O10" s="222">
        <f t="shared" ca="1" si="11"/>
        <v>0</v>
      </c>
      <c r="P10" s="222">
        <f t="shared" ca="1" si="12"/>
        <v>144</v>
      </c>
      <c r="Q10" s="223"/>
    </row>
    <row r="11" spans="2:17" ht="22.5" customHeight="1" x14ac:dyDescent="0.15">
      <c r="C11" s="217">
        <v>4</v>
      </c>
      <c r="D11" s="218" t="str">
        <f t="shared" ca="1" si="0"/>
        <v>記載例4</v>
      </c>
      <c r="E11" s="218" t="str">
        <f t="shared" ca="1" si="1"/>
        <v>やぶた３事業所</v>
      </c>
      <c r="F11" s="217" t="str">
        <f t="shared" ca="1" si="2"/>
        <v>居宅介護</v>
      </c>
      <c r="G11" s="219">
        <f t="shared" ca="1" si="3"/>
        <v>0</v>
      </c>
      <c r="H11" s="219">
        <f t="shared" ca="1" si="4"/>
        <v>0</v>
      </c>
      <c r="I11" s="220">
        <f t="shared" ca="1" si="5"/>
        <v>0</v>
      </c>
      <c r="J11" s="219">
        <f t="shared" ca="1" si="6"/>
        <v>0</v>
      </c>
      <c r="K11" s="219">
        <f t="shared" ca="1" si="7"/>
        <v>0</v>
      </c>
      <c r="L11" s="220">
        <f t="shared" ca="1" si="8"/>
        <v>0</v>
      </c>
      <c r="M11" s="221">
        <f t="shared" ca="1" si="9"/>
        <v>41</v>
      </c>
      <c r="N11" s="219">
        <f t="shared" ca="1" si="10"/>
        <v>150</v>
      </c>
      <c r="O11" s="222">
        <f t="shared" ca="1" si="11"/>
        <v>41</v>
      </c>
      <c r="P11" s="222">
        <f t="shared" ca="1" si="12"/>
        <v>41</v>
      </c>
      <c r="Q11" s="223"/>
    </row>
    <row r="12" spans="2:17" ht="22.5" customHeight="1" x14ac:dyDescent="0.15">
      <c r="C12" s="217">
        <v>5</v>
      </c>
      <c r="D12" s="218" t="str">
        <f t="shared" ca="1" si="0"/>
        <v>記載例5</v>
      </c>
      <c r="E12" s="218" t="str">
        <f t="shared" ca="1" si="1"/>
        <v>グループホームやぶた</v>
      </c>
      <c r="F12" s="217" t="str">
        <f t="shared" ca="1" si="2"/>
        <v>共同生活援助（介護サービス包括型）</v>
      </c>
      <c r="G12" s="219">
        <f t="shared" ca="1" si="3"/>
        <v>335</v>
      </c>
      <c r="H12" s="219">
        <f t="shared" ca="1" si="4"/>
        <v>103</v>
      </c>
      <c r="I12" s="220">
        <f t="shared" ca="1" si="5"/>
        <v>103</v>
      </c>
      <c r="J12" s="219">
        <f t="shared" ca="1" si="6"/>
        <v>0</v>
      </c>
      <c r="K12" s="219">
        <f t="shared" ca="1" si="7"/>
        <v>0</v>
      </c>
      <c r="L12" s="220">
        <f t="shared" ca="1" si="8"/>
        <v>0</v>
      </c>
      <c r="M12" s="221">
        <f t="shared" ca="1" si="9"/>
        <v>0</v>
      </c>
      <c r="N12" s="219">
        <f t="shared" ca="1" si="10"/>
        <v>0</v>
      </c>
      <c r="O12" s="222">
        <f t="shared" ca="1" si="11"/>
        <v>0</v>
      </c>
      <c r="P12" s="222">
        <f t="shared" ca="1" si="12"/>
        <v>103</v>
      </c>
      <c r="Q12" s="223"/>
    </row>
    <row r="13" spans="2:17" ht="22.5" customHeight="1" x14ac:dyDescent="0.15">
      <c r="C13" s="217">
        <v>6</v>
      </c>
      <c r="D13" s="218" t="str">
        <f t="shared" ca="1" si="0"/>
        <v/>
      </c>
      <c r="E13" s="218" t="str">
        <f t="shared" ca="1" si="1"/>
        <v/>
      </c>
      <c r="F13" s="217" t="str">
        <f t="shared" ca="1" si="2"/>
        <v/>
      </c>
      <c r="G13" s="219" t="str">
        <f t="shared" ca="1" si="3"/>
        <v/>
      </c>
      <c r="H13" s="219" t="str">
        <f t="shared" ca="1" si="4"/>
        <v/>
      </c>
      <c r="I13" s="220">
        <f t="shared" ca="1" si="5"/>
        <v>0</v>
      </c>
      <c r="J13" s="219" t="str">
        <f t="shared" ca="1" si="6"/>
        <v/>
      </c>
      <c r="K13" s="219" t="str">
        <f t="shared" ca="1" si="7"/>
        <v/>
      </c>
      <c r="L13" s="220">
        <f t="shared" ca="1" si="8"/>
        <v>0</v>
      </c>
      <c r="M13" s="221" t="str">
        <f t="shared" ca="1" si="9"/>
        <v/>
      </c>
      <c r="N13" s="219" t="str">
        <f t="shared" ca="1" si="10"/>
        <v/>
      </c>
      <c r="O13" s="222">
        <f t="shared" ca="1" si="11"/>
        <v>0</v>
      </c>
      <c r="P13" s="222">
        <f t="shared" ca="1" si="12"/>
        <v>0</v>
      </c>
      <c r="Q13" s="223"/>
    </row>
    <row r="14" spans="2:17" ht="22.5" customHeight="1" x14ac:dyDescent="0.15">
      <c r="C14" s="217">
        <v>7</v>
      </c>
      <c r="D14" s="218" t="str">
        <f t="shared" ca="1" si="0"/>
        <v/>
      </c>
      <c r="E14" s="218" t="str">
        <f t="shared" ca="1" si="1"/>
        <v/>
      </c>
      <c r="F14" s="217" t="str">
        <f t="shared" ca="1" si="2"/>
        <v/>
      </c>
      <c r="G14" s="219" t="str">
        <f t="shared" ca="1" si="3"/>
        <v/>
      </c>
      <c r="H14" s="219" t="str">
        <f t="shared" ca="1" si="4"/>
        <v/>
      </c>
      <c r="I14" s="220">
        <f t="shared" ca="1" si="5"/>
        <v>0</v>
      </c>
      <c r="J14" s="219" t="str">
        <f t="shared" ca="1" si="6"/>
        <v/>
      </c>
      <c r="K14" s="219" t="str">
        <f t="shared" ca="1" si="7"/>
        <v/>
      </c>
      <c r="L14" s="220">
        <f t="shared" ca="1" si="8"/>
        <v>0</v>
      </c>
      <c r="M14" s="221" t="str">
        <f t="shared" ca="1" si="9"/>
        <v/>
      </c>
      <c r="N14" s="219" t="str">
        <f t="shared" ca="1" si="10"/>
        <v/>
      </c>
      <c r="O14" s="222">
        <f t="shared" ca="1" si="11"/>
        <v>0</v>
      </c>
      <c r="P14" s="222">
        <f t="shared" ca="1" si="12"/>
        <v>0</v>
      </c>
      <c r="Q14" s="223"/>
    </row>
    <row r="15" spans="2:17" ht="22.5" customHeight="1" x14ac:dyDescent="0.15">
      <c r="C15" s="217">
        <v>8</v>
      </c>
      <c r="D15" s="218" t="str">
        <f t="shared" ca="1" si="0"/>
        <v/>
      </c>
      <c r="E15" s="218" t="str">
        <f t="shared" ca="1" si="1"/>
        <v/>
      </c>
      <c r="F15" s="217" t="str">
        <f t="shared" ca="1" si="2"/>
        <v/>
      </c>
      <c r="G15" s="219" t="str">
        <f t="shared" ca="1" si="3"/>
        <v/>
      </c>
      <c r="H15" s="219" t="str">
        <f t="shared" ca="1" si="4"/>
        <v/>
      </c>
      <c r="I15" s="220">
        <f t="shared" ca="1" si="5"/>
        <v>0</v>
      </c>
      <c r="J15" s="219" t="str">
        <f t="shared" ca="1" si="6"/>
        <v/>
      </c>
      <c r="K15" s="219" t="str">
        <f t="shared" ca="1" si="7"/>
        <v/>
      </c>
      <c r="L15" s="220">
        <f t="shared" ca="1" si="8"/>
        <v>0</v>
      </c>
      <c r="M15" s="221" t="str">
        <f t="shared" ca="1" si="9"/>
        <v/>
      </c>
      <c r="N15" s="219" t="str">
        <f t="shared" ca="1" si="10"/>
        <v/>
      </c>
      <c r="O15" s="222">
        <f t="shared" ca="1" si="11"/>
        <v>0</v>
      </c>
      <c r="P15" s="222">
        <f t="shared" ca="1" si="12"/>
        <v>0</v>
      </c>
      <c r="Q15" s="223"/>
    </row>
    <row r="16" spans="2:17" ht="22.5" customHeight="1" x14ac:dyDescent="0.15">
      <c r="C16" s="217">
        <v>9</v>
      </c>
      <c r="D16" s="218" t="str">
        <f t="shared" ca="1" si="0"/>
        <v/>
      </c>
      <c r="E16" s="218" t="str">
        <f t="shared" ca="1" si="1"/>
        <v/>
      </c>
      <c r="F16" s="217" t="str">
        <f t="shared" ca="1" si="2"/>
        <v/>
      </c>
      <c r="G16" s="219" t="str">
        <f t="shared" ca="1" si="3"/>
        <v/>
      </c>
      <c r="H16" s="219" t="str">
        <f t="shared" ca="1" si="4"/>
        <v/>
      </c>
      <c r="I16" s="220">
        <f t="shared" ca="1" si="5"/>
        <v>0</v>
      </c>
      <c r="J16" s="219" t="str">
        <f t="shared" ca="1" si="6"/>
        <v/>
      </c>
      <c r="K16" s="219" t="str">
        <f t="shared" ca="1" si="7"/>
        <v/>
      </c>
      <c r="L16" s="220">
        <f t="shared" ca="1" si="8"/>
        <v>0</v>
      </c>
      <c r="M16" s="221" t="str">
        <f t="shared" ca="1" si="9"/>
        <v/>
      </c>
      <c r="N16" s="219" t="str">
        <f t="shared" ca="1" si="10"/>
        <v/>
      </c>
      <c r="O16" s="222">
        <f t="shared" ca="1" si="11"/>
        <v>0</v>
      </c>
      <c r="P16" s="222">
        <f t="shared" ca="1" si="12"/>
        <v>0</v>
      </c>
      <c r="Q16" s="223"/>
    </row>
    <row r="17" spans="2:17" ht="22.5" customHeight="1" x14ac:dyDescent="0.15">
      <c r="C17" s="217">
        <v>10</v>
      </c>
      <c r="D17" s="218" t="str">
        <f t="shared" ca="1" si="0"/>
        <v/>
      </c>
      <c r="E17" s="218" t="str">
        <f t="shared" ca="1" si="1"/>
        <v/>
      </c>
      <c r="F17" s="217" t="str">
        <f t="shared" ca="1" si="2"/>
        <v/>
      </c>
      <c r="G17" s="219" t="str">
        <f t="shared" ca="1" si="3"/>
        <v/>
      </c>
      <c r="H17" s="219" t="str">
        <f t="shared" ca="1" si="4"/>
        <v/>
      </c>
      <c r="I17" s="220">
        <f t="shared" ca="1" si="5"/>
        <v>0</v>
      </c>
      <c r="J17" s="219" t="str">
        <f t="shared" ca="1" si="6"/>
        <v/>
      </c>
      <c r="K17" s="219" t="str">
        <f t="shared" ca="1" si="7"/>
        <v/>
      </c>
      <c r="L17" s="220">
        <f t="shared" ca="1" si="8"/>
        <v>0</v>
      </c>
      <c r="M17" s="221" t="str">
        <f t="shared" ca="1" si="9"/>
        <v/>
      </c>
      <c r="N17" s="219" t="str">
        <f t="shared" ca="1" si="10"/>
        <v/>
      </c>
      <c r="O17" s="222">
        <f t="shared" ca="1" si="11"/>
        <v>0</v>
      </c>
      <c r="P17" s="222">
        <f t="shared" ca="1" si="12"/>
        <v>0</v>
      </c>
      <c r="Q17" s="223"/>
    </row>
    <row r="18" spans="2:17" ht="22.5" customHeight="1" x14ac:dyDescent="0.15">
      <c r="C18" s="217">
        <v>11</v>
      </c>
      <c r="D18" s="218" t="str">
        <f t="shared" ca="1" si="0"/>
        <v/>
      </c>
      <c r="E18" s="218" t="str">
        <f t="shared" ca="1" si="1"/>
        <v/>
      </c>
      <c r="F18" s="217" t="str">
        <f t="shared" ca="1" si="2"/>
        <v/>
      </c>
      <c r="G18" s="219" t="str">
        <f t="shared" ca="1" si="3"/>
        <v/>
      </c>
      <c r="H18" s="219" t="str">
        <f t="shared" ca="1" si="4"/>
        <v/>
      </c>
      <c r="I18" s="220">
        <f t="shared" ca="1" si="5"/>
        <v>0</v>
      </c>
      <c r="J18" s="219" t="str">
        <f t="shared" ca="1" si="6"/>
        <v/>
      </c>
      <c r="K18" s="219" t="str">
        <f t="shared" ca="1" si="7"/>
        <v/>
      </c>
      <c r="L18" s="220">
        <f t="shared" ca="1" si="8"/>
        <v>0</v>
      </c>
      <c r="M18" s="221" t="str">
        <f t="shared" ca="1" si="9"/>
        <v/>
      </c>
      <c r="N18" s="219" t="str">
        <f t="shared" ca="1" si="10"/>
        <v/>
      </c>
      <c r="O18" s="222">
        <f t="shared" ca="1" si="11"/>
        <v>0</v>
      </c>
      <c r="P18" s="222">
        <f t="shared" ca="1" si="12"/>
        <v>0</v>
      </c>
      <c r="Q18" s="223"/>
    </row>
    <row r="19" spans="2:17" ht="22.5" customHeight="1" x14ac:dyDescent="0.15">
      <c r="C19" s="217">
        <v>12</v>
      </c>
      <c r="D19" s="218" t="str">
        <f t="shared" ca="1" si="0"/>
        <v/>
      </c>
      <c r="E19" s="218" t="str">
        <f t="shared" ca="1" si="1"/>
        <v/>
      </c>
      <c r="F19" s="217" t="str">
        <f t="shared" ca="1" si="2"/>
        <v/>
      </c>
      <c r="G19" s="219" t="str">
        <f t="shared" ca="1" si="3"/>
        <v/>
      </c>
      <c r="H19" s="219" t="str">
        <f t="shared" ca="1" si="4"/>
        <v/>
      </c>
      <c r="I19" s="220">
        <f t="shared" ca="1" si="5"/>
        <v>0</v>
      </c>
      <c r="J19" s="219" t="str">
        <f t="shared" ca="1" si="6"/>
        <v/>
      </c>
      <c r="K19" s="219" t="str">
        <f t="shared" ca="1" si="7"/>
        <v/>
      </c>
      <c r="L19" s="220">
        <f t="shared" ca="1" si="8"/>
        <v>0</v>
      </c>
      <c r="M19" s="221" t="str">
        <f t="shared" ca="1" si="9"/>
        <v/>
      </c>
      <c r="N19" s="219" t="str">
        <f t="shared" ca="1" si="10"/>
        <v/>
      </c>
      <c r="O19" s="222">
        <f t="shared" ca="1" si="11"/>
        <v>0</v>
      </c>
      <c r="P19" s="222">
        <f t="shared" ca="1" si="12"/>
        <v>0</v>
      </c>
      <c r="Q19" s="223"/>
    </row>
    <row r="20" spans="2:17" ht="22.5" customHeight="1" x14ac:dyDescent="0.15">
      <c r="C20" s="217">
        <v>13</v>
      </c>
      <c r="D20" s="218" t="str">
        <f t="shared" ca="1" si="0"/>
        <v/>
      </c>
      <c r="E20" s="218" t="str">
        <f t="shared" ca="1" si="1"/>
        <v/>
      </c>
      <c r="F20" s="217" t="str">
        <f t="shared" ca="1" si="2"/>
        <v/>
      </c>
      <c r="G20" s="219" t="str">
        <f t="shared" ca="1" si="3"/>
        <v/>
      </c>
      <c r="H20" s="219" t="str">
        <f t="shared" ca="1" si="4"/>
        <v/>
      </c>
      <c r="I20" s="220">
        <f t="shared" ca="1" si="5"/>
        <v>0</v>
      </c>
      <c r="J20" s="219" t="str">
        <f t="shared" ca="1" si="6"/>
        <v/>
      </c>
      <c r="K20" s="219" t="str">
        <f t="shared" ca="1" si="7"/>
        <v/>
      </c>
      <c r="L20" s="220">
        <f t="shared" ca="1" si="8"/>
        <v>0</v>
      </c>
      <c r="M20" s="221" t="str">
        <f t="shared" ca="1" si="9"/>
        <v/>
      </c>
      <c r="N20" s="219" t="str">
        <f t="shared" ca="1" si="10"/>
        <v/>
      </c>
      <c r="O20" s="222">
        <f t="shared" ca="1" si="11"/>
        <v>0</v>
      </c>
      <c r="P20" s="222">
        <f t="shared" ca="1" si="12"/>
        <v>0</v>
      </c>
      <c r="Q20" s="223"/>
    </row>
    <row r="21" spans="2:17" ht="22.5" customHeight="1" x14ac:dyDescent="0.15">
      <c r="C21" s="217">
        <v>14</v>
      </c>
      <c r="D21" s="218" t="str">
        <f t="shared" ca="1" si="0"/>
        <v/>
      </c>
      <c r="E21" s="218" t="str">
        <f t="shared" ca="1" si="1"/>
        <v/>
      </c>
      <c r="F21" s="217" t="str">
        <f t="shared" ca="1" si="2"/>
        <v/>
      </c>
      <c r="G21" s="219" t="str">
        <f t="shared" ca="1" si="3"/>
        <v/>
      </c>
      <c r="H21" s="219" t="str">
        <f t="shared" ca="1" si="4"/>
        <v/>
      </c>
      <c r="I21" s="220">
        <f t="shared" ca="1" si="5"/>
        <v>0</v>
      </c>
      <c r="J21" s="219" t="str">
        <f t="shared" ca="1" si="6"/>
        <v/>
      </c>
      <c r="K21" s="219" t="str">
        <f t="shared" ca="1" si="7"/>
        <v/>
      </c>
      <c r="L21" s="220">
        <f t="shared" ca="1" si="8"/>
        <v>0</v>
      </c>
      <c r="M21" s="221" t="str">
        <f t="shared" ca="1" si="9"/>
        <v/>
      </c>
      <c r="N21" s="219" t="str">
        <f t="shared" ca="1" si="10"/>
        <v/>
      </c>
      <c r="O21" s="222">
        <f t="shared" ca="1" si="11"/>
        <v>0</v>
      </c>
      <c r="P21" s="222">
        <f t="shared" ca="1" si="12"/>
        <v>0</v>
      </c>
      <c r="Q21" s="223"/>
    </row>
    <row r="22" spans="2:17" ht="22.5" customHeight="1" thickBot="1" x14ac:dyDescent="0.2">
      <c r="C22" s="224">
        <v>15</v>
      </c>
      <c r="D22" s="225" t="str">
        <f t="shared" ca="1" si="0"/>
        <v/>
      </c>
      <c r="E22" s="225" t="str">
        <f t="shared" ca="1" si="1"/>
        <v/>
      </c>
      <c r="F22" s="224" t="str">
        <f t="shared" ca="1" si="2"/>
        <v/>
      </c>
      <c r="G22" s="226" t="str">
        <f t="shared" ca="1" si="3"/>
        <v/>
      </c>
      <c r="H22" s="226" t="str">
        <f t="shared" ca="1" si="4"/>
        <v/>
      </c>
      <c r="I22" s="227">
        <f t="shared" ca="1" si="5"/>
        <v>0</v>
      </c>
      <c r="J22" s="226" t="str">
        <f t="shared" ca="1" si="6"/>
        <v/>
      </c>
      <c r="K22" s="226" t="str">
        <f t="shared" ca="1" si="7"/>
        <v/>
      </c>
      <c r="L22" s="227">
        <f t="shared" ca="1" si="8"/>
        <v>0</v>
      </c>
      <c r="M22" s="228" t="str">
        <f t="shared" ca="1" si="9"/>
        <v/>
      </c>
      <c r="N22" s="226" t="str">
        <f t="shared" ca="1" si="10"/>
        <v/>
      </c>
      <c r="O22" s="229">
        <f t="shared" ca="1" si="11"/>
        <v>0</v>
      </c>
      <c r="P22" s="227">
        <f t="shared" ca="1" si="12"/>
        <v>0</v>
      </c>
      <c r="Q22" s="230"/>
    </row>
    <row r="23" spans="2:17" ht="22.5" customHeight="1" thickTop="1" thickBot="1" x14ac:dyDescent="0.2">
      <c r="C23" s="361" t="s">
        <v>53</v>
      </c>
      <c r="D23" s="362"/>
      <c r="E23" s="362"/>
      <c r="F23" s="362"/>
      <c r="G23" s="231"/>
      <c r="H23" s="231"/>
      <c r="I23" s="232">
        <f ca="1">SUM(I8:I22)</f>
        <v>265</v>
      </c>
      <c r="J23" s="231"/>
      <c r="K23" s="231"/>
      <c r="L23" s="232">
        <f ca="1">SUM(L8:L22)</f>
        <v>144</v>
      </c>
      <c r="M23" s="233"/>
      <c r="N23" s="231"/>
      <c r="O23" s="234">
        <f ca="1">SUM(O8:O22)</f>
        <v>41</v>
      </c>
      <c r="P23" s="234">
        <f ca="1">SUM(I23,L23,O23)</f>
        <v>450</v>
      </c>
      <c r="Q23" s="235"/>
    </row>
    <row r="24" spans="2:17" ht="11.25" customHeight="1" x14ac:dyDescent="0.15">
      <c r="C24" s="285"/>
    </row>
    <row r="25" spans="2:17" customFormat="1" ht="18" customHeight="1" x14ac:dyDescent="0.15">
      <c r="B25" s="26" t="s">
        <v>49</v>
      </c>
      <c r="C25" s="26"/>
      <c r="D25" s="26"/>
      <c r="E25" s="26"/>
    </row>
    <row r="26" spans="2:17" customFormat="1" ht="16.5" customHeight="1" x14ac:dyDescent="0.15">
      <c r="B26" s="26"/>
      <c r="C26" s="41">
        <v>1</v>
      </c>
      <c r="D26" s="42" t="s">
        <v>157</v>
      </c>
      <c r="E26" s="26"/>
    </row>
    <row r="27" spans="2:17" customFormat="1" ht="16.5" customHeight="1" x14ac:dyDescent="0.15">
      <c r="B27" s="26"/>
      <c r="C27" s="41">
        <v>2</v>
      </c>
      <c r="D27" s="42" t="s">
        <v>229</v>
      </c>
      <c r="E27" s="26"/>
    </row>
    <row r="28" spans="2:17" customFormat="1" ht="16.5" customHeight="1" x14ac:dyDescent="0.15">
      <c r="B28" s="26"/>
      <c r="C28" s="41">
        <v>3</v>
      </c>
      <c r="D28" s="42" t="s">
        <v>230</v>
      </c>
      <c r="E28" s="26"/>
    </row>
    <row r="29" spans="2:17" customFormat="1" ht="16.5" customHeight="1" x14ac:dyDescent="0.15">
      <c r="B29" s="26"/>
      <c r="C29" s="43">
        <v>4</v>
      </c>
      <c r="D29" s="44" t="s">
        <v>55</v>
      </c>
      <c r="E29" s="26"/>
    </row>
    <row r="30" spans="2:17" customFormat="1" ht="16.5" customHeight="1" x14ac:dyDescent="0.15">
      <c r="B30" s="26"/>
      <c r="C30" s="43"/>
      <c r="D30" s="44"/>
      <c r="E30" s="26"/>
    </row>
    <row r="31" spans="2:17" customFormat="1" ht="22.5" customHeight="1" x14ac:dyDescent="0.15"/>
    <row r="32" spans="2:17"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row r="40" customFormat="1" ht="22.5" customHeight="1" x14ac:dyDescent="0.15"/>
    <row r="41" customFormat="1" ht="22.5" customHeight="1" x14ac:dyDescent="0.15"/>
  </sheetData>
  <sheetProtection formatCells="0"/>
  <mergeCells count="11">
    <mergeCell ref="C4:Q4"/>
    <mergeCell ref="C23:F23"/>
    <mergeCell ref="P6:P7"/>
    <mergeCell ref="Q6:Q7"/>
    <mergeCell ref="C6:C7"/>
    <mergeCell ref="D6:D7"/>
    <mergeCell ref="E6:E7"/>
    <mergeCell ref="F6:F7"/>
    <mergeCell ref="G6:I6"/>
    <mergeCell ref="M6:O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80"/>
  <sheetViews>
    <sheetView showGridLines="0" view="pageBreakPreview" zoomScale="9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254</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253</v>
      </c>
      <c r="N5" s="538"/>
      <c r="O5" s="538"/>
      <c r="P5" s="538"/>
      <c r="Q5" s="538"/>
      <c r="R5" s="538"/>
      <c r="S5" s="538"/>
      <c r="T5" s="538"/>
      <c r="U5" s="538"/>
      <c r="V5" s="538"/>
      <c r="W5" s="538"/>
      <c r="X5" s="538"/>
      <c r="Y5" s="538"/>
      <c r="Z5" s="538"/>
      <c r="AA5" s="538"/>
      <c r="AB5" s="538"/>
      <c r="AC5" s="538"/>
      <c r="AD5" s="538"/>
      <c r="AE5" s="538"/>
      <c r="AF5" s="538"/>
      <c r="AG5" s="539"/>
      <c r="AH5" s="503" t="s">
        <v>273</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111</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271</v>
      </c>
      <c r="S7" s="498"/>
      <c r="T7" s="95" t="s">
        <v>2</v>
      </c>
      <c r="U7" s="498" t="s">
        <v>272</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255</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256</v>
      </c>
      <c r="U9" s="533"/>
      <c r="V9" s="533"/>
      <c r="W9" s="533"/>
      <c r="X9" s="533"/>
      <c r="Y9" s="533"/>
      <c r="Z9" s="534"/>
      <c r="AA9" s="98" t="s">
        <v>29</v>
      </c>
      <c r="AB9" s="100"/>
      <c r="AC9" s="100"/>
      <c r="AD9" s="100"/>
      <c r="AE9" s="100"/>
      <c r="AF9" s="100"/>
      <c r="AG9" s="101"/>
      <c r="AH9" s="532" t="s">
        <v>257</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284</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109"/>
      <c r="C13" s="109"/>
      <c r="D13" s="109"/>
      <c r="E13" s="109"/>
      <c r="F13" s="109"/>
      <c r="G13" s="109"/>
      <c r="H13" s="109"/>
      <c r="I13" s="109"/>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113"/>
      <c r="E14" s="113"/>
      <c r="F14" s="113"/>
      <c r="G14" s="113"/>
      <c r="H14" s="113"/>
      <c r="I14" s="113"/>
      <c r="J14" s="114"/>
      <c r="K14" s="107"/>
      <c r="L14" s="89"/>
      <c r="M14" s="88"/>
      <c r="N14" s="88"/>
      <c r="O14" s="88"/>
      <c r="P14" s="88"/>
      <c r="Q14" s="88"/>
      <c r="R14" s="88"/>
      <c r="S14" s="88"/>
      <c r="T14" s="88"/>
      <c r="U14" s="88"/>
      <c r="V14" s="88"/>
      <c r="W14" s="88"/>
      <c r="X14" s="483" t="s">
        <v>34</v>
      </c>
      <c r="Y14" s="478"/>
      <c r="Z14" s="478"/>
      <c r="AA14" s="479"/>
      <c r="AB14" s="480">
        <f>IF($M$6="","",VLOOKUP($M$6,基準単価!$D$7:$G$35,2,0))</f>
        <v>631</v>
      </c>
      <c r="AC14" s="481"/>
      <c r="AD14" s="481"/>
      <c r="AE14" s="478" t="s">
        <v>26</v>
      </c>
      <c r="AF14" s="479"/>
      <c r="AG14" s="483" t="s">
        <v>20</v>
      </c>
      <c r="AH14" s="478"/>
      <c r="AI14" s="479"/>
      <c r="AJ14" s="476">
        <f>ROUNDDOWN($K$83/1000,0)</f>
        <v>105</v>
      </c>
      <c r="AK14" s="477"/>
      <c r="AL14" s="477"/>
      <c r="AM14" s="478" t="s">
        <v>26</v>
      </c>
      <c r="AN14" s="479"/>
    </row>
    <row r="15" spans="2:40" s="86" customFormat="1" ht="20.25" customHeight="1" x14ac:dyDescent="0.15">
      <c r="B15" s="115" t="s">
        <v>15</v>
      </c>
      <c r="C15" s="116"/>
      <c r="D15" s="117"/>
      <c r="E15" s="117"/>
      <c r="F15" s="117"/>
      <c r="G15" s="117"/>
      <c r="H15" s="117"/>
      <c r="I15" s="470" t="s">
        <v>259</v>
      </c>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13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54"/>
      <c r="AL24" s="254"/>
      <c r="AM24" s="254"/>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54"/>
      <c r="AM26" s="254"/>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54"/>
      <c r="Q27" s="254"/>
      <c r="R27" s="254"/>
      <c r="S27" s="254"/>
      <c r="T27" s="254"/>
      <c r="U27" s="255"/>
      <c r="V27" s="255"/>
      <c r="W27" s="255"/>
      <c r="X27" s="255"/>
      <c r="Y27" s="255"/>
      <c r="Z27" s="255"/>
      <c r="AA27" s="255"/>
      <c r="AB27" s="255"/>
      <c r="AC27" s="255"/>
      <c r="AD27" s="255"/>
      <c r="AE27" s="255"/>
      <c r="AF27" s="255"/>
      <c r="AG27" s="255"/>
      <c r="AH27" s="255"/>
      <c r="AI27" s="255"/>
      <c r="AJ27" s="255"/>
      <c r="AK27" s="255"/>
      <c r="AL27" s="255"/>
      <c r="AM27" s="255"/>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54"/>
      <c r="Q28" s="254"/>
      <c r="R28" s="254"/>
      <c r="S28" s="254"/>
      <c r="T28" s="254"/>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144"/>
    </row>
    <row r="35" spans="1:40" s="86" customFormat="1" ht="18.75" customHeight="1" x14ac:dyDescent="0.15">
      <c r="B35" s="131" t="s">
        <v>205</v>
      </c>
      <c r="C35" s="132"/>
      <c r="D35" s="109"/>
      <c r="E35" s="109"/>
      <c r="F35" s="153"/>
      <c r="G35" s="109"/>
      <c r="H35" s="109"/>
      <c r="I35" s="109"/>
      <c r="J35" s="109"/>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116"/>
      <c r="F36" s="161"/>
      <c r="G36" s="116"/>
      <c r="H36" s="116"/>
      <c r="I36" s="116"/>
      <c r="J36" s="116"/>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47" t="s">
        <v>203</v>
      </c>
      <c r="C37" s="164"/>
      <c r="D37" s="113"/>
      <c r="E37" s="113"/>
      <c r="F37" s="152"/>
      <c r="G37" s="113"/>
      <c r="H37" s="113"/>
      <c r="I37" s="113"/>
      <c r="J37" s="113"/>
      <c r="K37" s="163"/>
      <c r="L37" s="163"/>
      <c r="M37" s="163"/>
      <c r="N37" s="163"/>
      <c r="O37" s="163"/>
      <c r="P37" s="174"/>
      <c r="Q37" s="112"/>
      <c r="R37" s="112"/>
      <c r="S37" s="112"/>
      <c r="T37" s="163"/>
      <c r="U37" s="107"/>
      <c r="V37" s="107"/>
      <c r="W37" s="107"/>
      <c r="X37" s="483" t="s">
        <v>34</v>
      </c>
      <c r="Y37" s="478"/>
      <c r="Z37" s="478"/>
      <c r="AA37" s="479"/>
      <c r="AB37" s="480">
        <f>IF($M$6="","",VLOOKUP($M$6,基準単価!$D$7:$G$35,3,0))</f>
        <v>631</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113"/>
      <c r="F44" s="152"/>
      <c r="G44" s="113"/>
      <c r="H44" s="113"/>
      <c r="I44" s="113"/>
      <c r="J44" s="113"/>
      <c r="K44" s="163"/>
      <c r="L44" s="163"/>
      <c r="M44" s="163"/>
      <c r="N44" s="163"/>
      <c r="O44" s="163"/>
      <c r="P44" s="174"/>
      <c r="Q44" s="178"/>
      <c r="R44" s="179"/>
      <c r="S44" s="179"/>
      <c r="T44" s="163"/>
      <c r="U44" s="107"/>
      <c r="V44" s="163"/>
      <c r="W44" s="163"/>
      <c r="X44" s="163"/>
      <c r="Y44" s="163"/>
      <c r="Z44" s="246"/>
      <c r="AA44" s="246"/>
      <c r="AB44" s="246"/>
      <c r="AC44" s="246"/>
      <c r="AD44" s="151"/>
      <c r="AE44" s="163"/>
      <c r="AF44" s="163"/>
      <c r="AG44" s="163"/>
      <c r="AH44" s="163"/>
      <c r="AI44" s="163"/>
      <c r="AJ44" s="165"/>
      <c r="AK44" s="165"/>
      <c r="AL44" s="165"/>
      <c r="AM44" s="165"/>
      <c r="AN44" s="169"/>
    </row>
    <row r="45" spans="1:40" s="86" customFormat="1" ht="18" customHeight="1" x14ac:dyDescent="0.15">
      <c r="B45" s="131" t="s">
        <v>167</v>
      </c>
      <c r="C45" s="116"/>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109"/>
      <c r="D47" s="137"/>
      <c r="E47" s="109"/>
      <c r="F47" s="153"/>
      <c r="G47" s="109"/>
      <c r="H47" s="109"/>
      <c r="I47" s="109"/>
      <c r="J47" s="109"/>
      <c r="K47" s="139"/>
      <c r="L47" s="139"/>
      <c r="M47" s="139"/>
      <c r="N47" s="139"/>
      <c r="O47" s="139"/>
      <c r="P47" s="171"/>
      <c r="Q47" s="172"/>
      <c r="R47" s="181"/>
      <c r="S47" s="181"/>
      <c r="T47" s="139"/>
      <c r="U47" s="110"/>
      <c r="V47" s="139"/>
      <c r="W47" s="139"/>
      <c r="X47" s="139"/>
      <c r="Y47" s="139"/>
      <c r="Z47" s="109"/>
      <c r="AA47" s="109"/>
      <c r="AB47" s="109"/>
      <c r="AC47" s="109"/>
      <c r="AD47" s="137"/>
      <c r="AE47" s="139"/>
      <c r="AF47" s="139"/>
      <c r="AG47" s="139"/>
      <c r="AH47" s="139"/>
      <c r="AI47" s="139"/>
      <c r="AJ47" s="182"/>
      <c r="AK47" s="182"/>
      <c r="AL47" s="182"/>
      <c r="AM47" s="182"/>
      <c r="AN47" s="139"/>
    </row>
    <row r="48" spans="1:40" ht="18.75" customHeight="1" x14ac:dyDescent="0.15">
      <c r="B48" s="183" t="s">
        <v>222</v>
      </c>
      <c r="C48" s="113"/>
      <c r="D48" s="151"/>
      <c r="E48" s="113"/>
      <c r="F48" s="152"/>
      <c r="G48" s="113"/>
      <c r="H48" s="113"/>
      <c r="I48" s="113"/>
      <c r="J48" s="113"/>
      <c r="K48" s="163"/>
      <c r="L48" s="163"/>
      <c r="M48" s="163"/>
      <c r="N48" s="163"/>
      <c r="O48" s="163"/>
      <c r="P48" s="174"/>
      <c r="Q48" s="178"/>
      <c r="R48" s="179"/>
      <c r="S48" s="179"/>
      <c r="T48" s="163"/>
      <c r="U48" s="107"/>
      <c r="V48" s="163"/>
      <c r="W48" s="163"/>
      <c r="X48" s="483" t="s">
        <v>34</v>
      </c>
      <c r="Y48" s="478"/>
      <c r="Z48" s="478"/>
      <c r="AA48" s="479"/>
      <c r="AB48" s="480">
        <f>IF($M$6="","",VLOOKUP($M$6,基準単価!$D$7:$G$35,4,0))</f>
        <v>316</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116"/>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13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131" t="s">
        <v>169</v>
      </c>
      <c r="C55" s="116"/>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t="s">
        <v>265</v>
      </c>
      <c r="G63" s="400"/>
      <c r="H63" s="400"/>
      <c r="I63" s="400"/>
      <c r="J63" s="401"/>
      <c r="K63" s="402">
        <v>105000</v>
      </c>
      <c r="L63" s="403"/>
      <c r="M63" s="403"/>
      <c r="N63" s="403"/>
      <c r="O63" s="403"/>
      <c r="P63" s="420" t="s">
        <v>267</v>
      </c>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105000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21</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14"/>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B102:E102"/>
    <mergeCell ref="F102:J102"/>
    <mergeCell ref="K102:O102"/>
    <mergeCell ref="P102:AN102"/>
    <mergeCell ref="K109:O109"/>
    <mergeCell ref="C160:T160"/>
    <mergeCell ref="C150:T150"/>
    <mergeCell ref="C145:AN145"/>
    <mergeCell ref="C155:AN155"/>
    <mergeCell ref="U140:AN140"/>
    <mergeCell ref="U141:AN141"/>
    <mergeCell ref="U142:AN142"/>
    <mergeCell ref="U143:AN143"/>
    <mergeCell ref="U144:AN144"/>
    <mergeCell ref="U153:AN153"/>
    <mergeCell ref="U148:AN148"/>
    <mergeCell ref="C141:T141"/>
    <mergeCell ref="C153:T153"/>
    <mergeCell ref="U160:AN160"/>
    <mergeCell ref="C156:T156"/>
    <mergeCell ref="U158:AN158"/>
    <mergeCell ref="F114:J114"/>
    <mergeCell ref="K114:O114"/>
    <mergeCell ref="P114:AN114"/>
    <mergeCell ref="M4:AG4"/>
    <mergeCell ref="M6:AN6"/>
    <mergeCell ref="AB14:AD14"/>
    <mergeCell ref="AE14:AF14"/>
    <mergeCell ref="M10:AN10"/>
    <mergeCell ref="AM48:AN48"/>
    <mergeCell ref="X48:AA48"/>
    <mergeCell ref="X14:AA14"/>
    <mergeCell ref="AG14:AI14"/>
    <mergeCell ref="AG48:AI48"/>
    <mergeCell ref="L15:AF15"/>
    <mergeCell ref="X37:AA37"/>
    <mergeCell ref="AB37:AD37"/>
    <mergeCell ref="AE37:AF37"/>
    <mergeCell ref="D16:AN20"/>
    <mergeCell ref="M5:AG5"/>
    <mergeCell ref="T9:Z9"/>
    <mergeCell ref="AH9:AN9"/>
    <mergeCell ref="M8:AN8"/>
    <mergeCell ref="D23:AN23"/>
    <mergeCell ref="B67:E70"/>
    <mergeCell ref="B95:E98"/>
    <mergeCell ref="F95:J95"/>
    <mergeCell ref="B83:E83"/>
    <mergeCell ref="K90:O90"/>
    <mergeCell ref="P90:AN90"/>
    <mergeCell ref="K95:O95"/>
    <mergeCell ref="U163:AN163"/>
    <mergeCell ref="F83:J83"/>
    <mergeCell ref="K83:O83"/>
    <mergeCell ref="F68:J68"/>
    <mergeCell ref="K68:O68"/>
    <mergeCell ref="P68:AN68"/>
    <mergeCell ref="F69:J69"/>
    <mergeCell ref="K69:O69"/>
    <mergeCell ref="P69:AN69"/>
    <mergeCell ref="F70:J70"/>
    <mergeCell ref="K70:O70"/>
    <mergeCell ref="P70:AN70"/>
    <mergeCell ref="B115:E115"/>
    <mergeCell ref="F115:J115"/>
    <mergeCell ref="K115:O115"/>
    <mergeCell ref="P115:AN115"/>
    <mergeCell ref="K96:O96"/>
    <mergeCell ref="U164:AN164"/>
    <mergeCell ref="U165:AN165"/>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AJ37:AL37"/>
    <mergeCell ref="U161:AN161"/>
    <mergeCell ref="U156:AN156"/>
    <mergeCell ref="U159:AN159"/>
    <mergeCell ref="U157:AN157"/>
    <mergeCell ref="AM37:AN37"/>
    <mergeCell ref="I49:K49"/>
    <mergeCell ref="C56:AN56"/>
    <mergeCell ref="AJ48:AL48"/>
    <mergeCell ref="AE48:AF48"/>
    <mergeCell ref="AB48:AD48"/>
    <mergeCell ref="C46:AN46"/>
    <mergeCell ref="U28:AM28"/>
    <mergeCell ref="K67:O67"/>
    <mergeCell ref="P67:AN67"/>
    <mergeCell ref="F67:J67"/>
    <mergeCell ref="B63:E66"/>
    <mergeCell ref="F63:J63"/>
    <mergeCell ref="K63:O63"/>
    <mergeCell ref="P63:AN63"/>
    <mergeCell ref="K65:O65"/>
    <mergeCell ref="F65:J65"/>
    <mergeCell ref="F64:J64"/>
    <mergeCell ref="K64:O64"/>
    <mergeCell ref="P64:AN64"/>
    <mergeCell ref="AG37:AI37"/>
    <mergeCell ref="P65:AN65"/>
    <mergeCell ref="F66:J66"/>
    <mergeCell ref="K66:O66"/>
    <mergeCell ref="P66:AN66"/>
    <mergeCell ref="B103:E106"/>
    <mergeCell ref="F103:J103"/>
    <mergeCell ref="K103:O103"/>
    <mergeCell ref="P103:AN103"/>
    <mergeCell ref="F112:J112"/>
    <mergeCell ref="K112:O112"/>
    <mergeCell ref="P112:AN112"/>
    <mergeCell ref="B107:E110"/>
    <mergeCell ref="F107:J107"/>
    <mergeCell ref="B111:E114"/>
    <mergeCell ref="F111:J111"/>
    <mergeCell ref="F113:J113"/>
    <mergeCell ref="K113:O113"/>
    <mergeCell ref="P113:AN113"/>
    <mergeCell ref="P111:AN111"/>
    <mergeCell ref="P109:AN109"/>
    <mergeCell ref="F110:J110"/>
    <mergeCell ref="K110:O110"/>
    <mergeCell ref="P110:AN110"/>
    <mergeCell ref="K111:O111"/>
    <mergeCell ref="F109:J109"/>
    <mergeCell ref="P106:AN106"/>
    <mergeCell ref="F104:J104"/>
    <mergeCell ref="K104:O104"/>
    <mergeCell ref="B71:E74"/>
    <mergeCell ref="F71:J71"/>
    <mergeCell ref="K71:O71"/>
    <mergeCell ref="P71:AN71"/>
    <mergeCell ref="F72:J72"/>
    <mergeCell ref="K72:O72"/>
    <mergeCell ref="P72:AN72"/>
    <mergeCell ref="F73:J73"/>
    <mergeCell ref="K73:O73"/>
    <mergeCell ref="P73:AN73"/>
    <mergeCell ref="F74:J74"/>
    <mergeCell ref="K74:O74"/>
    <mergeCell ref="P74:AN74"/>
    <mergeCell ref="P75:AN75"/>
    <mergeCell ref="F76:J76"/>
    <mergeCell ref="K76:O76"/>
    <mergeCell ref="P76:AN76"/>
    <mergeCell ref="F77:J77"/>
    <mergeCell ref="K77:O77"/>
    <mergeCell ref="P77:AN77"/>
    <mergeCell ref="F78:J78"/>
    <mergeCell ref="K78:O78"/>
    <mergeCell ref="P78:AN78"/>
    <mergeCell ref="B86:E86"/>
    <mergeCell ref="B79:E82"/>
    <mergeCell ref="F79:J79"/>
    <mergeCell ref="K79:O79"/>
    <mergeCell ref="F81:J81"/>
    <mergeCell ref="K81:O81"/>
    <mergeCell ref="B75:E78"/>
    <mergeCell ref="F75:J75"/>
    <mergeCell ref="K75:O75"/>
    <mergeCell ref="K80:O80"/>
    <mergeCell ref="P80:AN80"/>
    <mergeCell ref="P82:AN82"/>
    <mergeCell ref="F89:J89"/>
    <mergeCell ref="K89:O89"/>
    <mergeCell ref="P89:AN89"/>
    <mergeCell ref="P104:AN104"/>
    <mergeCell ref="F105:J105"/>
    <mergeCell ref="K105:O105"/>
    <mergeCell ref="P94:AN94"/>
    <mergeCell ref="K94:O94"/>
    <mergeCell ref="F94:J94"/>
    <mergeCell ref="P93:AN93"/>
    <mergeCell ref="P98:AN98"/>
    <mergeCell ref="F99:J99"/>
    <mergeCell ref="K99:O99"/>
    <mergeCell ref="P99:AN99"/>
    <mergeCell ref="K97:O97"/>
    <mergeCell ref="P97:AN97"/>
    <mergeCell ref="F98:J98"/>
    <mergeCell ref="K98:O98"/>
    <mergeCell ref="P95:AN95"/>
    <mergeCell ref="F96:J96"/>
    <mergeCell ref="F91:J91"/>
    <mergeCell ref="C161:T161"/>
    <mergeCell ref="P81:AN81"/>
    <mergeCell ref="F82:J82"/>
    <mergeCell ref="K82:O82"/>
    <mergeCell ref="P83:AN83"/>
    <mergeCell ref="F88:J88"/>
    <mergeCell ref="K88:O88"/>
    <mergeCell ref="P88:AN88"/>
    <mergeCell ref="K107:O107"/>
    <mergeCell ref="P107:AN107"/>
    <mergeCell ref="K93:O93"/>
    <mergeCell ref="F93:J93"/>
    <mergeCell ref="P92:AN92"/>
    <mergeCell ref="K92:O92"/>
    <mergeCell ref="F92:J92"/>
    <mergeCell ref="P91:AN91"/>
    <mergeCell ref="K91:O91"/>
    <mergeCell ref="P105:AN105"/>
    <mergeCell ref="F106:J106"/>
    <mergeCell ref="K106:O106"/>
    <mergeCell ref="B99:E99"/>
    <mergeCell ref="B91:E94"/>
    <mergeCell ref="P96:AN96"/>
    <mergeCell ref="F97:J97"/>
    <mergeCell ref="C165:T165"/>
    <mergeCell ref="B60:AN60"/>
    <mergeCell ref="C140:T140"/>
    <mergeCell ref="C144:T144"/>
    <mergeCell ref="C146:T146"/>
    <mergeCell ref="U146:AN146"/>
    <mergeCell ref="U147:AN147"/>
    <mergeCell ref="U149:AN149"/>
    <mergeCell ref="C151:T151"/>
    <mergeCell ref="U151:AN151"/>
    <mergeCell ref="U150:AN150"/>
    <mergeCell ref="P87:AN87"/>
    <mergeCell ref="K87:O87"/>
    <mergeCell ref="F87:J87"/>
    <mergeCell ref="B87:E90"/>
    <mergeCell ref="P86:AN86"/>
    <mergeCell ref="K86:O86"/>
    <mergeCell ref="F86:J86"/>
    <mergeCell ref="P79:AN79"/>
    <mergeCell ref="F80:J80"/>
    <mergeCell ref="F108:J108"/>
    <mergeCell ref="K108:O108"/>
    <mergeCell ref="P108:AN108"/>
    <mergeCell ref="F90:J90"/>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261</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262</v>
      </c>
      <c r="N5" s="538"/>
      <c r="O5" s="538"/>
      <c r="P5" s="538"/>
      <c r="Q5" s="538"/>
      <c r="R5" s="538"/>
      <c r="S5" s="538"/>
      <c r="T5" s="538"/>
      <c r="U5" s="538"/>
      <c r="V5" s="538"/>
      <c r="W5" s="538"/>
      <c r="X5" s="538"/>
      <c r="Y5" s="538"/>
      <c r="Z5" s="538"/>
      <c r="AA5" s="538"/>
      <c r="AB5" s="538"/>
      <c r="AC5" s="538"/>
      <c r="AD5" s="538"/>
      <c r="AE5" s="538"/>
      <c r="AF5" s="538"/>
      <c r="AG5" s="539"/>
      <c r="AH5" s="503" t="s">
        <v>276</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117</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274</v>
      </c>
      <c r="S7" s="498"/>
      <c r="T7" s="95" t="s">
        <v>2</v>
      </c>
      <c r="U7" s="498" t="s">
        <v>275</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260</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263</v>
      </c>
      <c r="U9" s="533"/>
      <c r="V9" s="533"/>
      <c r="W9" s="533"/>
      <c r="X9" s="533"/>
      <c r="Y9" s="533"/>
      <c r="Z9" s="534"/>
      <c r="AA9" s="98" t="s">
        <v>29</v>
      </c>
      <c r="AB9" s="100"/>
      <c r="AC9" s="100"/>
      <c r="AD9" s="100"/>
      <c r="AE9" s="100"/>
      <c r="AF9" s="100"/>
      <c r="AG9" s="101"/>
      <c r="AH9" s="532" t="s">
        <v>264</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285</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f>IF($M$6="","",VLOOKUP($M$6,基準単価!$D$7:$G$35,2,0))</f>
        <v>271</v>
      </c>
      <c r="AC14" s="481"/>
      <c r="AD14" s="481"/>
      <c r="AE14" s="478" t="s">
        <v>26</v>
      </c>
      <c r="AF14" s="479"/>
      <c r="AG14" s="483" t="s">
        <v>20</v>
      </c>
      <c r="AH14" s="478"/>
      <c r="AI14" s="479"/>
      <c r="AJ14" s="476">
        <f>ROUNDDOWN($K$83/1000,0)</f>
        <v>57</v>
      </c>
      <c r="AK14" s="477"/>
      <c r="AL14" s="477"/>
      <c r="AM14" s="478" t="s">
        <v>26</v>
      </c>
      <c r="AN14" s="479"/>
    </row>
    <row r="15" spans="2:40" s="86" customFormat="1" ht="20.25" customHeight="1" x14ac:dyDescent="0.15">
      <c r="B15" s="115" t="s">
        <v>15</v>
      </c>
      <c r="C15" s="279"/>
      <c r="D15" s="117"/>
      <c r="E15" s="117"/>
      <c r="F15" s="117"/>
      <c r="G15" s="117"/>
      <c r="H15" s="117"/>
      <c r="I15" s="470" t="s">
        <v>259</v>
      </c>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f>IF($M$6="","",VLOOKUP($M$6,基準単価!$D$7:$G$35,3,0))</f>
        <v>271</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f>IF($M$6="","",VLOOKUP($M$6,基準単価!$D$7:$G$35,4,0))</f>
        <v>136</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t="s">
        <v>266</v>
      </c>
      <c r="G63" s="400"/>
      <c r="H63" s="400"/>
      <c r="I63" s="400"/>
      <c r="J63" s="401"/>
      <c r="K63" s="402">
        <v>57750</v>
      </c>
      <c r="L63" s="403"/>
      <c r="M63" s="403"/>
      <c r="N63" s="403"/>
      <c r="O63" s="403"/>
      <c r="P63" s="420" t="s">
        <v>268</v>
      </c>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57750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270</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269</v>
      </c>
      <c r="N5" s="538"/>
      <c r="O5" s="538"/>
      <c r="P5" s="538"/>
      <c r="Q5" s="538"/>
      <c r="R5" s="538"/>
      <c r="S5" s="538"/>
      <c r="T5" s="538"/>
      <c r="U5" s="538"/>
      <c r="V5" s="538"/>
      <c r="W5" s="538"/>
      <c r="X5" s="538"/>
      <c r="Y5" s="538"/>
      <c r="Z5" s="538"/>
      <c r="AA5" s="538"/>
      <c r="AB5" s="538"/>
      <c r="AC5" s="538"/>
      <c r="AD5" s="538"/>
      <c r="AE5" s="538"/>
      <c r="AF5" s="538"/>
      <c r="AG5" s="539"/>
      <c r="AH5" s="503" t="s">
        <v>277</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115</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278</v>
      </c>
      <c r="S7" s="498"/>
      <c r="T7" s="95" t="s">
        <v>2</v>
      </c>
      <c r="U7" s="498" t="s">
        <v>279</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280</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281</v>
      </c>
      <c r="U9" s="533"/>
      <c r="V9" s="533"/>
      <c r="W9" s="533"/>
      <c r="X9" s="533"/>
      <c r="Y9" s="533"/>
      <c r="Z9" s="534"/>
      <c r="AA9" s="98" t="s">
        <v>29</v>
      </c>
      <c r="AB9" s="100"/>
      <c r="AC9" s="100"/>
      <c r="AD9" s="100"/>
      <c r="AE9" s="100"/>
      <c r="AF9" s="100"/>
      <c r="AG9" s="101"/>
      <c r="AH9" s="532" t="s">
        <v>282</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283</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f>IF($M$6="","",VLOOKUP($M$6,基準単価!$D$7:$G$35,2,0))</f>
        <v>279</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t="s">
        <v>286</v>
      </c>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f>IF($M$6="","",VLOOKUP($M$6,基準単価!$D$7:$G$35,3,0))</f>
        <v>279</v>
      </c>
      <c r="AC37" s="481"/>
      <c r="AD37" s="481"/>
      <c r="AE37" s="478" t="s">
        <v>26</v>
      </c>
      <c r="AF37" s="479"/>
      <c r="AG37" s="483" t="s">
        <v>20</v>
      </c>
      <c r="AH37" s="478"/>
      <c r="AI37" s="479"/>
      <c r="AJ37" s="476">
        <f>ROUNDDOWN($K$99/1000,0)</f>
        <v>144</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f>IF($M$6="","",VLOOKUP($M$6,基準単価!$D$7:$G$35,4,0))</f>
        <v>140</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t="s">
        <v>287</v>
      </c>
      <c r="G87" s="400"/>
      <c r="H87" s="400"/>
      <c r="I87" s="400"/>
      <c r="J87" s="401"/>
      <c r="K87" s="402">
        <v>39200</v>
      </c>
      <c r="L87" s="403"/>
      <c r="M87" s="403"/>
      <c r="N87" s="403"/>
      <c r="O87" s="404"/>
      <c r="P87" s="399" t="s">
        <v>291</v>
      </c>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t="s">
        <v>288</v>
      </c>
      <c r="G91" s="400"/>
      <c r="H91" s="400"/>
      <c r="I91" s="400"/>
      <c r="J91" s="401"/>
      <c r="K91" s="402">
        <v>105000</v>
      </c>
      <c r="L91" s="403"/>
      <c r="M91" s="403"/>
      <c r="N91" s="403"/>
      <c r="O91" s="403"/>
      <c r="P91" s="420" t="s">
        <v>289</v>
      </c>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row>
    <row r="92" spans="2:40" ht="9.75" customHeight="1" x14ac:dyDescent="0.15">
      <c r="B92" s="408"/>
      <c r="C92" s="409"/>
      <c r="D92" s="409"/>
      <c r="E92" s="410"/>
      <c r="F92" s="421"/>
      <c r="G92" s="422"/>
      <c r="H92" s="422"/>
      <c r="I92" s="422"/>
      <c r="J92" s="423"/>
      <c r="K92" s="424"/>
      <c r="L92" s="425"/>
      <c r="M92" s="425"/>
      <c r="N92" s="425"/>
      <c r="O92" s="425"/>
      <c r="P92" s="426" t="s">
        <v>290</v>
      </c>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144200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311</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310</v>
      </c>
      <c r="N5" s="538"/>
      <c r="O5" s="538"/>
      <c r="P5" s="538"/>
      <c r="Q5" s="538"/>
      <c r="R5" s="538"/>
      <c r="S5" s="538"/>
      <c r="T5" s="538"/>
      <c r="U5" s="538"/>
      <c r="V5" s="538"/>
      <c r="W5" s="538"/>
      <c r="X5" s="538"/>
      <c r="Y5" s="538"/>
      <c r="Z5" s="538"/>
      <c r="AA5" s="538"/>
      <c r="AB5" s="538"/>
      <c r="AC5" s="538"/>
      <c r="AD5" s="538"/>
      <c r="AE5" s="538"/>
      <c r="AF5" s="538"/>
      <c r="AG5" s="539"/>
      <c r="AH5" s="503" t="s">
        <v>312</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129</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315</v>
      </c>
      <c r="S7" s="498"/>
      <c r="T7" s="95" t="s">
        <v>2</v>
      </c>
      <c r="U7" s="498" t="s">
        <v>316</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314</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313</v>
      </c>
      <c r="U9" s="533"/>
      <c r="V9" s="533"/>
      <c r="W9" s="533"/>
      <c r="X9" s="533"/>
      <c r="Y9" s="533"/>
      <c r="Z9" s="534"/>
      <c r="AA9" s="98" t="s">
        <v>29</v>
      </c>
      <c r="AB9" s="100"/>
      <c r="AC9" s="100"/>
      <c r="AD9" s="100"/>
      <c r="AE9" s="100"/>
      <c r="AF9" s="100"/>
      <c r="AG9" s="101"/>
      <c r="AH9" s="532" t="s">
        <v>317</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318</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f>IF($M$6="","",VLOOKUP($M$6,基準単価!$D$7:$G$35,2,0))</f>
        <v>107</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f>IF($M$6="","",VLOOKUP($M$6,基準単価!$D$7:$G$35,4,0))</f>
        <v>41</v>
      </c>
      <c r="AC48" s="481"/>
      <c r="AD48" s="481"/>
      <c r="AE48" s="478" t="s">
        <v>26</v>
      </c>
      <c r="AF48" s="479"/>
      <c r="AG48" s="483" t="s">
        <v>20</v>
      </c>
      <c r="AH48" s="478"/>
      <c r="AI48" s="479"/>
      <c r="AJ48" s="476">
        <f>ROUNDDOWN($K$115/1000,0)</f>
        <v>150</v>
      </c>
      <c r="AK48" s="477"/>
      <c r="AL48" s="477"/>
      <c r="AM48" s="478" t="s">
        <v>26</v>
      </c>
      <c r="AN48" s="479"/>
    </row>
    <row r="49" spans="2:40" ht="18.75" customHeight="1" x14ac:dyDescent="0.15">
      <c r="B49" s="115" t="s">
        <v>15</v>
      </c>
      <c r="C49" s="279"/>
      <c r="D49" s="117"/>
      <c r="E49" s="117"/>
      <c r="F49" s="117"/>
      <c r="G49" s="117"/>
      <c r="H49" s="117"/>
      <c r="I49" s="470" t="s">
        <v>258</v>
      </c>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3"/>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row>
    <row r="92" spans="2:40" ht="9.75" customHeight="1" x14ac:dyDescent="0.15">
      <c r="B92" s="408"/>
      <c r="C92" s="409"/>
      <c r="D92" s="409"/>
      <c r="E92" s="410"/>
      <c r="F92" s="421"/>
      <c r="G92" s="422"/>
      <c r="H92" s="422"/>
      <c r="I92" s="422"/>
      <c r="J92" s="423"/>
      <c r="K92" s="424"/>
      <c r="L92" s="425"/>
      <c r="M92" s="425"/>
      <c r="N92" s="425"/>
      <c r="O92" s="425"/>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t="s">
        <v>323</v>
      </c>
      <c r="G103" s="400"/>
      <c r="H103" s="400"/>
      <c r="I103" s="400"/>
      <c r="J103" s="401"/>
      <c r="K103" s="402">
        <v>136500</v>
      </c>
      <c r="L103" s="403"/>
      <c r="M103" s="403"/>
      <c r="N103" s="403"/>
      <c r="O103" s="403"/>
      <c r="P103" s="420" t="s">
        <v>319</v>
      </c>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t="s">
        <v>324</v>
      </c>
      <c r="G104" s="422"/>
      <c r="H104" s="422"/>
      <c r="I104" s="422"/>
      <c r="J104" s="423"/>
      <c r="K104" s="424">
        <v>13650</v>
      </c>
      <c r="L104" s="425"/>
      <c r="M104" s="425"/>
      <c r="N104" s="425"/>
      <c r="O104" s="425"/>
      <c r="P104" s="426" t="s">
        <v>320</v>
      </c>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t="s">
        <v>321</v>
      </c>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t="s">
        <v>322</v>
      </c>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150150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本申請書の使い方</vt:lpstr>
      <vt:lpstr>総括表（申請）</vt:lpstr>
      <vt:lpstr>総括表 (変更)</vt:lpstr>
      <vt:lpstr>総括表 (実績)</vt:lpstr>
      <vt:lpstr>申請額一覧 </vt:lpstr>
      <vt:lpstr>個票１</vt:lpstr>
      <vt:lpstr>個票２</vt:lpstr>
      <vt:lpstr>個票３</vt:lpstr>
      <vt:lpstr>個票４</vt:lpstr>
      <vt:lpstr>個票５</vt:lpstr>
      <vt:lpstr>基準単価</vt:lpstr>
      <vt:lpstr>基準単価!Print_Area</vt:lpstr>
      <vt:lpstr>個票１!Print_Area</vt:lpstr>
      <vt:lpstr>個票２!Print_Area</vt:lpstr>
      <vt:lpstr>個票３!Print_Area</vt:lpstr>
      <vt:lpstr>個票４!Print_Area</vt:lpstr>
      <vt:lpstr>個票５!Print_Area</vt:lpstr>
      <vt:lpstr>'申請額一覧 '!Print_Area</vt:lpstr>
      <vt:lpstr>'総括表 (実績)'!Print_Area</vt:lpstr>
      <vt:lpstr>'総括表 (変更)'!Print_Area</vt:lpstr>
      <vt:lpstr>'総括表（申請）'!Print_Area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彩矢佳</dc:creator>
  <cp:lastModifiedBy>Gifu</cp:lastModifiedBy>
  <cp:lastPrinted>2021-09-27T08:55:30Z</cp:lastPrinted>
  <dcterms:created xsi:type="dcterms:W3CDTF">2018-06-19T01:27:02Z</dcterms:created>
  <dcterms:modified xsi:type="dcterms:W3CDTF">2021-12-01T06:18:35Z</dcterms:modified>
</cp:coreProperties>
</file>