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51" activeTab="0"/>
  </bookViews>
  <sheets>
    <sheet name="R03基準財政需要額・収入額・交付決定額" sheetId="1" r:id="rId1"/>
    <sheet name="R03最近5年間の交付決定額" sheetId="2" r:id="rId2"/>
    <sheet name="R03人口からみた交付税の状況" sheetId="3" r:id="rId3"/>
    <sheet name="R03不交付団体の推移" sheetId="4" r:id="rId4"/>
    <sheet name="R03標準財政規模" sheetId="5" r:id="rId5"/>
    <sheet name="R03財政力指数" sheetId="6" r:id="rId6"/>
    <sheet name="R03特例交付金決定額一覧" sheetId="7" r:id="rId7"/>
  </sheets>
  <externalReferences>
    <externalReference r:id="rId10"/>
  </externalReferences>
  <definedNames>
    <definedName name="_xlnm._FilterDatabase" localSheetId="4" hidden="1">'R03標準財政規模'!$A$2:$A$51</definedName>
    <definedName name="\D" localSheetId="2">'R03人口からみた交付税の状況'!$B$55:$B$55</definedName>
    <definedName name="\D">#REF!</definedName>
    <definedName name="\R" localSheetId="1">'R03最近5年間の交付決定額'!#REF!</definedName>
    <definedName name="\R" localSheetId="2">'R03人口からみた交付税の状況'!#REF!</definedName>
    <definedName name="\R" localSheetId="6">'[1]過去５年間の交付決定額'!#REF!</definedName>
    <definedName name="\R">#REF!</definedName>
    <definedName name="_xlnm.Print_Area" localSheetId="0">'R03基準財政需要額・収入額・交付決定額'!$A$2:$BA$52</definedName>
    <definedName name="_xlnm.Print_Area" localSheetId="1">'R03最近5年間の交付決定額'!$A$2:$J$52</definedName>
    <definedName name="_xlnm.Print_Area" localSheetId="5">'R03財政力指数'!$A$1:$G$53</definedName>
    <definedName name="_xlnm.Print_Area" localSheetId="2">'R03人口からみた交付税の状況'!$A$2:$G$51</definedName>
    <definedName name="_xlnm.Print_Area" localSheetId="6">'R03特例交付金決定額一覧'!$A$1:$M$49</definedName>
    <definedName name="_xlnm.Print_Area" localSheetId="4">'R03標準財政規模'!$D$2:$J$50</definedName>
    <definedName name="_xlnm.Print_Area" localSheetId="3">'R03不交付団体の推移'!$A$1:$H$37</definedName>
    <definedName name="PRINT_AREA_MI">#REF!</definedName>
    <definedName name="_xlnm.Print_Titles" localSheetId="0">'R03基準財政需要額・収入額・交付決定額'!$A:$A,'R03基準財政需要額・収入額・交付決定額'!$2:$5</definedName>
    <definedName name="_xlnm.Print_Titles" localSheetId="2">'R03人口からみた交付税の状況'!$2:$5</definedName>
    <definedName name="_xlnm.Print_Titles" localSheetId="6">'R03特例交付金決定額一覧'!$2:$4</definedName>
  </definedNames>
  <calcPr fullCalcOnLoad="1"/>
</workbook>
</file>

<file path=xl/sharedStrings.xml><?xml version="1.0" encoding="utf-8"?>
<sst xmlns="http://schemas.openxmlformats.org/spreadsheetml/2006/main" count="720" uniqueCount="437">
  <si>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</si>
  <si>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</si>
  <si>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</si>
  <si>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</si>
  <si>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</si>
  <si>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</si>
  <si>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</si>
  <si>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</si>
  <si>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</si>
  <si>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</si>
  <si>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</si>
  <si>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</si>
  <si>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</si>
  <si>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</si>
  <si>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</si>
  <si>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</si>
  <si>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</si>
  <si>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</si>
  <si>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</si>
  <si>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</si>
  <si>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</si>
  <si>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</si>
  <si>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</si>
  <si>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</si>
  <si>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</si>
  <si>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</si>
  <si>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</si>
  <si>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</si>
  <si>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</si>
  <si>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</si>
  <si>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</si>
  <si>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</si>
  <si>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</si>
  <si>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</si>
  <si>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</si>
  <si>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</si>
  <si>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</si>
  <si>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</si>
  <si>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</si>
  <si>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</si>
  <si>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参      考</t>
  </si>
  <si>
    <t>（参考）</t>
  </si>
  <si>
    <t>追加交付前</t>
  </si>
  <si>
    <t xml:space="preserve">個別算定経費 </t>
  </si>
  <si>
    <t>包括算定経費</t>
  </si>
  <si>
    <t>財源不足・超過額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</si>
  <si>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</si>
  <si>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</si>
  <si>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</si>
  <si>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</si>
  <si>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</si>
  <si>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</si>
  <si>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</si>
  <si>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</si>
  <si>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</si>
  <si>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</si>
  <si>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</si>
  <si>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</si>
  <si>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</si>
  <si>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</si>
  <si>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</si>
  <si>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</si>
  <si>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</si>
  <si>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</si>
  <si>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</si>
  <si>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</si>
  <si>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</si>
  <si>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</si>
  <si>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</si>
  <si>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</si>
  <si>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</si>
  <si>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</si>
  <si>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</si>
  <si>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</si>
  <si>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</si>
  <si>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</si>
  <si>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</si>
  <si>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</si>
  <si>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</si>
  <si>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</si>
  <si>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</si>
  <si>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</si>
  <si>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</si>
  <si>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</si>
  <si>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</si>
  <si>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</si>
  <si>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</si>
  <si>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</si>
  <si>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</si>
  <si>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</si>
  <si>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</si>
  <si>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</si>
  <si>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</si>
  <si>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</si>
  <si>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</si>
  <si>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</si>
  <si>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</si>
  <si>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</si>
  <si>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</si>
  <si>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</si>
  <si>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</si>
  <si>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</si>
  <si>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</si>
  <si>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</si>
  <si>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</si>
  <si>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</si>
  <si>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</si>
  <si>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</si>
  <si>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</si>
  <si>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</si>
  <si>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</si>
  <si>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</si>
  <si>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</si>
  <si>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</si>
  <si>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</si>
  <si>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</si>
  <si>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</si>
  <si>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</si>
  <si>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</si>
  <si>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</si>
  <si>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</si>
  <si>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</si>
  <si>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</si>
  <si>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</si>
  <si>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</si>
  <si>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</si>
  <si>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</si>
  <si>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</si>
  <si>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</si>
  <si>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</si>
  <si>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</si>
  <si>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</si>
  <si>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</si>
  <si>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</si>
  <si>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</si>
  <si>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</si>
  <si>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</si>
  <si>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</si>
  <si>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</si>
  <si>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</si>
  <si>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</si>
  <si>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</si>
  <si>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</si>
  <si>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</si>
  <si>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</si>
  <si>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</si>
  <si>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</si>
  <si>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</si>
  <si>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</si>
  <si>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</si>
  <si>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</si>
  <si>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</si>
  <si>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</si>
  <si>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</si>
  <si>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</si>
  <si>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</si>
  <si>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</si>
  <si>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</si>
  <si>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</si>
  <si>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</si>
  <si>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</si>
  <si>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</si>
  <si>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</si>
  <si>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</si>
  <si>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</si>
  <si>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</si>
  <si>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</si>
  <si>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</si>
  <si>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</si>
  <si>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</si>
  <si>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</si>
  <si>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</si>
  <si>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</si>
  <si>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</si>
  <si>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</si>
  <si>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</si>
  <si>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</si>
  <si>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</si>
  <si>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</si>
  <si>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</si>
  <si>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</si>
  <si>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</si>
  <si>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</si>
  <si>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</si>
  <si>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</si>
  <si>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</si>
  <si>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</si>
  <si>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</si>
  <si>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</si>
  <si>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</si>
  <si>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</si>
  <si>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</si>
  <si>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</si>
  <si>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</si>
  <si>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</si>
  <si>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</si>
  <si>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</si>
  <si>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</si>
  <si>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</si>
  <si>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</si>
  <si>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</si>
  <si>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</si>
  <si>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</si>
  <si>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</si>
  <si>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</si>
  <si>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</si>
  <si>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</si>
  <si>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</si>
  <si>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</si>
  <si>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</si>
  <si>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</si>
  <si>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</si>
  <si>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</si>
  <si>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</si>
  <si>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</si>
  <si>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</si>
  <si>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</si>
  <si>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</si>
  <si>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</si>
  <si>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</si>
  <si>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</si>
  <si>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</si>
  <si>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</si>
  <si>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</si>
  <si>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</si>
  <si>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</si>
  <si>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</si>
  <si>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</si>
  <si>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</si>
  <si>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</si>
  <si>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</si>
  <si>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</si>
  <si>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</si>
  <si>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</si>
  <si>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</si>
  <si>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</si>
  <si>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</si>
  <si>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</si>
  <si>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</si>
  <si>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</si>
  <si>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</si>
  <si>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</si>
  <si>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</si>
  <si>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</si>
  <si>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</si>
  <si>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</si>
  <si>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</si>
  <si>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</si>
  <si>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</si>
  <si>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</si>
  <si>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</si>
  <si>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</si>
  <si>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</si>
  <si>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</si>
  <si>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</si>
  <si>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</si>
  <si>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</si>
  <si>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</si>
  <si>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</si>
  <si>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</si>
  <si>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</si>
  <si>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</si>
  <si>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</si>
  <si>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</si>
  <si>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</si>
  <si>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</si>
  <si>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</si>
  <si>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</si>
  <si>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</si>
  <si>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</si>
  <si>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</si>
  <si>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</si>
  <si>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</si>
  <si>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</si>
  <si>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縮減後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</si>
  <si>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</si>
  <si>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</si>
  <si>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</si>
  <si>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</si>
  <si>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</si>
  <si>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</si>
  <si>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</si>
  <si>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</si>
  <si>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</si>
  <si>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</si>
  <si>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</si>
  <si>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</si>
  <si>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</si>
  <si>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</si>
  <si>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</si>
  <si>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</si>
  <si>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</si>
  <si>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</si>
  <si>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</si>
  <si>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</si>
  <si>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</si>
  <si>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</si>
  <si>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</si>
  <si>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</si>
  <si>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平成28年度</t>
  </si>
  <si>
    <t>平成29年度</t>
  </si>
  <si>
    <t>平成30年度</t>
  </si>
  <si>
    <t xml:space="preserve"> A</t>
  </si>
  <si>
    <t xml:space="preserve"> B</t>
  </si>
  <si>
    <t xml:space="preserve">  C</t>
  </si>
  <si>
    <t xml:space="preserve"> D</t>
  </si>
  <si>
    <t>E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</si>
  <si>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</si>
  <si>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</si>
  <si>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</si>
  <si>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</si>
  <si>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</si>
  <si>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</si>
  <si>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</si>
  <si>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</si>
  <si>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</si>
  <si>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</si>
  <si>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</si>
  <si>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</si>
  <si>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　関ケ原町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</si>
  <si>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</si>
  <si>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</si>
  <si>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</si>
  <si>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</si>
  <si>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</si>
  <si>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</si>
  <si>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</si>
  <si>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</si>
  <si>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</si>
  <si>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</si>
  <si>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</si>
  <si>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</si>
  <si>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</si>
  <si>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</si>
  <si>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</si>
  <si>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</si>
  <si>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</si>
  <si>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</si>
  <si>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</si>
  <si>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</si>
  <si>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</si>
  <si>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</si>
  <si>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</si>
  <si>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</si>
  <si>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</si>
  <si>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</si>
  <si>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</si>
  <si>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</si>
  <si>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</si>
  <si>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</si>
  <si>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</si>
  <si>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</si>
  <si>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</si>
  <si>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</si>
  <si>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</si>
  <si>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(n-1)（Ｂ）</t>
  </si>
  <si>
    <t>(n)（錯誤前）</t>
  </si>
  <si>
    <t>区分</t>
  </si>
  <si>
    <t>錯誤額</t>
  </si>
  <si>
    <t>(当初比)</t>
  </si>
  <si>
    <t>←非表示(調整額復活後は表示)→</t>
  </si>
  <si>
    <t>基準財政需要額、基準財政収入額及び普通交付税決定額</t>
  </si>
  <si>
    <t>（単位…千円、伸び率…％）</t>
  </si>
  <si>
    <t>交付決定額(調整後)</t>
  </si>
  <si>
    <t>(B-A)/A</t>
  </si>
  <si>
    <t>(C-B)/B</t>
  </si>
  <si>
    <t>(D-C)/C</t>
  </si>
  <si>
    <t>(E-D)/D</t>
  </si>
  <si>
    <t>伸び率(%)</t>
  </si>
  <si>
    <t>(B+C+D)　　E</t>
  </si>
  <si>
    <t>市町村名</t>
  </si>
  <si>
    <t>(A+B+C)/3</t>
  </si>
  <si>
    <t>平均</t>
  </si>
  <si>
    <t>R01年度(当初算定)</t>
  </si>
  <si>
    <t>伸び率</t>
  </si>
  <si>
    <t>個人住民税減収補填特例交付金</t>
  </si>
  <si>
    <t>地方特例交付金決定額</t>
  </si>
  <si>
    <t>自動車税減収補填特例交付金</t>
  </si>
  <si>
    <t>軽自動車税減収補填特例交付金</t>
  </si>
  <si>
    <t>森林環境</t>
  </si>
  <si>
    <t>高山市</t>
  </si>
  <si>
    <t>関市</t>
  </si>
  <si>
    <t>中津川市</t>
  </si>
  <si>
    <t>恵那市</t>
  </si>
  <si>
    <t>揖斐川町</t>
  </si>
  <si>
    <t>地域社会再生事業費</t>
  </si>
  <si>
    <t>(n-1)地域社会再生</t>
  </si>
  <si>
    <t>皆増</t>
  </si>
  <si>
    <t>Ｈ２９年度</t>
  </si>
  <si>
    <t>Ｈ３０年度</t>
  </si>
  <si>
    <t>Ｒ０１年度</t>
  </si>
  <si>
    <t>Ｒ０２年度</t>
  </si>
  <si>
    <t>令和２年度</t>
  </si>
  <si>
    <t>C1538</t>
  </si>
  <si>
    <t>C0100</t>
  </si>
  <si>
    <t>C1254</t>
  </si>
  <si>
    <t>C0102</t>
  </si>
  <si>
    <t>C0103</t>
  </si>
  <si>
    <t>C0104</t>
  </si>
  <si>
    <t>C1701</t>
  </si>
  <si>
    <t>C0105</t>
  </si>
  <si>
    <t>S0777</t>
  </si>
  <si>
    <t>C0135</t>
  </si>
  <si>
    <t>S9925</t>
  </si>
  <si>
    <t>突合用</t>
  </si>
  <si>
    <t>算式入り</t>
  </si>
  <si>
    <t>S9926</t>
  </si>
  <si>
    <t>ﾁｪｯｸ</t>
  </si>
  <si>
    <t>C1186</t>
  </si>
  <si>
    <t>臨財債
n年度
算定替単純計</t>
  </si>
  <si>
    <t>S0501</t>
  </si>
  <si>
    <t>普通交付税交付額
n年度
(当初)</t>
  </si>
  <si>
    <t>R02年度(当初算定)</t>
  </si>
  <si>
    <t>R02</t>
  </si>
  <si>
    <t>(縮減後)(振替後)</t>
  </si>
  <si>
    <t>令和３年度</t>
  </si>
  <si>
    <t>人口からみた令和３年度普通交付税の状況</t>
  </si>
  <si>
    <t>令和３年度 市町村標準財政規模等</t>
  </si>
  <si>
    <t>令和３年度　市町村財政力指数</t>
  </si>
  <si>
    <t>令和３年度　地方特例交付金決定額一覧</t>
  </si>
  <si>
    <t>令和３年度</t>
  </si>
  <si>
    <t>地域デジタル社会推進費</t>
  </si>
  <si>
    <t>(n-1)地域デジタル</t>
  </si>
  <si>
    <t>（注）伸び率は、市町村を令和３年度の不交付・交付団体の区分で整理し、令和２年度当初算定との比較である。</t>
  </si>
  <si>
    <t>　　  また、昨年度、合併算定替えが終了した４市(岐阜市，大垣市，多治見市，可児市)では、令和２年度の合併算定替えとの比較である。</t>
  </si>
  <si>
    <t>岐阜市</t>
  </si>
  <si>
    <t>大垣市</t>
  </si>
  <si>
    <t>多治見市</t>
  </si>
  <si>
    <t>可児市</t>
  </si>
  <si>
    <t>Ｒ０３年度</t>
  </si>
  <si>
    <t>（注）Ｈ２９,Ｒ０１,Ｒ０２,Ｒ０３年度は当初算定による決定額、Ｈ３０年度は補正予算に係る追加交付分を含む決定額である。</t>
  </si>
  <si>
    <t>Ｒ０２年国調人口</t>
  </si>
  <si>
    <t>（速報値）</t>
  </si>
  <si>
    <t>（注）「錯誤に係る額」及び「調整額」を考慮しない額である。</t>
  </si>
  <si>
    <t>R03年度(当初算定)</t>
  </si>
  <si>
    <t>R03</t>
  </si>
  <si>
    <t>（注）１　錯誤額は加減していない。R01、R02年度において合併算定替え実施団体は一本算定による。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</si>
</sst>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72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12"/>
      <name val="ＭＳ 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0"/>
      <color indexed="4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rgb="FFFF0000"/>
      <name val="ＭＳ Ｐゴシック"/>
      <family val="3"/>
    </font>
    <font>
      <sz val="10"/>
      <color theme="6" tint="0.7999799847602844"/>
      <name val="ＭＳ ゴシック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 diagonalUp="1">
      <left style="hair"/>
      <right style="thin"/>
      <top style="hair"/>
      <bottom style="hair"/>
      <diagonal style="thin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8"/>
      </left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2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2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2" fillId="9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2" fillId="15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23" fillId="1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3" fillId="1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2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2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23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23" fillId="3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44" borderId="1" applyNumberFormat="0" applyAlignment="0" applyProtection="0"/>
    <xf numFmtId="0" fontId="55" fillId="44" borderId="1" applyNumberFormat="0" applyAlignment="0" applyProtection="0"/>
    <xf numFmtId="0" fontId="25" fillId="45" borderId="2" applyNumberFormat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26" fillId="4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2" fillId="48" borderId="3" applyNumberFormat="0" applyFont="0" applyAlignment="0" applyProtection="0"/>
    <xf numFmtId="0" fontId="15" fillId="49" borderId="4" applyNumberFormat="0" applyFont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8" fillId="5" borderId="0" applyNumberFormat="0" applyBorder="0" applyAlignment="0" applyProtection="0"/>
    <xf numFmtId="41" fontId="39" fillId="0" borderId="0">
      <alignment/>
      <protection/>
    </xf>
    <xf numFmtId="201" fontId="39" fillId="0" borderId="0">
      <alignment/>
      <protection/>
    </xf>
    <xf numFmtId="202" fontId="39" fillId="0" borderId="0">
      <alignment/>
      <protection/>
    </xf>
    <xf numFmtId="203" fontId="39" fillId="0" borderId="0">
      <alignment/>
      <protection/>
    </xf>
    <xf numFmtId="204" fontId="39" fillId="0" borderId="0">
      <alignment/>
      <protection/>
    </xf>
    <xf numFmtId="0" fontId="59" fillId="51" borderId="7" applyNumberFormat="0" applyAlignment="0" applyProtection="0"/>
    <xf numFmtId="0" fontId="59" fillId="51" borderId="7" applyNumberFormat="0" applyAlignment="0" applyProtection="0"/>
    <xf numFmtId="0" fontId="29" fillId="52" borderId="8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3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3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4" fillId="0" borderId="16" applyNumberFormat="0" applyFill="0" applyAlignment="0" applyProtection="0"/>
    <xf numFmtId="0" fontId="65" fillId="51" borderId="17" applyNumberFormat="0" applyAlignment="0" applyProtection="0"/>
    <xf numFmtId="0" fontId="65" fillId="51" borderId="17" applyNumberFormat="0" applyAlignment="0" applyProtection="0"/>
    <xf numFmtId="0" fontId="35" fillId="52" borderId="1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53" borderId="7" applyNumberFormat="0" applyAlignment="0" applyProtection="0"/>
    <xf numFmtId="0" fontId="67" fillId="53" borderId="7" applyNumberFormat="0" applyAlignment="0" applyProtection="0"/>
    <xf numFmtId="0" fontId="37" fillId="13" borderId="8" applyNumberFormat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 vertical="center"/>
      <protection/>
    </xf>
    <xf numFmtId="0" fontId="52" fillId="0" borderId="0">
      <alignment vertical="center"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38" fillId="7" borderId="0" applyNumberFormat="0" applyBorder="0" applyAlignment="0" applyProtection="0"/>
  </cellStyleXfs>
  <cellXfs count="542">
    <xf numFmtId="0" fontId="0" fillId="0" borderId="0" xfId="0" applyAlignment="1">
      <alignment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81" fontId="15" fillId="0" borderId="0" xfId="150" applyNumberFormat="1">
      <alignment vertical="center"/>
      <protection/>
    </xf>
    <xf numFmtId="196" fontId="15" fillId="0" borderId="0" xfId="150" applyNumberFormat="1">
      <alignment vertical="center"/>
      <protection/>
    </xf>
    <xf numFmtId="3" fontId="14" fillId="0" borderId="0" xfId="0" applyNumberFormat="1" applyFont="1" applyFill="1" applyAlignment="1">
      <alignment horizontal="right" vertical="center"/>
    </xf>
    <xf numFmtId="3" fontId="9" fillId="0" borderId="30" xfId="0" applyNumberFormat="1" applyFont="1" applyFill="1" applyBorder="1" applyAlignment="1">
      <alignment horizontal="center" vertical="center"/>
    </xf>
    <xf numFmtId="210" fontId="15" fillId="0" borderId="31" xfId="150" applyNumberFormat="1" applyFill="1" applyBorder="1">
      <alignment vertical="center"/>
      <protection/>
    </xf>
    <xf numFmtId="210" fontId="15" fillId="0" borderId="32" xfId="150" applyNumberFormat="1" applyFill="1" applyBorder="1">
      <alignment vertical="center"/>
      <protection/>
    </xf>
    <xf numFmtId="210" fontId="15" fillId="0" borderId="33" xfId="150" applyNumberFormat="1" applyFill="1" applyBorder="1">
      <alignment vertical="center"/>
      <protection/>
    </xf>
    <xf numFmtId="0" fontId="2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 wrapText="1"/>
      <protection/>
    </xf>
    <xf numFmtId="0" fontId="21" fillId="0" borderId="34" xfId="152" applyFont="1" applyFill="1" applyBorder="1" applyAlignment="1">
      <alignment horizontal="left" vertical="center"/>
      <protection/>
    </xf>
    <xf numFmtId="0" fontId="41" fillId="0" borderId="35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 shrinkToFit="1"/>
      <protection/>
    </xf>
    <xf numFmtId="0" fontId="41" fillId="0" borderId="35" xfId="152" applyFont="1" applyFill="1" applyBorder="1" applyAlignment="1">
      <alignment horizontal="center" vertical="center" shrinkToFit="1"/>
      <protection/>
    </xf>
    <xf numFmtId="181" fontId="21" fillId="0" borderId="0" xfId="150" applyNumberFormat="1" applyFont="1">
      <alignment vertical="center"/>
      <protection/>
    </xf>
    <xf numFmtId="180" fontId="21" fillId="0" borderId="0" xfId="150" applyNumberFormat="1" applyFont="1">
      <alignment vertical="center"/>
      <protection/>
    </xf>
    <xf numFmtId="181" fontId="21" fillId="0" borderId="36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>
      <alignment vertical="center" wrapText="1"/>
      <protection/>
    </xf>
    <xf numFmtId="181" fontId="21" fillId="0" borderId="37" xfId="150" applyNumberFormat="1" applyFont="1" applyBorder="1">
      <alignment vertical="center"/>
      <protection/>
    </xf>
    <xf numFmtId="181" fontId="21" fillId="0" borderId="38" xfId="150" applyNumberFormat="1" applyFont="1" applyBorder="1">
      <alignment vertical="center"/>
      <protection/>
    </xf>
    <xf numFmtId="3" fontId="69" fillId="0" borderId="0" xfId="151" applyNumberFormat="1" applyFont="1">
      <alignment vertical="center"/>
      <protection/>
    </xf>
    <xf numFmtId="181" fontId="21" fillId="0" borderId="36" xfId="150" applyNumberFormat="1" applyFont="1" applyBorder="1">
      <alignment vertical="center"/>
      <protection/>
    </xf>
    <xf numFmtId="181" fontId="21" fillId="0" borderId="39" xfId="150" applyNumberFormat="1" applyFont="1" applyBorder="1" applyAlignment="1">
      <alignment horizontal="center" vertical="center"/>
      <protection/>
    </xf>
    <xf numFmtId="38" fontId="41" fillId="0" borderId="0" xfId="118" applyNumberFormat="1" applyFont="1" applyAlignment="1">
      <alignment/>
    </xf>
    <xf numFmtId="183" fontId="41" fillId="0" borderId="0" xfId="118" applyNumberFormat="1" applyFont="1" applyAlignment="1">
      <alignment/>
    </xf>
    <xf numFmtId="38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 horizontal="centerContinuous"/>
    </xf>
    <xf numFmtId="38" fontId="41" fillId="0" borderId="0" xfId="118" applyNumberFormat="1" applyFont="1" applyAlignment="1">
      <alignment vertical="center"/>
    </xf>
    <xf numFmtId="38" fontId="41" fillId="0" borderId="40" xfId="118" applyNumberFormat="1" applyFont="1" applyBorder="1" applyAlignment="1">
      <alignment vertical="center"/>
    </xf>
    <xf numFmtId="38" fontId="41" fillId="0" borderId="41" xfId="118" applyNumberFormat="1" applyFont="1" applyBorder="1" applyAlignment="1">
      <alignment vertical="center"/>
    </xf>
    <xf numFmtId="38" fontId="41" fillId="0" borderId="42" xfId="118" applyNumberFormat="1" applyFont="1" applyBorder="1" applyAlignment="1">
      <alignment vertical="center"/>
    </xf>
    <xf numFmtId="38" fontId="41" fillId="0" borderId="43" xfId="118" applyNumberFormat="1" applyFont="1" applyBorder="1" applyAlignment="1">
      <alignment vertical="center"/>
    </xf>
    <xf numFmtId="38" fontId="41" fillId="0" borderId="44" xfId="118" applyNumberFormat="1" applyFont="1" applyBorder="1" applyAlignment="1">
      <alignment vertical="center"/>
    </xf>
    <xf numFmtId="38" fontId="41" fillId="0" borderId="45" xfId="118" applyNumberFormat="1" applyFont="1" applyBorder="1" applyAlignment="1">
      <alignment vertical="center"/>
    </xf>
    <xf numFmtId="183" fontId="41" fillId="0" borderId="0" xfId="118" applyNumberFormat="1" applyFont="1" applyBorder="1" applyAlignment="1">
      <alignment horizontal="right"/>
    </xf>
    <xf numFmtId="3" fontId="9" fillId="0" borderId="2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213" fontId="8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186" fontId="8" fillId="0" borderId="0" xfId="118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86" fontId="5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9" fillId="55" borderId="32" xfId="0" applyNumberFormat="1" applyFont="1" applyFill="1" applyBorder="1" applyAlignment="1">
      <alignment horizontal="center" vertical="center"/>
    </xf>
    <xf numFmtId="3" fontId="9" fillId="55" borderId="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 shrinkToFit="1"/>
    </xf>
    <xf numFmtId="0" fontId="14" fillId="55" borderId="31" xfId="0" applyFont="1" applyFill="1" applyBorder="1" applyAlignment="1">
      <alignment horizontal="centerContinuous" vertical="center"/>
    </xf>
    <xf numFmtId="3" fontId="9" fillId="55" borderId="31" xfId="0" applyNumberFormat="1" applyFont="1" applyFill="1" applyBorder="1" applyAlignment="1">
      <alignment horizontal="centerContinuous" vertical="center"/>
    </xf>
    <xf numFmtId="3" fontId="5" fillId="56" borderId="0" xfId="0" applyNumberFormat="1" applyFont="1" applyFill="1" applyAlignment="1">
      <alignment vertical="center"/>
    </xf>
    <xf numFmtId="3" fontId="9" fillId="56" borderId="32" xfId="0" applyNumberFormat="1" applyFont="1" applyFill="1" applyBorder="1" applyAlignment="1">
      <alignment horizontal="center" vertical="center"/>
    </xf>
    <xf numFmtId="3" fontId="9" fillId="56" borderId="0" xfId="0" applyNumberFormat="1" applyFont="1" applyFill="1" applyBorder="1" applyAlignment="1">
      <alignment horizontal="center" vertical="center"/>
    </xf>
    <xf numFmtId="3" fontId="9" fillId="56" borderId="33" xfId="0" applyNumberFormat="1" applyFont="1" applyFill="1" applyBorder="1" applyAlignment="1">
      <alignment horizontal="center" vertical="center" shrinkToFit="1"/>
    </xf>
    <xf numFmtId="3" fontId="9" fillId="56" borderId="0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 vertical="center"/>
    </xf>
    <xf numFmtId="186" fontId="9" fillId="56" borderId="32" xfId="118" applyNumberFormat="1" applyFont="1" applyFill="1" applyBorder="1" applyAlignment="1">
      <alignment horizontal="center" vertical="center" shrinkToFit="1"/>
    </xf>
    <xf numFmtId="186" fontId="9" fillId="56" borderId="0" xfId="118" applyNumberFormat="1" applyFont="1" applyFill="1" applyBorder="1" applyAlignment="1">
      <alignment horizontal="center" vertical="center"/>
    </xf>
    <xf numFmtId="186" fontId="9" fillId="56" borderId="33" xfId="118" applyNumberFormat="1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Continuous" vertical="center"/>
    </xf>
    <xf numFmtId="3" fontId="9" fillId="56" borderId="33" xfId="0" applyNumberFormat="1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9" fillId="55" borderId="51" xfId="0" applyNumberFormat="1" applyFont="1" applyFill="1" applyBorder="1" applyAlignment="1">
      <alignment horizontal="center" vertical="center" shrinkToFit="1"/>
    </xf>
    <xf numFmtId="3" fontId="9" fillId="55" borderId="52" xfId="0" applyNumberFormat="1" applyFont="1" applyFill="1" applyBorder="1" applyAlignment="1">
      <alignment horizontal="center" vertical="center"/>
    </xf>
    <xf numFmtId="3" fontId="9" fillId="55" borderId="53" xfId="0" applyNumberFormat="1" applyFont="1" applyFill="1" applyBorder="1" applyAlignment="1">
      <alignment horizontal="center" vertical="center" shrinkToFit="1"/>
    </xf>
    <xf numFmtId="3" fontId="9" fillId="55" borderId="54" xfId="0" applyNumberFormat="1" applyFont="1" applyFill="1" applyBorder="1" applyAlignment="1">
      <alignment horizontal="center" vertical="center" shrinkToFit="1"/>
    </xf>
    <xf numFmtId="0" fontId="14" fillId="55" borderId="55" xfId="0" applyFont="1" applyFill="1" applyBorder="1" applyAlignment="1">
      <alignment horizontal="centerContinuous" vertical="center"/>
    </xf>
    <xf numFmtId="3" fontId="9" fillId="55" borderId="56" xfId="0" applyNumberFormat="1" applyFont="1" applyFill="1" applyBorder="1" applyAlignment="1">
      <alignment horizontal="center" vertical="center"/>
    </xf>
    <xf numFmtId="3" fontId="9" fillId="55" borderId="26" xfId="0" applyNumberFormat="1" applyFont="1" applyFill="1" applyBorder="1" applyAlignment="1">
      <alignment horizontal="center" vertical="center"/>
    </xf>
    <xf numFmtId="3" fontId="9" fillId="55" borderId="57" xfId="0" applyNumberFormat="1" applyFont="1" applyFill="1" applyBorder="1" applyAlignment="1">
      <alignment horizontal="center" vertical="center"/>
    </xf>
    <xf numFmtId="0" fontId="14" fillId="55" borderId="58" xfId="0" applyFont="1" applyFill="1" applyBorder="1" applyAlignment="1">
      <alignment horizontal="center" vertical="center" shrinkToFit="1"/>
    </xf>
    <xf numFmtId="0" fontId="14" fillId="55" borderId="54" xfId="0" applyFont="1" applyFill="1" applyBorder="1" applyAlignment="1">
      <alignment horizontal="center" vertical="center" shrinkToFit="1"/>
    </xf>
    <xf numFmtId="3" fontId="9" fillId="55" borderId="59" xfId="0" applyNumberFormat="1" applyFont="1" applyFill="1" applyBorder="1" applyAlignment="1">
      <alignment vertical="center"/>
    </xf>
    <xf numFmtId="3" fontId="9" fillId="55" borderId="32" xfId="0" applyNumberFormat="1" applyFont="1" applyFill="1" applyBorder="1" applyAlignment="1">
      <alignment vertical="center"/>
    </xf>
    <xf numFmtId="3" fontId="9" fillId="55" borderId="56" xfId="0" applyNumberFormat="1" applyFont="1" applyFill="1" applyBorder="1" applyAlignment="1">
      <alignment vertical="center"/>
    </xf>
    <xf numFmtId="3" fontId="9" fillId="55" borderId="55" xfId="0" applyNumberFormat="1" applyFont="1" applyFill="1" applyBorder="1" applyAlignment="1">
      <alignment horizontal="centerContinuous" vertical="center"/>
    </xf>
    <xf numFmtId="3" fontId="9" fillId="55" borderId="22" xfId="0" applyNumberFormat="1" applyFont="1" applyFill="1" applyBorder="1" applyAlignment="1">
      <alignment horizontal="center" vertical="center"/>
    </xf>
    <xf numFmtId="3" fontId="9" fillId="55" borderId="22" xfId="0" applyNumberFormat="1" applyFont="1" applyFill="1" applyBorder="1" applyAlignment="1">
      <alignment horizontal="centerContinuous" vertical="center"/>
    </xf>
    <xf numFmtId="3" fontId="9" fillId="55" borderId="0" xfId="0" applyNumberFormat="1" applyFont="1" applyFill="1" applyBorder="1" applyAlignment="1">
      <alignment horizontal="centerContinuous" vertical="center"/>
    </xf>
    <xf numFmtId="3" fontId="9" fillId="55" borderId="33" xfId="0" applyNumberFormat="1" applyFont="1" applyFill="1" applyBorder="1" applyAlignment="1">
      <alignment horizontal="centerContinuous" vertical="center"/>
    </xf>
    <xf numFmtId="0" fontId="14" fillId="55" borderId="58" xfId="0" applyFont="1" applyFill="1" applyBorder="1" applyAlignment="1">
      <alignment horizontal="centerContinuous" vertical="center"/>
    </xf>
    <xf numFmtId="176" fontId="9" fillId="55" borderId="60" xfId="0" applyNumberFormat="1" applyFont="1" applyFill="1" applyBorder="1" applyAlignment="1">
      <alignment horizontal="center" vertical="center"/>
    </xf>
    <xf numFmtId="3" fontId="9" fillId="55" borderId="6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/>
    </xf>
    <xf numFmtId="176" fontId="9" fillId="55" borderId="54" xfId="0" applyNumberFormat="1" applyFont="1" applyFill="1" applyBorder="1" applyAlignment="1">
      <alignment horizontal="center" vertical="center"/>
    </xf>
    <xf numFmtId="3" fontId="9" fillId="55" borderId="31" xfId="0" applyNumberFormat="1" applyFont="1" applyFill="1" applyBorder="1" applyAlignment="1">
      <alignment horizontal="center" vertical="center" shrinkToFit="1"/>
    </xf>
    <xf numFmtId="3" fontId="9" fillId="55" borderId="34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Alignment="1">
      <alignment horizontal="center" vertical="center"/>
    </xf>
    <xf numFmtId="3" fontId="40" fillId="56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86" fontId="41" fillId="0" borderId="0" xfId="118" applyNumberFormat="1" applyFont="1" applyFill="1" applyAlignment="1">
      <alignment horizontal="center" vertical="center"/>
    </xf>
    <xf numFmtId="3" fontId="9" fillId="55" borderId="36" xfId="0" applyNumberFormat="1" applyFont="1" applyFill="1" applyBorder="1" applyAlignment="1">
      <alignment horizontal="center" vertical="center"/>
    </xf>
    <xf numFmtId="3" fontId="9" fillId="55" borderId="37" xfId="0" applyNumberFormat="1" applyFont="1" applyFill="1" applyBorder="1" applyAlignment="1">
      <alignment horizontal="center" vertical="center" shrinkToFit="1"/>
    </xf>
    <xf numFmtId="186" fontId="9" fillId="55" borderId="61" xfId="118" applyNumberFormat="1" applyFont="1" applyFill="1" applyBorder="1" applyAlignment="1">
      <alignment horizontal="center" vertical="center" shrinkToFit="1"/>
    </xf>
    <xf numFmtId="186" fontId="9" fillId="55" borderId="51" xfId="118" applyNumberFormat="1" applyFont="1" applyFill="1" applyBorder="1" applyAlignment="1">
      <alignment horizontal="center" vertical="center"/>
    </xf>
    <xf numFmtId="186" fontId="9" fillId="55" borderId="53" xfId="118" applyNumberFormat="1" applyFont="1" applyFill="1" applyBorder="1" applyAlignment="1">
      <alignment horizontal="center" vertical="center" shrinkToFit="1"/>
    </xf>
    <xf numFmtId="3" fontId="9" fillId="55" borderId="58" xfId="0" applyNumberFormat="1" applyFont="1" applyFill="1" applyBorder="1" applyAlignment="1">
      <alignment horizontal="center" vertical="center" shrinkToFit="1"/>
    </xf>
    <xf numFmtId="3" fontId="9" fillId="55" borderId="26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213" fontId="45" fillId="0" borderId="0" xfId="0" applyNumberFormat="1" applyFont="1" applyFill="1" applyBorder="1" applyAlignment="1">
      <alignment vertical="center"/>
    </xf>
    <xf numFmtId="213" fontId="45" fillId="0" borderId="0" xfId="0" applyNumberFormat="1" applyFont="1" applyFill="1" applyBorder="1" applyAlignment="1">
      <alignment horizontal="center" vertical="center"/>
    </xf>
    <xf numFmtId="213" fontId="45" fillId="0" borderId="0" xfId="0" applyNumberFormat="1" applyFont="1" applyFill="1" applyAlignment="1">
      <alignment vertical="center"/>
    </xf>
    <xf numFmtId="213" fontId="45" fillId="0" borderId="0" xfId="118" applyNumberFormat="1" applyFont="1" applyFill="1" applyBorder="1" applyAlignment="1">
      <alignment vertical="center"/>
    </xf>
    <xf numFmtId="213" fontId="46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3" fontId="4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13" fontId="47" fillId="0" borderId="0" xfId="0" applyNumberFormat="1" applyFont="1" applyFill="1" applyAlignment="1">
      <alignment vertical="center"/>
    </xf>
    <xf numFmtId="213" fontId="47" fillId="0" borderId="0" xfId="0" applyNumberFormat="1" applyFont="1" applyFill="1" applyBorder="1" applyAlignment="1">
      <alignment vertical="center"/>
    </xf>
    <xf numFmtId="213" fontId="47" fillId="0" borderId="0" xfId="118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86" fontId="46" fillId="0" borderId="0" xfId="118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4" fontId="17" fillId="0" borderId="62" xfId="0" applyNumberFormat="1" applyFont="1" applyFill="1" applyBorder="1" applyAlignment="1">
      <alignment vertical="center"/>
    </xf>
    <xf numFmtId="214" fontId="17" fillId="0" borderId="0" xfId="0" applyNumberFormat="1" applyFont="1" applyFill="1" applyBorder="1" applyAlignment="1">
      <alignment vertical="center"/>
    </xf>
    <xf numFmtId="213" fontId="17" fillId="0" borderId="63" xfId="0" applyNumberFormat="1" applyFont="1" applyFill="1" applyBorder="1" applyAlignment="1">
      <alignment vertical="center"/>
    </xf>
    <xf numFmtId="213" fontId="16" fillId="0" borderId="0" xfId="0" applyNumberFormat="1" applyFont="1" applyFill="1" applyAlignment="1">
      <alignment vertical="center"/>
    </xf>
    <xf numFmtId="213" fontId="17" fillId="0" borderId="64" xfId="0" applyNumberFormat="1" applyFont="1" applyFill="1" applyBorder="1" applyAlignment="1">
      <alignment vertical="center"/>
    </xf>
    <xf numFmtId="213" fontId="17" fillId="56" borderId="64" xfId="0" applyNumberFormat="1" applyFont="1" applyFill="1" applyBorder="1" applyAlignment="1">
      <alignment vertical="center"/>
    </xf>
    <xf numFmtId="214" fontId="16" fillId="0" borderId="28" xfId="0" applyNumberFormat="1" applyFont="1" applyFill="1" applyBorder="1" applyAlignment="1">
      <alignment vertical="center"/>
    </xf>
    <xf numFmtId="214" fontId="16" fillId="0" borderId="62" xfId="0" applyNumberFormat="1" applyFont="1" applyFill="1" applyBorder="1" applyAlignment="1">
      <alignment vertical="center"/>
    </xf>
    <xf numFmtId="213" fontId="17" fillId="0" borderId="65" xfId="0" applyNumberFormat="1" applyFont="1" applyFill="1" applyBorder="1" applyAlignment="1">
      <alignment vertical="center"/>
    </xf>
    <xf numFmtId="213" fontId="17" fillId="0" borderId="66" xfId="0" applyNumberFormat="1" applyFont="1" applyFill="1" applyBorder="1" applyAlignment="1">
      <alignment vertical="center"/>
    </xf>
    <xf numFmtId="213" fontId="17" fillId="56" borderId="66" xfId="0" applyNumberFormat="1" applyFont="1" applyFill="1" applyBorder="1" applyAlignment="1">
      <alignment vertical="center"/>
    </xf>
    <xf numFmtId="214" fontId="17" fillId="0" borderId="67" xfId="0" applyNumberFormat="1" applyFont="1" applyFill="1" applyBorder="1" applyAlignment="1">
      <alignment vertical="center"/>
    </xf>
    <xf numFmtId="214" fontId="17" fillId="0" borderId="68" xfId="0" applyNumberFormat="1" applyFont="1" applyFill="1" applyBorder="1" applyAlignment="1">
      <alignment vertical="center"/>
    </xf>
    <xf numFmtId="213" fontId="17" fillId="0" borderId="69" xfId="0" applyNumberFormat="1" applyFont="1" applyFill="1" applyBorder="1" applyAlignment="1">
      <alignment vertical="center"/>
    </xf>
    <xf numFmtId="214" fontId="17" fillId="0" borderId="25" xfId="0" applyNumberFormat="1" applyFont="1" applyFill="1" applyBorder="1" applyAlignment="1">
      <alignment vertical="center"/>
    </xf>
    <xf numFmtId="213" fontId="17" fillId="0" borderId="70" xfId="118" applyNumberFormat="1" applyFont="1" applyFill="1" applyBorder="1" applyAlignment="1">
      <alignment vertical="center"/>
    </xf>
    <xf numFmtId="213" fontId="17" fillId="56" borderId="66" xfId="118" applyNumberFormat="1" applyFont="1" applyFill="1" applyBorder="1" applyAlignment="1">
      <alignment vertical="center"/>
    </xf>
    <xf numFmtId="213" fontId="17" fillId="0" borderId="70" xfId="0" applyNumberFormat="1" applyFont="1" applyFill="1" applyBorder="1" applyAlignment="1">
      <alignment vertical="center"/>
    </xf>
    <xf numFmtId="214" fontId="17" fillId="0" borderId="71" xfId="0" applyNumberFormat="1" applyFont="1" applyFill="1" applyBorder="1" applyAlignment="1">
      <alignment vertical="center"/>
    </xf>
    <xf numFmtId="214" fontId="17" fillId="0" borderId="72" xfId="0" applyNumberFormat="1" applyFont="1" applyFill="1" applyBorder="1" applyAlignment="1">
      <alignment vertical="center"/>
    </xf>
    <xf numFmtId="213" fontId="17" fillId="0" borderId="25" xfId="0" applyNumberFormat="1" applyFont="1" applyFill="1" applyBorder="1" applyAlignment="1">
      <alignment vertical="center"/>
    </xf>
    <xf numFmtId="214" fontId="17" fillId="0" borderId="52" xfId="0" applyNumberFormat="1" applyFont="1" applyFill="1" applyBorder="1" applyAlignment="1">
      <alignment vertical="center"/>
    </xf>
    <xf numFmtId="213" fontId="17" fillId="0" borderId="0" xfId="0" applyNumberFormat="1" applyFont="1" applyFill="1" applyBorder="1" applyAlignment="1">
      <alignment vertical="center"/>
    </xf>
    <xf numFmtId="213" fontId="17" fillId="56" borderId="0" xfId="0" applyNumberFormat="1" applyFont="1" applyFill="1" applyBorder="1" applyAlignment="1">
      <alignment vertical="center"/>
    </xf>
    <xf numFmtId="214" fontId="17" fillId="0" borderId="73" xfId="0" applyNumberFormat="1" applyFont="1" applyFill="1" applyBorder="1" applyAlignment="1">
      <alignment vertical="center"/>
    </xf>
    <xf numFmtId="213" fontId="17" fillId="0" borderId="74" xfId="0" applyNumberFormat="1" applyFont="1" applyFill="1" applyBorder="1" applyAlignment="1">
      <alignment vertical="center"/>
    </xf>
    <xf numFmtId="213" fontId="17" fillId="0" borderId="75" xfId="0" applyNumberFormat="1" applyFont="1" applyFill="1" applyBorder="1" applyAlignment="1">
      <alignment vertical="center"/>
    </xf>
    <xf numFmtId="214" fontId="17" fillId="0" borderId="26" xfId="0" applyNumberFormat="1" applyFont="1" applyFill="1" applyBorder="1" applyAlignment="1">
      <alignment vertical="center"/>
    </xf>
    <xf numFmtId="213" fontId="17" fillId="0" borderId="51" xfId="118" applyNumberFormat="1" applyFont="1" applyFill="1" applyBorder="1" applyAlignment="1">
      <alignment vertical="center"/>
    </xf>
    <xf numFmtId="213" fontId="17" fillId="56" borderId="0" xfId="118" applyNumberFormat="1" applyFont="1" applyFill="1" applyBorder="1" applyAlignment="1">
      <alignment vertical="center"/>
    </xf>
    <xf numFmtId="213" fontId="17" fillId="0" borderId="26" xfId="0" applyNumberFormat="1" applyFont="1" applyFill="1" applyBorder="1" applyAlignment="1">
      <alignment vertical="center"/>
    </xf>
    <xf numFmtId="213" fontId="17" fillId="0" borderId="51" xfId="0" applyNumberFormat="1" applyFont="1" applyFill="1" applyBorder="1" applyAlignment="1">
      <alignment vertical="center"/>
    </xf>
    <xf numFmtId="213" fontId="17" fillId="0" borderId="76" xfId="0" applyNumberFormat="1" applyFont="1" applyFill="1" applyBorder="1" applyAlignment="1">
      <alignment vertical="center"/>
    </xf>
    <xf numFmtId="214" fontId="17" fillId="0" borderId="77" xfId="0" applyNumberFormat="1" applyFont="1" applyFill="1" applyBorder="1" applyAlignment="1">
      <alignment vertical="center"/>
    </xf>
    <xf numFmtId="214" fontId="17" fillId="0" borderId="78" xfId="0" applyNumberFormat="1" applyFont="1" applyFill="1" applyBorder="1" applyAlignment="1">
      <alignment vertical="center"/>
    </xf>
    <xf numFmtId="213" fontId="17" fillId="0" borderId="39" xfId="0" applyNumberFormat="1" applyFont="1" applyFill="1" applyBorder="1" applyAlignment="1">
      <alignment vertical="center"/>
    </xf>
    <xf numFmtId="214" fontId="17" fillId="0" borderId="79" xfId="0" applyNumberFormat="1" applyFont="1" applyFill="1" applyBorder="1" applyAlignment="1">
      <alignment vertical="center"/>
    </xf>
    <xf numFmtId="213" fontId="17" fillId="0" borderId="80" xfId="0" applyNumberFormat="1" applyFont="1" applyFill="1" applyBorder="1" applyAlignment="1">
      <alignment vertical="center"/>
    </xf>
    <xf numFmtId="213" fontId="17" fillId="0" borderId="79" xfId="0" applyNumberFormat="1" applyFont="1" applyFill="1" applyBorder="1" applyAlignment="1">
      <alignment vertical="center"/>
    </xf>
    <xf numFmtId="213" fontId="16" fillId="0" borderId="81" xfId="0" applyNumberFormat="1" applyFont="1" applyFill="1" applyBorder="1" applyAlignment="1">
      <alignment vertical="center"/>
    </xf>
    <xf numFmtId="213" fontId="16" fillId="0" borderId="64" xfId="0" applyNumberFormat="1" applyFont="1" applyFill="1" applyBorder="1" applyAlignment="1">
      <alignment vertical="center"/>
    </xf>
    <xf numFmtId="213" fontId="17" fillId="0" borderId="82" xfId="0" applyNumberFormat="1" applyFont="1" applyFill="1" applyBorder="1" applyAlignment="1">
      <alignment vertical="center"/>
    </xf>
    <xf numFmtId="213" fontId="17" fillId="0" borderId="83" xfId="0" applyNumberFormat="1" applyFont="1" applyFill="1" applyBorder="1" applyAlignment="1">
      <alignment vertical="center"/>
    </xf>
    <xf numFmtId="214" fontId="17" fillId="0" borderId="84" xfId="0" applyNumberFormat="1" applyFont="1" applyFill="1" applyBorder="1" applyAlignment="1">
      <alignment vertical="center"/>
    </xf>
    <xf numFmtId="213" fontId="16" fillId="0" borderId="74" xfId="0" applyNumberFormat="1" applyFont="1" applyFill="1" applyBorder="1" applyAlignment="1">
      <alignment vertical="center"/>
    </xf>
    <xf numFmtId="213" fontId="17" fillId="56" borderId="74" xfId="0" applyNumberFormat="1" applyFont="1" applyFill="1" applyBorder="1" applyAlignment="1">
      <alignment vertical="center"/>
    </xf>
    <xf numFmtId="213" fontId="17" fillId="0" borderId="85" xfId="0" applyNumberFormat="1" applyFont="1" applyFill="1" applyBorder="1" applyAlignment="1">
      <alignment vertical="center"/>
    </xf>
    <xf numFmtId="214" fontId="17" fillId="0" borderId="86" xfId="0" applyNumberFormat="1" applyFont="1" applyFill="1" applyBorder="1" applyAlignment="1">
      <alignment vertical="center"/>
    </xf>
    <xf numFmtId="214" fontId="17" fillId="0" borderId="87" xfId="0" applyNumberFormat="1" applyFont="1" applyFill="1" applyBorder="1" applyAlignment="1">
      <alignment vertical="center"/>
    </xf>
    <xf numFmtId="213" fontId="17" fillId="0" borderId="50" xfId="0" applyNumberFormat="1" applyFont="1" applyFill="1" applyBorder="1" applyAlignment="1">
      <alignment vertical="center"/>
    </xf>
    <xf numFmtId="214" fontId="17" fillId="0" borderId="88" xfId="0" applyNumberFormat="1" applyFont="1" applyFill="1" applyBorder="1" applyAlignment="1">
      <alignment vertical="center"/>
    </xf>
    <xf numFmtId="213" fontId="17" fillId="0" borderId="89" xfId="118" applyNumberFormat="1" applyFont="1" applyFill="1" applyBorder="1" applyAlignment="1">
      <alignment vertical="center"/>
    </xf>
    <xf numFmtId="213" fontId="17" fillId="0" borderId="85" xfId="118" applyNumberFormat="1" applyFont="1" applyFill="1" applyBorder="1" applyAlignment="1">
      <alignment vertical="center"/>
    </xf>
    <xf numFmtId="213" fontId="17" fillId="0" borderId="88" xfId="0" applyNumberFormat="1" applyFont="1" applyFill="1" applyBorder="1" applyAlignment="1">
      <alignment vertical="center"/>
    </xf>
    <xf numFmtId="213" fontId="17" fillId="0" borderId="89" xfId="0" applyNumberFormat="1" applyFont="1" applyFill="1" applyBorder="1" applyAlignment="1">
      <alignment vertical="center"/>
    </xf>
    <xf numFmtId="213" fontId="17" fillId="0" borderId="80" xfId="118" applyNumberFormat="1" applyFont="1" applyFill="1" applyBorder="1" applyAlignment="1">
      <alignment vertical="center"/>
    </xf>
    <xf numFmtId="213" fontId="17" fillId="0" borderId="76" xfId="118" applyNumberFormat="1" applyFont="1" applyFill="1" applyBorder="1" applyAlignment="1">
      <alignment vertical="center"/>
    </xf>
    <xf numFmtId="3" fontId="9" fillId="55" borderId="90" xfId="0" applyNumberFormat="1" applyFont="1" applyFill="1" applyBorder="1" applyAlignment="1">
      <alignment horizontal="center" vertical="center"/>
    </xf>
    <xf numFmtId="3" fontId="9" fillId="55" borderId="91" xfId="0" applyNumberFormat="1" applyFont="1" applyFill="1" applyBorder="1" applyAlignment="1">
      <alignment horizontal="center" vertical="center" shrinkToFit="1"/>
    </xf>
    <xf numFmtId="213" fontId="17" fillId="0" borderId="92" xfId="0" applyNumberFormat="1" applyFont="1" applyFill="1" applyBorder="1" applyAlignment="1">
      <alignment vertical="center"/>
    </xf>
    <xf numFmtId="213" fontId="17" fillId="0" borderId="93" xfId="0" applyNumberFormat="1" applyFont="1" applyFill="1" applyBorder="1" applyAlignment="1">
      <alignment vertical="center"/>
    </xf>
    <xf numFmtId="213" fontId="17" fillId="0" borderId="94" xfId="0" applyNumberFormat="1" applyFont="1" applyFill="1" applyBorder="1" applyAlignment="1">
      <alignment vertical="center"/>
    </xf>
    <xf numFmtId="213" fontId="17" fillId="0" borderId="95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213" fontId="40" fillId="57" borderId="91" xfId="118" applyNumberFormat="1" applyFont="1" applyFill="1" applyBorder="1" applyAlignment="1">
      <alignment vertical="center"/>
    </xf>
    <xf numFmtId="213" fontId="40" fillId="57" borderId="33" xfId="118" applyNumberFormat="1" applyFont="1" applyFill="1" applyBorder="1" applyAlignment="1">
      <alignment vertical="center"/>
    </xf>
    <xf numFmtId="213" fontId="40" fillId="57" borderId="96" xfId="118" applyNumberFormat="1" applyFont="1" applyFill="1" applyBorder="1" applyAlignment="1">
      <alignment vertical="center"/>
    </xf>
    <xf numFmtId="213" fontId="41" fillId="0" borderId="97" xfId="118" applyNumberFormat="1" applyFont="1" applyBorder="1" applyAlignment="1">
      <alignment vertical="center"/>
    </xf>
    <xf numFmtId="213" fontId="40" fillId="57" borderId="98" xfId="118" applyNumberFormat="1" applyFont="1" applyFill="1" applyBorder="1" applyAlignment="1">
      <alignment vertical="center"/>
    </xf>
    <xf numFmtId="213" fontId="40" fillId="57" borderId="31" xfId="118" applyNumberFormat="1" applyFont="1" applyFill="1" applyBorder="1" applyAlignment="1">
      <alignment vertical="center"/>
    </xf>
    <xf numFmtId="213" fontId="40" fillId="57" borderId="99" xfId="118" applyNumberFormat="1" applyFont="1" applyFill="1" applyBorder="1" applyAlignment="1">
      <alignment vertical="center"/>
    </xf>
    <xf numFmtId="213" fontId="40" fillId="57" borderId="100" xfId="118" applyNumberFormat="1" applyFont="1" applyFill="1" applyBorder="1" applyAlignment="1">
      <alignment vertical="center"/>
    </xf>
    <xf numFmtId="213" fontId="40" fillId="57" borderId="101" xfId="118" applyNumberFormat="1" applyFont="1" applyFill="1" applyBorder="1" applyAlignment="1">
      <alignment vertical="center"/>
    </xf>
    <xf numFmtId="213" fontId="40" fillId="57" borderId="102" xfId="118" applyNumberFormat="1" applyFont="1" applyFill="1" applyBorder="1" applyAlignment="1">
      <alignment vertical="center"/>
    </xf>
    <xf numFmtId="213" fontId="41" fillId="0" borderId="103" xfId="118" applyNumberFormat="1" applyFont="1" applyBorder="1" applyAlignment="1">
      <alignment vertical="center"/>
    </xf>
    <xf numFmtId="213" fontId="40" fillId="57" borderId="104" xfId="118" applyNumberFormat="1" applyFont="1" applyFill="1" applyBorder="1" applyAlignment="1">
      <alignment vertical="center"/>
    </xf>
    <xf numFmtId="213" fontId="40" fillId="57" borderId="105" xfId="118" applyNumberFormat="1" applyFont="1" applyFill="1" applyBorder="1" applyAlignment="1">
      <alignment vertical="center"/>
    </xf>
    <xf numFmtId="213" fontId="41" fillId="0" borderId="106" xfId="118" applyNumberFormat="1" applyFont="1" applyBorder="1" applyAlignment="1">
      <alignment vertical="center"/>
    </xf>
    <xf numFmtId="213" fontId="41" fillId="0" borderId="107" xfId="118" applyNumberFormat="1" applyFont="1" applyBorder="1" applyAlignment="1">
      <alignment vertical="center"/>
    </xf>
    <xf numFmtId="213" fontId="41" fillId="0" borderId="108" xfId="118" applyNumberFormat="1" applyFont="1" applyBorder="1" applyAlignment="1">
      <alignment vertical="center"/>
    </xf>
    <xf numFmtId="213" fontId="41" fillId="0" borderId="33" xfId="118" applyNumberFormat="1" applyFont="1" applyBorder="1" applyAlignment="1">
      <alignment vertical="center"/>
    </xf>
    <xf numFmtId="213" fontId="41" fillId="0" borderId="96" xfId="118" applyNumberFormat="1" applyFont="1" applyBorder="1" applyAlignment="1">
      <alignment vertical="center"/>
    </xf>
    <xf numFmtId="214" fontId="41" fillId="0" borderId="60" xfId="118" applyNumberFormat="1" applyFont="1" applyBorder="1" applyAlignment="1">
      <alignment vertical="center"/>
    </xf>
    <xf numFmtId="214" fontId="41" fillId="0" borderId="97" xfId="118" applyNumberFormat="1" applyFont="1" applyBorder="1" applyAlignment="1">
      <alignment vertical="center"/>
    </xf>
    <xf numFmtId="214" fontId="41" fillId="0" borderId="109" xfId="118" applyNumberFormat="1" applyFont="1" applyBorder="1" applyAlignment="1">
      <alignment vertical="center"/>
    </xf>
    <xf numFmtId="214" fontId="41" fillId="0" borderId="110" xfId="118" applyNumberFormat="1" applyFont="1" applyBorder="1" applyAlignment="1">
      <alignment vertical="center"/>
    </xf>
    <xf numFmtId="214" fontId="41" fillId="0" borderId="111" xfId="118" applyNumberFormat="1" applyFont="1" applyBorder="1" applyAlignment="1">
      <alignment vertical="center"/>
    </xf>
    <xf numFmtId="214" fontId="41" fillId="0" borderId="112" xfId="118" applyNumberFormat="1" applyFont="1" applyBorder="1" applyAlignment="1">
      <alignment vertical="center"/>
    </xf>
    <xf numFmtId="214" fontId="41" fillId="0" borderId="113" xfId="118" applyNumberFormat="1" applyFont="1" applyBorder="1" applyAlignment="1">
      <alignment vertical="center"/>
    </xf>
    <xf numFmtId="214" fontId="41" fillId="0" borderId="114" xfId="118" applyNumberFormat="1" applyFont="1" applyBorder="1" applyAlignment="1">
      <alignment vertical="center"/>
    </xf>
    <xf numFmtId="214" fontId="41" fillId="0" borderId="115" xfId="118" applyNumberFormat="1" applyFont="1" applyBorder="1" applyAlignment="1">
      <alignment vertical="center"/>
    </xf>
    <xf numFmtId="214" fontId="41" fillId="0" borderId="116" xfId="118" applyNumberFormat="1" applyFont="1" applyBorder="1" applyAlignment="1">
      <alignment vertical="center"/>
    </xf>
    <xf numFmtId="214" fontId="41" fillId="0" borderId="117" xfId="118" applyNumberFormat="1" applyFont="1" applyBorder="1" applyAlignment="1">
      <alignment vertical="center"/>
    </xf>
    <xf numFmtId="214" fontId="41" fillId="0" borderId="118" xfId="118" applyNumberFormat="1" applyFont="1" applyBorder="1" applyAlignment="1">
      <alignment vertical="center"/>
    </xf>
    <xf numFmtId="214" fontId="41" fillId="0" borderId="119" xfId="118" applyNumberFormat="1" applyFont="1" applyBorder="1" applyAlignment="1">
      <alignment vertical="center"/>
    </xf>
    <xf numFmtId="214" fontId="41" fillId="0" borderId="120" xfId="118" applyNumberFormat="1" applyFont="1" applyBorder="1" applyAlignment="1">
      <alignment vertical="center"/>
    </xf>
    <xf numFmtId="214" fontId="41" fillId="0" borderId="121" xfId="118" applyNumberFormat="1" applyFont="1" applyBorder="1" applyAlignment="1">
      <alignment vertical="center"/>
    </xf>
    <xf numFmtId="214" fontId="41" fillId="0" borderId="55" xfId="118" applyNumberFormat="1" applyFont="1" applyBorder="1" applyAlignment="1">
      <alignment vertical="center"/>
    </xf>
    <xf numFmtId="214" fontId="41" fillId="0" borderId="122" xfId="118" applyNumberFormat="1" applyFont="1" applyBorder="1" applyAlignment="1">
      <alignment vertical="center"/>
    </xf>
    <xf numFmtId="214" fontId="41" fillId="0" borderId="123" xfId="118" applyNumberFormat="1" applyFont="1" applyBorder="1" applyAlignment="1">
      <alignment vertical="center"/>
    </xf>
    <xf numFmtId="214" fontId="41" fillId="0" borderId="124" xfId="118" applyNumberFormat="1" applyFont="1" applyBorder="1" applyAlignment="1">
      <alignment vertical="center"/>
    </xf>
    <xf numFmtId="214" fontId="41" fillId="0" borderId="125" xfId="118" applyNumberFormat="1" applyFont="1" applyBorder="1" applyAlignment="1">
      <alignment vertical="center"/>
    </xf>
    <xf numFmtId="214" fontId="41" fillId="0" borderId="126" xfId="118" applyNumberFormat="1" applyFont="1" applyBorder="1" applyAlignment="1">
      <alignment vertical="center"/>
    </xf>
    <xf numFmtId="38" fontId="43" fillId="0" borderId="0" xfId="118" applyNumberFormat="1" applyFont="1" applyAlignment="1">
      <alignment/>
    </xf>
    <xf numFmtId="38" fontId="41" fillId="58" borderId="127" xfId="118" applyNumberFormat="1" applyFont="1" applyFill="1" applyBorder="1" applyAlignment="1">
      <alignment horizontal="center" vertical="center"/>
    </xf>
    <xf numFmtId="38" fontId="41" fillId="58" borderId="128" xfId="118" applyNumberFormat="1" applyFont="1" applyFill="1" applyBorder="1" applyAlignment="1">
      <alignment horizontal="center" vertical="center"/>
    </xf>
    <xf numFmtId="183" fontId="41" fillId="58" borderId="59" xfId="118" applyNumberFormat="1" applyFont="1" applyFill="1" applyBorder="1" applyAlignment="1">
      <alignment horizontal="center" vertical="center"/>
    </xf>
    <xf numFmtId="183" fontId="41" fillId="58" borderId="129" xfId="118" applyNumberFormat="1" applyFont="1" applyFill="1" applyBorder="1" applyAlignment="1">
      <alignment horizontal="center" vertical="center"/>
    </xf>
    <xf numFmtId="183" fontId="41" fillId="58" borderId="130" xfId="118" applyNumberFormat="1" applyFont="1" applyFill="1" applyBorder="1" applyAlignment="1">
      <alignment horizontal="center" vertical="center"/>
    </xf>
    <xf numFmtId="38" fontId="41" fillId="58" borderId="131" xfId="118" applyNumberFormat="1" applyFont="1" applyFill="1" applyBorder="1" applyAlignment="1">
      <alignment vertical="center"/>
    </xf>
    <xf numFmtId="38" fontId="41" fillId="58" borderId="132" xfId="118" applyNumberFormat="1" applyFont="1" applyFill="1" applyBorder="1" applyAlignment="1">
      <alignment horizontal="right" vertical="center"/>
    </xf>
    <xf numFmtId="38" fontId="41" fillId="58" borderId="133" xfId="118" applyNumberFormat="1" applyFont="1" applyFill="1" applyBorder="1" applyAlignment="1">
      <alignment horizontal="right" vertical="center"/>
    </xf>
    <xf numFmtId="38" fontId="41" fillId="58" borderId="134" xfId="118" applyNumberFormat="1" applyFont="1" applyFill="1" applyBorder="1" applyAlignment="1">
      <alignment horizontal="right" vertical="center"/>
    </xf>
    <xf numFmtId="38" fontId="41" fillId="58" borderId="135" xfId="118" applyNumberFormat="1" applyFont="1" applyFill="1" applyBorder="1" applyAlignment="1">
      <alignment horizontal="right" vertical="center"/>
    </xf>
    <xf numFmtId="183" fontId="41" fillId="58" borderId="136" xfId="118" applyNumberFormat="1" applyFont="1" applyFill="1" applyBorder="1" applyAlignment="1">
      <alignment horizontal="center" vertical="center"/>
    </xf>
    <xf numFmtId="183" fontId="41" fillId="58" borderId="132" xfId="118" applyNumberFormat="1" applyFont="1" applyFill="1" applyBorder="1" applyAlignment="1">
      <alignment horizontal="center" vertical="center"/>
    </xf>
    <xf numFmtId="183" fontId="41" fillId="58" borderId="137" xfId="118" applyNumberFormat="1" applyFont="1" applyFill="1" applyBorder="1" applyAlignment="1">
      <alignment horizontal="center" vertical="center"/>
    </xf>
    <xf numFmtId="0" fontId="43" fillId="0" borderId="0" xfId="152" applyFont="1" applyFill="1" applyBorder="1" applyAlignment="1">
      <alignment vertical="center"/>
      <protection/>
    </xf>
    <xf numFmtId="0" fontId="41" fillId="0" borderId="138" xfId="0" applyFont="1" applyFill="1" applyBorder="1" applyAlignment="1">
      <alignment vertical="center"/>
    </xf>
    <xf numFmtId="0" fontId="41" fillId="0" borderId="139" xfId="0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58" borderId="140" xfId="0" applyFont="1" applyFill="1" applyBorder="1" applyAlignment="1">
      <alignment vertical="center"/>
    </xf>
    <xf numFmtId="0" fontId="41" fillId="58" borderId="140" xfId="0" applyFont="1" applyFill="1" applyBorder="1" applyAlignment="1">
      <alignment horizontal="center" vertical="center"/>
    </xf>
    <xf numFmtId="0" fontId="41" fillId="58" borderId="141" xfId="0" applyFont="1" applyFill="1" applyBorder="1" applyAlignment="1">
      <alignment horizontal="center" vertical="center"/>
    </xf>
    <xf numFmtId="0" fontId="41" fillId="58" borderId="142" xfId="0" applyFont="1" applyFill="1" applyBorder="1" applyAlignment="1">
      <alignment horizontal="center" vertical="center"/>
    </xf>
    <xf numFmtId="0" fontId="41" fillId="58" borderId="143" xfId="0" applyFont="1" applyFill="1" applyBorder="1" applyAlignment="1">
      <alignment horizontal="center" vertical="center"/>
    </xf>
    <xf numFmtId="0" fontId="41" fillId="58" borderId="144" xfId="0" applyFont="1" applyFill="1" applyBorder="1" applyAlignment="1">
      <alignment horizontal="right" vertical="center"/>
    </xf>
    <xf numFmtId="0" fontId="41" fillId="58" borderId="145" xfId="0" applyFont="1" applyFill="1" applyBorder="1" applyAlignment="1">
      <alignment horizontal="center" vertical="center"/>
    </xf>
    <xf numFmtId="0" fontId="41" fillId="58" borderId="143" xfId="0" applyFont="1" applyFill="1" applyBorder="1" applyAlignment="1">
      <alignment vertical="center"/>
    </xf>
    <xf numFmtId="0" fontId="41" fillId="58" borderId="143" xfId="0" applyFont="1" applyFill="1" applyBorder="1" applyAlignment="1">
      <alignment horizontal="right" vertical="center"/>
    </xf>
    <xf numFmtId="0" fontId="41" fillId="58" borderId="145" xfId="0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213" fontId="41" fillId="0" borderId="138" xfId="118" applyNumberFormat="1" applyFont="1" applyFill="1" applyBorder="1" applyAlignment="1">
      <alignment vertical="center"/>
    </xf>
    <xf numFmtId="213" fontId="41" fillId="0" borderId="146" xfId="118" applyNumberFormat="1" applyFont="1" applyFill="1" applyBorder="1" applyAlignment="1">
      <alignment vertical="center"/>
    </xf>
    <xf numFmtId="213" fontId="41" fillId="0" borderId="147" xfId="118" applyNumberFormat="1" applyFont="1" applyFill="1" applyBorder="1" applyAlignment="1">
      <alignment vertical="center"/>
    </xf>
    <xf numFmtId="213" fontId="41" fillId="0" borderId="148" xfId="118" applyNumberFormat="1" applyFont="1" applyFill="1" applyBorder="1" applyAlignment="1">
      <alignment vertical="center"/>
    </xf>
    <xf numFmtId="213" fontId="41" fillId="0" borderId="149" xfId="118" applyNumberFormat="1" applyFont="1" applyFill="1" applyBorder="1" applyAlignment="1">
      <alignment vertical="center"/>
    </xf>
    <xf numFmtId="213" fontId="41" fillId="0" borderId="150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21" fillId="0" borderId="37" xfId="150" applyNumberFormat="1" applyFont="1" applyBorder="1" applyAlignment="1">
      <alignment horizontal="center" vertical="center"/>
      <protection/>
    </xf>
    <xf numFmtId="181" fontId="21" fillId="0" borderId="50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 quotePrefix="1">
      <alignment horizontal="right"/>
      <protection/>
    </xf>
    <xf numFmtId="214" fontId="41" fillId="0" borderId="151" xfId="118" applyNumberFormat="1" applyFont="1" applyBorder="1" applyAlignment="1">
      <alignment vertical="center"/>
    </xf>
    <xf numFmtId="214" fontId="41" fillId="0" borderId="152" xfId="118" applyNumberFormat="1" applyFont="1" applyBorder="1" applyAlignment="1">
      <alignment vertical="center"/>
    </xf>
    <xf numFmtId="214" fontId="40" fillId="57" borderId="113" xfId="118" applyNumberFormat="1" applyFont="1" applyFill="1" applyBorder="1" applyAlignment="1">
      <alignment vertical="center"/>
    </xf>
    <xf numFmtId="0" fontId="41" fillId="0" borderId="153" xfId="0" applyFont="1" applyFill="1" applyBorder="1" applyAlignment="1">
      <alignment vertical="center"/>
    </xf>
    <xf numFmtId="213" fontId="41" fillId="0" borderId="134" xfId="118" applyNumberFormat="1" applyFont="1" applyFill="1" applyBorder="1" applyAlignment="1">
      <alignment vertical="center"/>
    </xf>
    <xf numFmtId="213" fontId="41" fillId="0" borderId="154" xfId="118" applyNumberFormat="1" applyFont="1" applyFill="1" applyBorder="1" applyAlignment="1">
      <alignment vertical="center"/>
    </xf>
    <xf numFmtId="213" fontId="41" fillId="0" borderId="137" xfId="118" applyNumberFormat="1" applyFont="1" applyFill="1" applyBorder="1" applyAlignment="1">
      <alignment horizontal="right" vertical="center"/>
    </xf>
    <xf numFmtId="210" fontId="15" fillId="0" borderId="0" xfId="150" applyNumberFormat="1" applyFill="1" applyBorder="1">
      <alignment vertical="center"/>
      <protection/>
    </xf>
    <xf numFmtId="210" fontId="15" fillId="0" borderId="155" xfId="150" applyNumberFormat="1" applyFill="1" applyBorder="1">
      <alignment vertical="center"/>
      <protection/>
    </xf>
    <xf numFmtId="210" fontId="15" fillId="0" borderId="134" xfId="150" applyNumberFormat="1" applyFill="1" applyBorder="1">
      <alignment vertical="center"/>
      <protection/>
    </xf>
    <xf numFmtId="181" fontId="43" fillId="0" borderId="0" xfId="150" applyNumberFormat="1" applyFont="1">
      <alignment vertical="center"/>
      <protection/>
    </xf>
    <xf numFmtId="196" fontId="15" fillId="0" borderId="0" xfId="150" applyNumberFormat="1" applyAlignment="1">
      <alignment horizontal="right" vertical="center"/>
      <protection/>
    </xf>
    <xf numFmtId="196" fontId="15" fillId="0" borderId="0" xfId="150" applyNumberFormat="1" applyAlignment="1">
      <alignment horizontal="left" vertical="center"/>
      <protection/>
    </xf>
    <xf numFmtId="196" fontId="15" fillId="0" borderId="57" xfId="150" applyNumberFormat="1" applyFill="1" applyBorder="1" applyAlignment="1">
      <alignment horizontal="left" vertical="center"/>
      <protection/>
    </xf>
    <xf numFmtId="196" fontId="15" fillId="0" borderId="26" xfId="150" applyNumberFormat="1" applyFill="1" applyBorder="1" applyAlignment="1">
      <alignment horizontal="left" vertical="center"/>
      <protection/>
    </xf>
    <xf numFmtId="196" fontId="15" fillId="0" borderId="58" xfId="150" applyNumberFormat="1" applyFill="1" applyBorder="1" applyAlignment="1">
      <alignment horizontal="left" vertical="center"/>
      <protection/>
    </xf>
    <xf numFmtId="196" fontId="15" fillId="0" borderId="55" xfId="150" applyNumberFormat="1" applyFill="1" applyBorder="1" applyAlignment="1">
      <alignment horizontal="left" vertical="center"/>
      <protection/>
    </xf>
    <xf numFmtId="196" fontId="15" fillId="0" borderId="156" xfId="150" applyNumberFormat="1" applyFill="1" applyBorder="1" applyAlignment="1">
      <alignment horizontal="left" vertical="center"/>
      <protection/>
    </xf>
    <xf numFmtId="196" fontId="15" fillId="0" borderId="157" xfId="150" applyNumberFormat="1" applyFill="1" applyBorder="1" applyAlignment="1">
      <alignment horizontal="left" vertical="center"/>
      <protection/>
    </xf>
    <xf numFmtId="196" fontId="15" fillId="0" borderId="32" xfId="150" applyNumberFormat="1" applyFill="1" applyBorder="1" applyAlignment="1">
      <alignment horizontal="centerContinuous" vertical="center" shrinkToFit="1"/>
      <protection/>
    </xf>
    <xf numFmtId="196" fontId="15" fillId="0" borderId="57" xfId="150" applyNumberFormat="1" applyFill="1" applyBorder="1" applyAlignment="1">
      <alignment horizontal="centerContinuous" vertical="center"/>
      <protection/>
    </xf>
    <xf numFmtId="196" fontId="15" fillId="0" borderId="0" xfId="150" applyNumberFormat="1" applyFill="1" applyBorder="1" applyAlignment="1">
      <alignment horizontal="centerContinuous" vertical="center" shrinkToFit="1"/>
      <protection/>
    </xf>
    <xf numFmtId="196" fontId="15" fillId="0" borderId="26" xfId="150" applyNumberFormat="1" applyFill="1" applyBorder="1" applyAlignment="1">
      <alignment horizontal="centerContinuous" vertical="center"/>
      <protection/>
    </xf>
    <xf numFmtId="196" fontId="20" fillId="0" borderId="0" xfId="150" applyNumberFormat="1" applyFont="1">
      <alignment vertical="center"/>
      <protection/>
    </xf>
    <xf numFmtId="189" fontId="43" fillId="0" borderId="0" xfId="150" applyNumberFormat="1" applyFont="1" applyFill="1" applyAlignment="1">
      <alignment vertical="center"/>
      <protection/>
    </xf>
    <xf numFmtId="189" fontId="41" fillId="0" borderId="0" xfId="150" applyNumberFormat="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150" applyFont="1">
      <alignment vertical="center"/>
      <protection/>
    </xf>
    <xf numFmtId="189" fontId="41" fillId="59" borderId="37" xfId="150" applyNumberFormat="1" applyFont="1" applyFill="1" applyBorder="1" applyAlignment="1">
      <alignment horizontal="left" vertical="center"/>
      <protection/>
    </xf>
    <xf numFmtId="216" fontId="41" fillId="59" borderId="58" xfId="150" applyNumberFormat="1" applyFont="1" applyFill="1" applyBorder="1" applyAlignment="1">
      <alignment vertical="center"/>
      <protection/>
    </xf>
    <xf numFmtId="189" fontId="41" fillId="59" borderId="38" xfId="150" applyNumberFormat="1" applyFont="1" applyFill="1" applyBorder="1" applyAlignment="1">
      <alignment vertical="center" shrinkToFit="1"/>
      <protection/>
    </xf>
    <xf numFmtId="216" fontId="41" fillId="59" borderId="55" xfId="150" applyNumberFormat="1" applyFont="1" applyFill="1" applyBorder="1" applyAlignment="1">
      <alignment vertical="center"/>
      <protection/>
    </xf>
    <xf numFmtId="189" fontId="41" fillId="59" borderId="37" xfId="150" applyNumberFormat="1" applyFont="1" applyFill="1" applyBorder="1" applyAlignment="1">
      <alignment vertical="center" shrinkToFit="1"/>
      <protection/>
    </xf>
    <xf numFmtId="189" fontId="41" fillId="59" borderId="36" xfId="150" applyNumberFormat="1" applyFont="1" applyFill="1" applyBorder="1" applyAlignment="1">
      <alignment vertical="center" shrinkToFit="1"/>
      <protection/>
    </xf>
    <xf numFmtId="216" fontId="41" fillId="59" borderId="57" xfId="150" applyNumberFormat="1" applyFont="1" applyFill="1" applyBorder="1" applyAlignment="1">
      <alignment vertical="center"/>
      <protection/>
    </xf>
    <xf numFmtId="189" fontId="41" fillId="59" borderId="50" xfId="150" applyNumberFormat="1" applyFont="1" applyFill="1" applyBorder="1" applyAlignment="1">
      <alignment vertical="center" shrinkToFit="1"/>
      <protection/>
    </xf>
    <xf numFmtId="216" fontId="41" fillId="59" borderId="88" xfId="150" applyNumberFormat="1" applyFont="1" applyFill="1" applyBorder="1" applyAlignment="1">
      <alignment vertical="center"/>
      <protection/>
    </xf>
    <xf numFmtId="189" fontId="41" fillId="0" borderId="50" xfId="150" applyNumberFormat="1" applyFont="1" applyFill="1" applyBorder="1">
      <alignment vertical="center"/>
      <protection/>
    </xf>
    <xf numFmtId="216" fontId="41" fillId="0" borderId="88" xfId="150" applyNumberFormat="1" applyFont="1" applyBorder="1" applyAlignment="1">
      <alignment vertical="center"/>
      <protection/>
    </xf>
    <xf numFmtId="0" fontId="41" fillId="0" borderId="0" xfId="150" applyFont="1" applyBorder="1">
      <alignment vertical="center"/>
      <protection/>
    </xf>
    <xf numFmtId="189" fontId="41" fillId="0" borderId="39" xfId="150" applyNumberFormat="1" applyFont="1" applyFill="1" applyBorder="1">
      <alignment vertical="center"/>
      <protection/>
    </xf>
    <xf numFmtId="216" fontId="41" fillId="0" borderId="79" xfId="150" applyNumberFormat="1" applyFont="1" applyBorder="1" applyAlignment="1">
      <alignment vertical="center"/>
      <protection/>
    </xf>
    <xf numFmtId="189" fontId="41" fillId="0" borderId="0" xfId="150" applyNumberFormat="1" applyFont="1" applyFill="1">
      <alignment vertical="center"/>
      <protection/>
    </xf>
    <xf numFmtId="199" fontId="41" fillId="0" borderId="0" xfId="150" applyNumberFormat="1" applyFont="1">
      <alignment vertical="center"/>
      <protection/>
    </xf>
    <xf numFmtId="189" fontId="41" fillId="0" borderId="0" xfId="150" applyNumberFormat="1" applyFont="1">
      <alignment vertical="center"/>
      <protection/>
    </xf>
    <xf numFmtId="215" fontId="41" fillId="59" borderId="35" xfId="150" applyNumberFormat="1" applyFont="1" applyFill="1" applyBorder="1" applyAlignment="1">
      <alignment vertical="center" shrinkToFit="1"/>
      <protection/>
    </xf>
    <xf numFmtId="215" fontId="41" fillId="59" borderId="99" xfId="150" applyNumberFormat="1" applyFont="1" applyFill="1" applyBorder="1" applyAlignment="1">
      <alignment vertical="center" shrinkToFit="1"/>
      <protection/>
    </xf>
    <xf numFmtId="215" fontId="41" fillId="59" borderId="53" xfId="150" applyNumberFormat="1" applyFont="1" applyFill="1" applyBorder="1" applyAlignment="1">
      <alignment vertical="center" shrinkToFit="1"/>
      <protection/>
    </xf>
    <xf numFmtId="215" fontId="41" fillId="59" borderId="96" xfId="150" applyNumberFormat="1" applyFont="1" applyFill="1" applyBorder="1" applyAlignment="1">
      <alignment vertical="center" shrinkToFit="1"/>
      <protection/>
    </xf>
    <xf numFmtId="215" fontId="41" fillId="59" borderId="61" xfId="150" applyNumberFormat="1" applyFont="1" applyFill="1" applyBorder="1" applyAlignment="1">
      <alignment vertical="center" shrinkToFit="1"/>
      <protection/>
    </xf>
    <xf numFmtId="215" fontId="41" fillId="59" borderId="128" xfId="150" applyNumberFormat="1" applyFont="1" applyFill="1" applyBorder="1" applyAlignment="1">
      <alignment vertical="center" shrinkToFit="1"/>
      <protection/>
    </xf>
    <xf numFmtId="215" fontId="41" fillId="59" borderId="89" xfId="150" applyNumberFormat="1" applyFont="1" applyFill="1" applyBorder="1" applyAlignment="1">
      <alignment vertical="center" shrinkToFit="1"/>
      <protection/>
    </xf>
    <xf numFmtId="215" fontId="41" fillId="59" borderId="158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/>
      <protection/>
    </xf>
    <xf numFmtId="216" fontId="41" fillId="59" borderId="34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 shrinkToFit="1"/>
      <protection/>
    </xf>
    <xf numFmtId="216" fontId="41" fillId="59" borderId="56" xfId="150" applyNumberFormat="1" applyFont="1" applyFill="1" applyBorder="1" applyAlignment="1">
      <alignment vertical="center" shrinkToFit="1"/>
      <protection/>
    </xf>
    <xf numFmtId="216" fontId="41" fillId="59" borderId="87" xfId="150" applyNumberFormat="1" applyFont="1" applyFill="1" applyBorder="1" applyAlignment="1">
      <alignment vertical="center" shrinkToFit="1"/>
      <protection/>
    </xf>
    <xf numFmtId="216" fontId="41" fillId="0" borderId="87" xfId="150" applyNumberFormat="1" applyFont="1" applyFill="1" applyBorder="1" applyAlignment="1">
      <alignment vertical="center"/>
      <protection/>
    </xf>
    <xf numFmtId="216" fontId="41" fillId="0" borderId="78" xfId="150" applyNumberFormat="1" applyFont="1" applyFill="1" applyBorder="1" applyAlignment="1">
      <alignment vertical="center"/>
      <protection/>
    </xf>
    <xf numFmtId="215" fontId="41" fillId="59" borderId="53" xfId="150" applyNumberFormat="1" applyFont="1" applyFill="1" applyBorder="1" applyAlignment="1">
      <alignment vertical="center"/>
      <protection/>
    </xf>
    <xf numFmtId="215" fontId="41" fillId="59" borderId="96" xfId="150" applyNumberFormat="1" applyFont="1" applyFill="1" applyBorder="1" applyAlignment="1">
      <alignment vertical="center"/>
      <protection/>
    </xf>
    <xf numFmtId="215" fontId="41" fillId="59" borderId="33" xfId="150" applyNumberFormat="1" applyFont="1" applyFill="1" applyBorder="1" applyAlignment="1">
      <alignment vertical="center"/>
      <protection/>
    </xf>
    <xf numFmtId="215" fontId="41" fillId="59" borderId="159" xfId="150" applyNumberFormat="1" applyFont="1" applyFill="1" applyBorder="1" applyAlignment="1">
      <alignment vertical="center"/>
      <protection/>
    </xf>
    <xf numFmtId="215" fontId="41" fillId="59" borderId="60" xfId="150" applyNumberFormat="1" applyFont="1" applyFill="1" applyBorder="1" applyAlignment="1">
      <alignment vertical="center"/>
      <protection/>
    </xf>
    <xf numFmtId="215" fontId="41" fillId="59" borderId="31" xfId="150" applyNumberFormat="1" applyFont="1" applyFill="1" applyBorder="1" applyAlignment="1">
      <alignment vertical="center"/>
      <protection/>
    </xf>
    <xf numFmtId="215" fontId="41" fillId="59" borderId="105" xfId="150" applyNumberFormat="1" applyFont="1" applyFill="1" applyBorder="1" applyAlignment="1">
      <alignment vertical="center"/>
      <protection/>
    </xf>
    <xf numFmtId="215" fontId="41" fillId="59" borderId="110" xfId="150" applyNumberFormat="1" applyFont="1" applyFill="1" applyBorder="1" applyAlignment="1">
      <alignment vertical="center"/>
      <protection/>
    </xf>
    <xf numFmtId="215" fontId="41" fillId="59" borderId="31" xfId="120" applyNumberFormat="1" applyFont="1" applyFill="1" applyBorder="1" applyAlignment="1">
      <alignment vertical="center"/>
    </xf>
    <xf numFmtId="215" fontId="41" fillId="59" borderId="105" xfId="120" applyNumberFormat="1" applyFont="1" applyFill="1" applyBorder="1" applyAlignment="1">
      <alignment vertical="center"/>
    </xf>
    <xf numFmtId="215" fontId="41" fillId="59" borderId="32" xfId="150" applyNumberFormat="1" applyFont="1" applyFill="1" applyBorder="1" applyAlignment="1">
      <alignment vertical="center"/>
      <protection/>
    </xf>
    <xf numFmtId="215" fontId="41" fillId="59" borderId="160" xfId="150" applyNumberFormat="1" applyFont="1" applyFill="1" applyBorder="1" applyAlignment="1">
      <alignment vertical="center"/>
      <protection/>
    </xf>
    <xf numFmtId="215" fontId="41" fillId="59" borderId="59" xfId="150" applyNumberFormat="1" applyFont="1" applyFill="1" applyBorder="1" applyAlignment="1">
      <alignment vertical="center"/>
      <protection/>
    </xf>
    <xf numFmtId="215" fontId="41" fillId="59" borderId="85" xfId="150" applyNumberFormat="1" applyFont="1" applyFill="1" applyBorder="1" applyAlignment="1">
      <alignment vertical="center"/>
      <protection/>
    </xf>
    <xf numFmtId="215" fontId="41" fillId="59" borderId="161" xfId="150" applyNumberFormat="1" applyFont="1" applyFill="1" applyBorder="1" applyAlignment="1">
      <alignment vertical="center"/>
      <protection/>
    </xf>
    <xf numFmtId="215" fontId="41" fillId="59" borderId="162" xfId="150" applyNumberFormat="1" applyFont="1" applyFill="1" applyBorder="1" applyAlignment="1">
      <alignment vertical="center"/>
      <protection/>
    </xf>
    <xf numFmtId="215" fontId="41" fillId="0" borderId="89" xfId="150" applyNumberFormat="1" applyFont="1" applyFill="1" applyBorder="1" applyAlignment="1">
      <alignment vertical="center"/>
      <protection/>
    </xf>
    <xf numFmtId="215" fontId="41" fillId="0" borderId="158" xfId="150" applyNumberFormat="1" applyFont="1" applyFill="1" applyBorder="1" applyAlignment="1">
      <alignment vertical="center"/>
      <protection/>
    </xf>
    <xf numFmtId="215" fontId="41" fillId="0" borderId="85" xfId="120" applyNumberFormat="1" applyFont="1" applyBorder="1" applyAlignment="1">
      <alignment vertical="center"/>
    </xf>
    <xf numFmtId="215" fontId="41" fillId="0" borderId="161" xfId="120" applyNumberFormat="1" applyFont="1" applyBorder="1" applyAlignment="1">
      <alignment vertical="center"/>
    </xf>
    <xf numFmtId="215" fontId="41" fillId="0" borderId="162" xfId="120" applyNumberFormat="1" applyFont="1" applyBorder="1" applyAlignment="1">
      <alignment vertical="center"/>
    </xf>
    <xf numFmtId="215" fontId="41" fillId="0" borderId="80" xfId="150" applyNumberFormat="1" applyFont="1" applyFill="1" applyBorder="1" applyAlignment="1">
      <alignment vertical="center"/>
      <protection/>
    </xf>
    <xf numFmtId="215" fontId="41" fillId="0" borderId="163" xfId="150" applyNumberFormat="1" applyFont="1" applyFill="1" applyBorder="1" applyAlignment="1">
      <alignment vertical="center"/>
      <protection/>
    </xf>
    <xf numFmtId="215" fontId="41" fillId="0" borderId="76" xfId="150" applyNumberFormat="1" applyFont="1" applyBorder="1" applyAlignment="1">
      <alignment vertical="center"/>
      <protection/>
    </xf>
    <xf numFmtId="215" fontId="41" fillId="0" borderId="164" xfId="150" applyNumberFormat="1" applyFont="1" applyBorder="1" applyAlignment="1">
      <alignment vertical="center"/>
      <protection/>
    </xf>
    <xf numFmtId="215" fontId="41" fillId="0" borderId="49" xfId="150" applyNumberFormat="1" applyFont="1" applyBorder="1" applyAlignment="1">
      <alignment vertical="center"/>
      <protection/>
    </xf>
    <xf numFmtId="0" fontId="41" fillId="0" borderId="165" xfId="0" applyFont="1" applyFill="1" applyBorder="1" applyAlignment="1">
      <alignment vertical="center"/>
    </xf>
    <xf numFmtId="213" fontId="41" fillId="0" borderId="166" xfId="0" applyNumberFormat="1" applyFont="1" applyFill="1" applyBorder="1" applyAlignment="1">
      <alignment vertical="center"/>
    </xf>
    <xf numFmtId="213" fontId="41" fillId="0" borderId="167" xfId="118" applyNumberFormat="1" applyFont="1" applyFill="1" applyBorder="1" applyAlignment="1">
      <alignment vertical="center"/>
    </xf>
    <xf numFmtId="213" fontId="41" fillId="0" borderId="132" xfId="118" applyNumberFormat="1" applyFont="1" applyFill="1" applyBorder="1" applyAlignment="1">
      <alignment vertical="center"/>
    </xf>
    <xf numFmtId="213" fontId="41" fillId="0" borderId="168" xfId="118" applyNumberFormat="1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213" fontId="41" fillId="0" borderId="169" xfId="0" applyNumberFormat="1" applyFont="1" applyFill="1" applyBorder="1" applyAlignment="1">
      <alignment vertical="center"/>
    </xf>
    <xf numFmtId="213" fontId="41" fillId="0" borderId="114" xfId="118" applyNumberFormat="1" applyFont="1" applyFill="1" applyBorder="1" applyAlignment="1">
      <alignment vertical="center"/>
    </xf>
    <xf numFmtId="213" fontId="41" fillId="0" borderId="111" xfId="118" applyNumberFormat="1" applyFont="1" applyFill="1" applyBorder="1" applyAlignment="1">
      <alignment vertical="center"/>
    </xf>
    <xf numFmtId="213" fontId="41" fillId="0" borderId="112" xfId="118" applyNumberFormat="1" applyFont="1" applyFill="1" applyBorder="1" applyAlignment="1">
      <alignment vertical="center"/>
    </xf>
    <xf numFmtId="213" fontId="41" fillId="0" borderId="113" xfId="0" applyNumberFormat="1" applyFont="1" applyFill="1" applyBorder="1" applyAlignment="1">
      <alignment vertical="center"/>
    </xf>
    <xf numFmtId="213" fontId="41" fillId="0" borderId="112" xfId="118" applyNumberFormat="1" applyFont="1" applyFill="1" applyBorder="1" applyAlignment="1">
      <alignment horizontal="righ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110" xfId="0" applyFont="1" applyFill="1" applyBorder="1" applyAlignment="1">
      <alignment vertical="center"/>
    </xf>
    <xf numFmtId="213" fontId="41" fillId="0" borderId="170" xfId="0" applyNumberFormat="1" applyFont="1" applyFill="1" applyBorder="1" applyAlignment="1">
      <alignment vertical="center"/>
    </xf>
    <xf numFmtId="0" fontId="41" fillId="0" borderId="171" xfId="0" applyFont="1" applyFill="1" applyBorder="1" applyAlignment="1">
      <alignment vertical="center"/>
    </xf>
    <xf numFmtId="213" fontId="41" fillId="0" borderId="121" xfId="118" applyNumberFormat="1" applyFont="1" applyFill="1" applyBorder="1" applyAlignment="1">
      <alignment vertical="center"/>
    </xf>
    <xf numFmtId="181" fontId="21" fillId="0" borderId="61" xfId="150" applyNumberFormat="1" applyFont="1" applyBorder="1" applyAlignment="1">
      <alignment horizontal="center" vertical="center"/>
      <protection/>
    </xf>
    <xf numFmtId="181" fontId="21" fillId="0" borderId="160" xfId="150" applyNumberFormat="1" applyFont="1" applyBorder="1" applyAlignment="1">
      <alignment horizontal="center" vertical="center"/>
      <protection/>
    </xf>
    <xf numFmtId="181" fontId="21" fillId="0" borderId="160" xfId="150" applyNumberFormat="1" applyFont="1" applyFill="1" applyBorder="1" applyAlignment="1">
      <alignment horizontal="center" vertical="center" shrinkToFit="1"/>
      <protection/>
    </xf>
    <xf numFmtId="181" fontId="21" fillId="0" borderId="53" xfId="150" applyNumberFormat="1" applyFont="1" applyBorder="1" applyAlignment="1">
      <alignment horizontal="right" vertical="center"/>
      <protection/>
    </xf>
    <xf numFmtId="181" fontId="21" fillId="0" borderId="159" xfId="150" applyNumberFormat="1" applyFont="1" applyBorder="1" applyAlignment="1">
      <alignment horizontal="right" vertical="center"/>
      <protection/>
    </xf>
    <xf numFmtId="181" fontId="21" fillId="0" borderId="159" xfId="150" applyNumberFormat="1" applyFont="1" applyFill="1" applyBorder="1" applyAlignment="1">
      <alignment horizontal="right" vertical="center"/>
      <protection/>
    </xf>
    <xf numFmtId="181" fontId="21" fillId="0" borderId="35" xfId="150" applyNumberFormat="1" applyFont="1" applyFill="1" applyBorder="1">
      <alignment vertical="center"/>
      <protection/>
    </xf>
    <xf numFmtId="181" fontId="21" fillId="0" borderId="105" xfId="150" applyNumberFormat="1" applyFont="1" applyFill="1" applyBorder="1">
      <alignment vertical="center"/>
      <protection/>
    </xf>
    <xf numFmtId="181" fontId="21" fillId="0" borderId="61" xfId="150" applyNumberFormat="1" applyFont="1" applyFill="1" applyBorder="1">
      <alignment vertical="center"/>
      <protection/>
    </xf>
    <xf numFmtId="181" fontId="21" fillId="0" borderId="80" xfId="150" applyNumberFormat="1" applyFont="1" applyFill="1" applyBorder="1">
      <alignment vertical="center"/>
      <protection/>
    </xf>
    <xf numFmtId="181" fontId="21" fillId="0" borderId="164" xfId="150" applyNumberFormat="1" applyFont="1" applyFill="1" applyBorder="1">
      <alignment vertical="center"/>
      <protection/>
    </xf>
    <xf numFmtId="181" fontId="21" fillId="0" borderId="89" xfId="150" applyNumberFormat="1" applyFont="1" applyFill="1" applyBorder="1">
      <alignment vertical="center"/>
      <protection/>
    </xf>
    <xf numFmtId="181" fontId="21" fillId="0" borderId="161" xfId="150" applyNumberFormat="1" applyFont="1" applyFill="1" applyBorder="1">
      <alignment vertical="center"/>
      <protection/>
    </xf>
    <xf numFmtId="181" fontId="21" fillId="0" borderId="53" xfId="150" applyNumberFormat="1" applyFont="1" applyFill="1" applyBorder="1">
      <alignment vertical="center"/>
      <protection/>
    </xf>
    <xf numFmtId="181" fontId="21" fillId="0" borderId="159" xfId="150" applyNumberFormat="1" applyFont="1" applyFill="1" applyBorder="1">
      <alignment vertical="center"/>
      <protection/>
    </xf>
    <xf numFmtId="181" fontId="21" fillId="0" borderId="57" xfId="150" applyNumberFormat="1" applyFont="1" applyBorder="1" applyAlignment="1">
      <alignment horizontal="center" vertical="center"/>
      <protection/>
    </xf>
    <xf numFmtId="181" fontId="21" fillId="0" borderId="58" xfId="150" applyNumberFormat="1" applyFont="1" applyBorder="1" applyAlignment="1">
      <alignment horizontal="right" vertical="center"/>
      <protection/>
    </xf>
    <xf numFmtId="181" fontId="21" fillId="0" borderId="55" xfId="150" applyNumberFormat="1" applyFont="1" applyFill="1" applyBorder="1">
      <alignment vertical="center"/>
      <protection/>
    </xf>
    <xf numFmtId="181" fontId="21" fillId="0" borderId="57" xfId="150" applyNumberFormat="1" applyFont="1" applyFill="1" applyBorder="1">
      <alignment vertical="center"/>
      <protection/>
    </xf>
    <xf numFmtId="181" fontId="21" fillId="0" borderId="79" xfId="150" applyNumberFormat="1" applyFont="1" applyFill="1" applyBorder="1">
      <alignment vertical="center"/>
      <protection/>
    </xf>
    <xf numFmtId="181" fontId="21" fillId="0" borderId="88" xfId="150" applyNumberFormat="1" applyFont="1" applyFill="1" applyBorder="1">
      <alignment vertical="center"/>
      <protection/>
    </xf>
    <xf numFmtId="181" fontId="21" fillId="0" borderId="58" xfId="150" applyNumberFormat="1" applyFont="1" applyFill="1" applyBorder="1">
      <alignment vertical="center"/>
      <protection/>
    </xf>
    <xf numFmtId="181" fontId="21" fillId="0" borderId="160" xfId="150" applyNumberFormat="1" applyFont="1" applyFill="1" applyBorder="1" applyAlignment="1">
      <alignment horizontal="center" vertical="center" wrapText="1"/>
      <protection/>
    </xf>
    <xf numFmtId="182" fontId="21" fillId="0" borderId="160" xfId="150" applyNumberFormat="1" applyFont="1" applyFill="1" applyBorder="1" applyAlignment="1">
      <alignment vertical="center" shrinkToFit="1"/>
      <protection/>
    </xf>
    <xf numFmtId="181" fontId="15" fillId="0" borderId="110" xfId="150" applyNumberFormat="1" applyBorder="1">
      <alignment vertical="center"/>
      <protection/>
    </xf>
    <xf numFmtId="181" fontId="15" fillId="0" borderId="59" xfId="150" applyNumberFormat="1" applyBorder="1">
      <alignment vertical="center"/>
      <protection/>
    </xf>
    <xf numFmtId="210" fontId="15" fillId="0" borderId="31" xfId="150" applyNumberFormat="1" applyFill="1" applyBorder="1" applyAlignment="1">
      <alignment horizontal="right" vertical="center"/>
      <protection/>
    </xf>
    <xf numFmtId="210" fontId="15" fillId="0" borderId="32" xfId="150" applyNumberFormat="1" applyFill="1" applyBorder="1" applyAlignment="1">
      <alignment horizontal="right" vertical="center"/>
      <protection/>
    </xf>
    <xf numFmtId="210" fontId="15" fillId="0" borderId="155" xfId="150" applyNumberFormat="1" applyFill="1" applyBorder="1" applyAlignment="1">
      <alignment horizontal="right" vertical="center"/>
      <protection/>
    </xf>
    <xf numFmtId="210" fontId="15" fillId="0" borderId="134" xfId="150" applyNumberFormat="1" applyFill="1" applyBorder="1" applyAlignment="1">
      <alignment horizontal="right" vertical="center"/>
      <protection/>
    </xf>
    <xf numFmtId="210" fontId="15" fillId="0" borderId="0" xfId="150" applyNumberFormat="1" applyFill="1" applyBorder="1" applyAlignment="1">
      <alignment horizontal="right" vertical="center"/>
      <protection/>
    </xf>
    <xf numFmtId="210" fontId="15" fillId="0" borderId="33" xfId="150" applyNumberFormat="1" applyFill="1" applyBorder="1" applyAlignment="1">
      <alignment horizontal="right" vertical="center"/>
      <protection/>
    </xf>
    <xf numFmtId="196" fontId="15" fillId="0" borderId="160" xfId="150" applyNumberFormat="1" applyBorder="1" applyAlignment="1">
      <alignment horizontal="center" vertical="center" shrinkToFit="1"/>
      <protection/>
    </xf>
    <xf numFmtId="196" fontId="15" fillId="0" borderId="159" xfId="150" applyNumberFormat="1" applyBorder="1" applyAlignment="1">
      <alignment horizontal="right" vertical="center"/>
      <protection/>
    </xf>
    <xf numFmtId="210" fontId="15" fillId="0" borderId="105" xfId="150" applyNumberFormat="1" applyBorder="1">
      <alignment vertical="center"/>
      <protection/>
    </xf>
    <xf numFmtId="210" fontId="15" fillId="0" borderId="160" xfId="150" applyNumberFormat="1" applyBorder="1">
      <alignment vertical="center"/>
      <protection/>
    </xf>
    <xf numFmtId="210" fontId="15" fillId="0" borderId="172" xfId="150" applyNumberFormat="1" applyBorder="1">
      <alignment vertical="center"/>
      <protection/>
    </xf>
    <xf numFmtId="210" fontId="15" fillId="0" borderId="154" xfId="150" applyNumberFormat="1" applyBorder="1">
      <alignment vertical="center"/>
      <protection/>
    </xf>
    <xf numFmtId="210" fontId="15" fillId="0" borderId="173" xfId="150" applyNumberFormat="1" applyBorder="1">
      <alignment vertical="center"/>
      <protection/>
    </xf>
    <xf numFmtId="210" fontId="15" fillId="0" borderId="159" xfId="150" applyNumberFormat="1" applyBorder="1">
      <alignment vertical="center"/>
      <protection/>
    </xf>
    <xf numFmtId="189" fontId="41" fillId="0" borderId="0" xfId="150" applyNumberFormat="1" applyFont="1" applyFill="1" applyAlignment="1">
      <alignment horizontal="right"/>
      <protection/>
    </xf>
    <xf numFmtId="189" fontId="16" fillId="0" borderId="59" xfId="150" applyNumberFormat="1" applyFont="1" applyFill="1" applyBorder="1" applyAlignment="1">
      <alignment horizontal="center" vertical="center"/>
      <protection/>
    </xf>
    <xf numFmtId="189" fontId="16" fillId="0" borderId="32" xfId="150" applyNumberFormat="1" applyFont="1" applyFill="1" applyBorder="1" applyAlignment="1">
      <alignment horizontal="center" vertical="center"/>
      <protection/>
    </xf>
    <xf numFmtId="186" fontId="16" fillId="0" borderId="31" xfId="150" applyNumberFormat="1" applyFont="1" applyBorder="1" applyAlignment="1">
      <alignment vertical="center" wrapText="1"/>
      <protection/>
    </xf>
    <xf numFmtId="0" fontId="16" fillId="0" borderId="31" xfId="0" applyFont="1" applyBorder="1" applyAlignment="1">
      <alignment vertical="center" wrapText="1"/>
    </xf>
    <xf numFmtId="0" fontId="16" fillId="0" borderId="31" xfId="150" applyFont="1" applyBorder="1">
      <alignment vertical="center"/>
      <protection/>
    </xf>
    <xf numFmtId="0" fontId="16" fillId="0" borderId="55" xfId="150" applyFont="1" applyBorder="1">
      <alignment vertical="center"/>
      <protection/>
    </xf>
    <xf numFmtId="189" fontId="16" fillId="0" borderId="60" xfId="150" applyNumberFormat="1" applyFont="1" applyFill="1" applyBorder="1" applyAlignment="1">
      <alignment horizontal="centerContinuous" vertical="center"/>
      <protection/>
    </xf>
    <xf numFmtId="189" fontId="16" fillId="0" borderId="33" xfId="150" applyNumberFormat="1" applyFont="1" applyFill="1" applyBorder="1" applyAlignment="1">
      <alignment horizontal="centerContinuous" vertical="center"/>
      <protection/>
    </xf>
    <xf numFmtId="189" fontId="16" fillId="0" borderId="58" xfId="150" applyNumberFormat="1" applyFont="1" applyFill="1" applyBorder="1" applyAlignment="1">
      <alignment horizontal="centerContinuous" vertical="center"/>
      <protection/>
    </xf>
    <xf numFmtId="189" fontId="16" fillId="0" borderId="35" xfId="150" applyNumberFormat="1" applyFont="1" applyFill="1" applyBorder="1" applyAlignment="1">
      <alignment horizontal="center" vertical="center"/>
      <protection/>
    </xf>
    <xf numFmtId="189" fontId="16" fillId="0" borderId="34" xfId="150" applyNumberFormat="1" applyFont="1" applyFill="1" applyBorder="1" applyAlignment="1">
      <alignment horizontal="center" vertical="center"/>
      <protection/>
    </xf>
    <xf numFmtId="189" fontId="16" fillId="0" borderId="98" xfId="150" applyNumberFormat="1" applyFont="1" applyFill="1" applyBorder="1" applyAlignment="1">
      <alignment horizontal="center" vertical="center"/>
      <protection/>
    </xf>
    <xf numFmtId="199" fontId="16" fillId="0" borderId="55" xfId="150" applyNumberFormat="1" applyFont="1" applyBorder="1" applyAlignment="1">
      <alignment horizontal="center" vertical="center"/>
      <protection/>
    </xf>
    <xf numFmtId="189" fontId="16" fillId="0" borderId="36" xfId="150" applyNumberFormat="1" applyFont="1" applyFill="1" applyBorder="1" applyAlignment="1">
      <alignment horizontal="center"/>
      <protection/>
    </xf>
    <xf numFmtId="189" fontId="16" fillId="0" borderId="75" xfId="150" applyNumberFormat="1" applyFont="1" applyFill="1" applyBorder="1" applyAlignment="1">
      <alignment horizontal="center"/>
      <protection/>
    </xf>
    <xf numFmtId="189" fontId="16" fillId="0" borderId="37" xfId="150" applyNumberFormat="1" applyFont="1" applyFill="1" applyBorder="1" applyAlignment="1">
      <alignment horizontal="center"/>
      <protection/>
    </xf>
    <xf numFmtId="186" fontId="16" fillId="0" borderId="110" xfId="150" applyNumberFormat="1" applyFont="1" applyBorder="1" applyAlignment="1">
      <alignment horizontal="centerContinuous" vertical="center" shrinkToFit="1"/>
      <protection/>
    </xf>
    <xf numFmtId="186" fontId="16" fillId="0" borderId="31" xfId="150" applyNumberFormat="1" applyFont="1" applyBorder="1" applyAlignment="1">
      <alignment horizontal="centerContinuous" vertical="center" shrinkToFit="1"/>
      <protection/>
    </xf>
    <xf numFmtId="186" fontId="16" fillId="0" borderId="55" xfId="150" applyNumberFormat="1" applyFont="1" applyBorder="1" applyAlignment="1">
      <alignment horizontal="centerContinuous" vertical="center" shrinkToFit="1"/>
      <protection/>
    </xf>
    <xf numFmtId="189" fontId="16" fillId="0" borderId="110" xfId="150" applyNumberFormat="1" applyFont="1" applyBorder="1" applyAlignment="1">
      <alignment horizontal="centerContinuous" vertical="center" shrinkToFit="1"/>
      <protection/>
    </xf>
    <xf numFmtId="189" fontId="16" fillId="0" borderId="31" xfId="150" applyNumberFormat="1" applyFont="1" applyBorder="1" applyAlignment="1">
      <alignment horizontal="centerContinuous" vertical="center" shrinkToFit="1"/>
      <protection/>
    </xf>
    <xf numFmtId="189" fontId="16" fillId="0" borderId="55" xfId="150" applyNumberFormat="1" applyFont="1" applyBorder="1" applyAlignment="1">
      <alignment horizontal="centerContinuous" vertical="center" shrinkToFit="1"/>
      <protection/>
    </xf>
    <xf numFmtId="213" fontId="21" fillId="0" borderId="105" xfId="120" applyNumberFormat="1" applyFont="1" applyFill="1" applyBorder="1" applyAlignment="1">
      <alignment vertical="center"/>
    </xf>
    <xf numFmtId="213" fontId="21" fillId="0" borderId="105" xfId="150" applyNumberFormat="1" applyFont="1" applyFill="1" applyBorder="1">
      <alignment vertical="center"/>
      <protection/>
    </xf>
    <xf numFmtId="213" fontId="21" fillId="0" borderId="160" xfId="120" applyNumberFormat="1" applyFont="1" applyFill="1" applyBorder="1" applyAlignment="1">
      <alignment vertical="center"/>
    </xf>
    <xf numFmtId="213" fontId="21" fillId="0" borderId="164" xfId="150" applyNumberFormat="1" applyFont="1" applyFill="1" applyBorder="1">
      <alignment vertical="center"/>
      <protection/>
    </xf>
    <xf numFmtId="213" fontId="21" fillId="0" borderId="161" xfId="150" applyNumberFormat="1" applyFont="1" applyFill="1" applyBorder="1">
      <alignment vertical="center"/>
      <protection/>
    </xf>
    <xf numFmtId="213" fontId="21" fillId="0" borderId="159" xfId="150" applyNumberFormat="1" applyFont="1" applyFill="1" applyBorder="1">
      <alignment vertical="center"/>
      <protection/>
    </xf>
    <xf numFmtId="0" fontId="41" fillId="0" borderId="174" xfId="152" applyFont="1" applyFill="1" applyBorder="1" applyAlignment="1">
      <alignment horizontal="center" vertical="center"/>
      <protection/>
    </xf>
    <xf numFmtId="0" fontId="21" fillId="0" borderId="175" xfId="152" applyFont="1" applyFill="1" applyBorder="1" applyAlignment="1">
      <alignment horizontal="center" vertical="center"/>
      <protection/>
    </xf>
    <xf numFmtId="0" fontId="14" fillId="55" borderId="31" xfId="0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" vertical="center" shrinkToFit="1"/>
    </xf>
    <xf numFmtId="213" fontId="17" fillId="60" borderId="64" xfId="0" applyNumberFormat="1" applyFont="1" applyFill="1" applyBorder="1" applyAlignment="1">
      <alignment vertical="center"/>
    </xf>
    <xf numFmtId="213" fontId="17" fillId="60" borderId="74" xfId="0" applyNumberFormat="1" applyFont="1" applyFill="1" applyBorder="1" applyAlignment="1">
      <alignment vertical="center"/>
    </xf>
    <xf numFmtId="213" fontId="17" fillId="60" borderId="66" xfId="0" applyNumberFormat="1" applyFont="1" applyFill="1" applyBorder="1" applyAlignment="1">
      <alignment vertical="center"/>
    </xf>
    <xf numFmtId="213" fontId="17" fillId="60" borderId="0" xfId="0" applyNumberFormat="1" applyFont="1" applyFill="1" applyBorder="1" applyAlignment="1">
      <alignment vertical="center"/>
    </xf>
    <xf numFmtId="213" fontId="70" fillId="56" borderId="64" xfId="0" applyNumberFormat="1" applyFont="1" applyFill="1" applyBorder="1" applyAlignment="1">
      <alignment vertical="center"/>
    </xf>
    <xf numFmtId="213" fontId="16" fillId="56" borderId="64" xfId="0" applyNumberFormat="1" applyFont="1" applyFill="1" applyBorder="1" applyAlignment="1">
      <alignment vertical="center"/>
    </xf>
    <xf numFmtId="213" fontId="16" fillId="56" borderId="66" xfId="0" applyNumberFormat="1" applyFont="1" applyFill="1" applyBorder="1" applyAlignment="1">
      <alignment vertical="center"/>
    </xf>
    <xf numFmtId="213" fontId="16" fillId="56" borderId="176" xfId="0" applyNumberFormat="1" applyFont="1" applyFill="1" applyBorder="1" applyAlignment="1">
      <alignment vertical="center"/>
    </xf>
    <xf numFmtId="213" fontId="16" fillId="56" borderId="81" xfId="0" applyNumberFormat="1" applyFont="1" applyFill="1" applyBorder="1" applyAlignment="1">
      <alignment vertical="center"/>
    </xf>
    <xf numFmtId="213" fontId="16" fillId="56" borderId="0" xfId="0" applyNumberFormat="1" applyFont="1" applyFill="1" applyBorder="1" applyAlignment="1">
      <alignment vertical="center"/>
    </xf>
    <xf numFmtId="0" fontId="41" fillId="0" borderId="61" xfId="152" applyFont="1" applyFill="1" applyBorder="1" applyAlignment="1">
      <alignment horizontal="center" vertical="center"/>
      <protection/>
    </xf>
    <xf numFmtId="0" fontId="21" fillId="0" borderId="56" xfId="152" applyFont="1" applyFill="1" applyBorder="1" applyAlignment="1">
      <alignment horizontal="center" vertical="center"/>
      <protection/>
    </xf>
    <xf numFmtId="3" fontId="9" fillId="0" borderId="62" xfId="0" applyNumberFormat="1" applyFont="1" applyFill="1" applyBorder="1" applyAlignment="1">
      <alignment horizontal="center" vertical="center"/>
    </xf>
    <xf numFmtId="213" fontId="16" fillId="0" borderId="64" xfId="0" applyNumberFormat="1" applyFont="1" applyFill="1" applyBorder="1" applyAlignment="1">
      <alignment vertical="center" shrinkToFit="1"/>
    </xf>
    <xf numFmtId="213" fontId="16" fillId="60" borderId="64" xfId="0" applyNumberFormat="1" applyFont="1" applyFill="1" applyBorder="1" applyAlignment="1">
      <alignment vertical="center"/>
    </xf>
    <xf numFmtId="213" fontId="16" fillId="0" borderId="177" xfId="0" applyNumberFormat="1" applyFont="1" applyFill="1" applyBorder="1" applyAlignment="1">
      <alignment vertical="center"/>
    </xf>
    <xf numFmtId="213" fontId="16" fillId="0" borderId="47" xfId="0" applyNumberFormat="1" applyFont="1" applyFill="1" applyBorder="1" applyAlignment="1">
      <alignment vertical="center"/>
    </xf>
    <xf numFmtId="213" fontId="16" fillId="0" borderId="65" xfId="118" applyNumberFormat="1" applyFont="1" applyFill="1" applyBorder="1" applyAlignment="1">
      <alignment vertical="center"/>
    </xf>
    <xf numFmtId="213" fontId="16" fillId="56" borderId="64" xfId="118" applyNumberFormat="1" applyFont="1" applyFill="1" applyBorder="1" applyAlignment="1">
      <alignment vertical="center"/>
    </xf>
    <xf numFmtId="213" fontId="16" fillId="0" borderId="28" xfId="0" applyNumberFormat="1" applyFont="1" applyFill="1" applyBorder="1" applyAlignment="1">
      <alignment vertical="center"/>
    </xf>
    <xf numFmtId="214" fontId="16" fillId="0" borderId="178" xfId="0" applyNumberFormat="1" applyFont="1" applyFill="1" applyBorder="1" applyAlignment="1">
      <alignment vertical="center"/>
    </xf>
    <xf numFmtId="213" fontId="16" fillId="56" borderId="20" xfId="0" applyNumberFormat="1" applyFont="1" applyFill="1" applyBorder="1" applyAlignment="1">
      <alignment vertical="center"/>
    </xf>
    <xf numFmtId="213" fontId="16" fillId="0" borderId="66" xfId="0" applyNumberFormat="1" applyFont="1" applyFill="1" applyBorder="1" applyAlignment="1">
      <alignment vertical="center"/>
    </xf>
    <xf numFmtId="213" fontId="16" fillId="0" borderId="25" xfId="0" applyNumberFormat="1" applyFont="1" applyFill="1" applyBorder="1" applyAlignment="1">
      <alignment vertical="center"/>
    </xf>
    <xf numFmtId="214" fontId="16" fillId="0" borderId="67" xfId="0" applyNumberFormat="1" applyFont="1" applyFill="1" applyBorder="1" applyAlignment="1">
      <alignment vertical="center"/>
    </xf>
    <xf numFmtId="214" fontId="16" fillId="0" borderId="68" xfId="0" applyNumberFormat="1" applyFont="1" applyFill="1" applyBorder="1" applyAlignment="1">
      <alignment vertical="center"/>
    </xf>
    <xf numFmtId="214" fontId="16" fillId="0" borderId="179" xfId="0" applyNumberFormat="1" applyFont="1" applyFill="1" applyBorder="1" applyAlignment="1">
      <alignment vertical="center"/>
    </xf>
    <xf numFmtId="213" fontId="16" fillId="60" borderId="81" xfId="0" applyNumberFormat="1" applyFont="1" applyFill="1" applyBorder="1" applyAlignment="1">
      <alignment vertical="center"/>
    </xf>
    <xf numFmtId="213" fontId="16" fillId="0" borderId="69" xfId="0" applyNumberFormat="1" applyFont="1" applyFill="1" applyBorder="1" applyAlignment="1">
      <alignment vertical="center"/>
    </xf>
    <xf numFmtId="213" fontId="16" fillId="0" borderId="93" xfId="0" applyNumberFormat="1" applyFont="1" applyFill="1" applyBorder="1" applyAlignment="1">
      <alignment vertical="center"/>
    </xf>
    <xf numFmtId="214" fontId="16" fillId="0" borderId="25" xfId="0" applyNumberFormat="1" applyFont="1" applyFill="1" applyBorder="1" applyAlignment="1">
      <alignment vertical="center"/>
    </xf>
    <xf numFmtId="213" fontId="16" fillId="60" borderId="66" xfId="0" applyNumberFormat="1" applyFont="1" applyFill="1" applyBorder="1" applyAlignment="1">
      <alignment vertical="center"/>
    </xf>
    <xf numFmtId="213" fontId="16" fillId="0" borderId="70" xfId="118" applyNumberFormat="1" applyFont="1" applyFill="1" applyBorder="1" applyAlignment="1">
      <alignment vertical="center"/>
    </xf>
    <xf numFmtId="213" fontId="16" fillId="56" borderId="66" xfId="118" applyNumberFormat="1" applyFont="1" applyFill="1" applyBorder="1" applyAlignment="1">
      <alignment vertical="center"/>
    </xf>
    <xf numFmtId="213" fontId="16" fillId="56" borderId="82" xfId="0" applyNumberFormat="1" applyFont="1" applyFill="1" applyBorder="1" applyAlignment="1">
      <alignment vertical="center"/>
    </xf>
    <xf numFmtId="213" fontId="70" fillId="56" borderId="64" xfId="0" applyNumberFormat="1" applyFont="1" applyFill="1" applyBorder="1" applyAlignment="1">
      <alignment vertical="center" shrinkToFit="1"/>
    </xf>
    <xf numFmtId="213" fontId="70" fillId="60" borderId="64" xfId="0" applyNumberFormat="1" applyFont="1" applyFill="1" applyBorder="1" applyAlignment="1">
      <alignment vertical="center"/>
    </xf>
    <xf numFmtId="213" fontId="70" fillId="56" borderId="64" xfId="118" applyNumberFormat="1" applyFont="1" applyFill="1" applyBorder="1" applyAlignment="1">
      <alignment vertical="center"/>
    </xf>
    <xf numFmtId="3" fontId="14" fillId="55" borderId="31" xfId="0" applyNumberFormat="1" applyFont="1" applyFill="1" applyBorder="1" applyAlignment="1">
      <alignment horizontal="center" vertical="center" shrinkToFit="1"/>
    </xf>
    <xf numFmtId="3" fontId="14" fillId="56" borderId="31" xfId="0" applyNumberFormat="1" applyFont="1" applyFill="1" applyBorder="1" applyAlignment="1">
      <alignment horizontal="center" vertical="center" shrinkToFit="1"/>
    </xf>
    <xf numFmtId="3" fontId="14" fillId="55" borderId="34" xfId="0" applyNumberFormat="1" applyFont="1" applyFill="1" applyBorder="1" applyAlignment="1">
      <alignment horizontal="center" vertical="center" shrinkToFit="1"/>
    </xf>
    <xf numFmtId="181" fontId="71" fillId="0" borderId="0" xfId="150" applyNumberFormat="1" applyFont="1">
      <alignment vertical="center"/>
      <protection/>
    </xf>
    <xf numFmtId="3" fontId="9" fillId="0" borderId="180" xfId="0" applyNumberFormat="1" applyFont="1" applyFill="1" applyBorder="1" applyAlignment="1">
      <alignment horizontal="center" vertical="center"/>
    </xf>
    <xf numFmtId="3" fontId="9" fillId="0" borderId="181" xfId="0" applyNumberFormat="1" applyFont="1" applyFill="1" applyBorder="1" applyAlignment="1">
      <alignment horizontal="center" vertical="center"/>
    </xf>
    <xf numFmtId="3" fontId="9" fillId="0" borderId="182" xfId="0" applyNumberFormat="1" applyFont="1" applyFill="1" applyBorder="1" applyAlignment="1">
      <alignment horizontal="center" vertical="center"/>
    </xf>
    <xf numFmtId="3" fontId="9" fillId="0" borderId="183" xfId="0" applyNumberFormat="1" applyFont="1" applyFill="1" applyBorder="1" applyAlignment="1">
      <alignment horizontal="center" vertical="center"/>
    </xf>
    <xf numFmtId="3" fontId="9" fillId="0" borderId="184" xfId="0" applyNumberFormat="1" applyFont="1" applyFill="1" applyBorder="1" applyAlignment="1">
      <alignment horizontal="center" vertical="center"/>
    </xf>
    <xf numFmtId="3" fontId="9" fillId="0" borderId="185" xfId="0" applyNumberFormat="1" applyFont="1" applyFill="1" applyBorder="1" applyAlignment="1">
      <alignment horizontal="center" vertical="center"/>
    </xf>
    <xf numFmtId="3" fontId="9" fillId="55" borderId="110" xfId="0" applyNumberFormat="1" applyFont="1" applyFill="1" applyBorder="1" applyAlignment="1">
      <alignment horizontal="center" vertical="center"/>
    </xf>
    <xf numFmtId="3" fontId="9" fillId="55" borderId="55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81" fontId="15" fillId="0" borderId="186" xfId="150" applyNumberFormat="1" applyBorder="1" applyAlignment="1">
      <alignment horizontal="center" vertical="center"/>
      <protection/>
    </xf>
    <xf numFmtId="0" fontId="15" fillId="0" borderId="136" xfId="150" applyBorder="1" applyAlignment="1">
      <alignment horizontal="center" vertical="center"/>
      <protection/>
    </xf>
    <xf numFmtId="181" fontId="15" fillId="0" borderId="22" xfId="150" applyNumberFormat="1" applyBorder="1" applyAlignment="1">
      <alignment horizontal="center" vertical="center"/>
      <protection/>
    </xf>
    <xf numFmtId="0" fontId="15" fillId="0" borderId="60" xfId="150" applyBorder="1" applyAlignment="1">
      <alignment horizontal="center" vertical="center"/>
      <protection/>
    </xf>
    <xf numFmtId="0" fontId="15" fillId="0" borderId="61" xfId="150" applyBorder="1" applyAlignment="1">
      <alignment horizontal="center" vertical="center"/>
      <protection/>
    </xf>
    <xf numFmtId="0" fontId="15" fillId="0" borderId="53" xfId="150" applyBorder="1" applyAlignment="1">
      <alignment horizontal="center" vertical="center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6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BI15" sqref="BI15"/>
    </sheetView>
  </sheetViews>
  <sheetFormatPr defaultColWidth="10" defaultRowHeight="18"/>
  <cols>
    <col min="1" max="1" width="12.33203125" style="4" customWidth="1"/>
    <col min="2" max="2" width="1.66015625" style="75" customWidth="1"/>
    <col min="3" max="3" width="1.66015625" style="72" customWidth="1"/>
    <col min="4" max="4" width="3.16015625" style="4" customWidth="1"/>
    <col min="5" max="5" width="10.33203125" style="4" customWidth="1"/>
    <col min="6" max="6" width="8" style="4" hidden="1" customWidth="1"/>
    <col min="7" max="7" width="4.66015625" style="4" customWidth="1"/>
    <col min="8" max="8" width="10.33203125" style="4" customWidth="1"/>
    <col min="9" max="9" width="8" style="4" hidden="1" customWidth="1"/>
    <col min="10" max="10" width="5.33203125" style="4" bestFit="1" customWidth="1"/>
    <col min="11" max="11" width="10.33203125" style="4" customWidth="1"/>
    <col min="12" max="12" width="8" style="4" hidden="1" customWidth="1"/>
    <col min="13" max="13" width="4.66015625" style="4" customWidth="1"/>
    <col min="14" max="14" width="10.33203125" style="4" customWidth="1"/>
    <col min="15" max="15" width="8" style="4" hidden="1" customWidth="1"/>
    <col min="16" max="16" width="4.66015625" style="4" customWidth="1"/>
    <col min="17" max="17" width="10.33203125" style="4" customWidth="1"/>
    <col min="18" max="18" width="8" style="4" hidden="1" customWidth="1"/>
    <col min="19" max="19" width="4.66015625" style="4" customWidth="1"/>
    <col min="20" max="20" width="10.33203125" style="4" customWidth="1"/>
    <col min="21" max="21" width="8" style="4" hidden="1" customWidth="1"/>
    <col min="22" max="22" width="5.33203125" style="4" bestFit="1" customWidth="1"/>
    <col min="23" max="23" width="10.33203125" style="4" customWidth="1"/>
    <col min="24" max="24" width="8" style="4" hidden="1" customWidth="1"/>
    <col min="25" max="25" width="5.5" style="4" customWidth="1"/>
    <col min="26" max="26" width="10.33203125" style="4" customWidth="1"/>
    <col min="27" max="27" width="8" style="4" hidden="1" customWidth="1"/>
    <col min="28" max="28" width="5.33203125" style="4" bestFit="1" customWidth="1"/>
    <col min="29" max="29" width="10.33203125" style="4" customWidth="1"/>
    <col min="30" max="30" width="8" style="4" hidden="1" customWidth="1"/>
    <col min="31" max="31" width="4.66015625" style="4" customWidth="1"/>
    <col min="32" max="32" width="9.66015625" style="4" customWidth="1"/>
    <col min="33" max="33" width="7.66015625" style="4" hidden="1" customWidth="1"/>
    <col min="34" max="34" width="8.16015625" style="4" hidden="1" customWidth="1"/>
    <col min="35" max="35" width="10.33203125" style="4" customWidth="1"/>
    <col min="36" max="36" width="8" style="4" hidden="1" customWidth="1"/>
    <col min="37" max="37" width="4.66015625" style="4" customWidth="1"/>
    <col min="38" max="38" width="10.33203125" style="4" customWidth="1"/>
    <col min="39" max="39" width="8" style="4" hidden="1" customWidth="1"/>
    <col min="40" max="40" width="4.66015625" style="4" customWidth="1"/>
    <col min="41" max="41" width="9.66015625" style="4" customWidth="1"/>
    <col min="42" max="42" width="6.5" style="4" hidden="1" customWidth="1"/>
    <col min="43" max="43" width="10.33203125" style="4" customWidth="1"/>
    <col min="44" max="44" width="8" style="4" hidden="1" customWidth="1"/>
    <col min="45" max="45" width="4.66015625" style="4" customWidth="1"/>
    <col min="46" max="46" width="10.33203125" style="70" customWidth="1"/>
    <col min="47" max="47" width="8" style="70" hidden="1" customWidth="1"/>
    <col min="48" max="48" width="6.58203125" style="4" bestFit="1" customWidth="1"/>
    <col min="49" max="49" width="6.66015625" style="4" customWidth="1"/>
    <col min="50" max="50" width="6.5" style="4" hidden="1" customWidth="1"/>
    <col min="51" max="51" width="10.33203125" style="4" customWidth="1"/>
    <col min="52" max="52" width="8" style="4" hidden="1" customWidth="1"/>
    <col min="53" max="53" width="5.41015625" style="4" customWidth="1"/>
    <col min="54" max="54" width="0.58203125" style="107" hidden="1" customWidth="1"/>
    <col min="55" max="55" width="8.66015625" style="4" hidden="1" customWidth="1"/>
    <col min="56" max="56" width="5.16015625" style="4" hidden="1" customWidth="1"/>
    <col min="57" max="57" width="9" style="4" hidden="1" customWidth="1"/>
    <col min="58" max="58" width="3.66015625" style="4" hidden="1" customWidth="1"/>
    <col min="59" max="59" width="4.5" style="20" customWidth="1"/>
    <col min="60" max="16384" width="10" style="4" customWidth="1"/>
  </cols>
  <sheetData>
    <row r="1" spans="6:57" s="133" customFormat="1" ht="12">
      <c r="F1" s="134" t="s">
        <v>184</v>
      </c>
      <c r="I1" s="134" t="s">
        <v>184</v>
      </c>
      <c r="L1" s="134" t="s">
        <v>184</v>
      </c>
      <c r="O1" s="134" t="s">
        <v>184</v>
      </c>
      <c r="R1" s="134" t="s">
        <v>184</v>
      </c>
      <c r="U1" s="134" t="s">
        <v>184</v>
      </c>
      <c r="X1" s="134" t="s">
        <v>184</v>
      </c>
      <c r="AA1" s="134" t="s">
        <v>184</v>
      </c>
      <c r="AC1" s="135"/>
      <c r="AD1" s="134" t="s">
        <v>184</v>
      </c>
      <c r="AG1" s="134" t="s">
        <v>184</v>
      </c>
      <c r="AH1" s="134" t="s">
        <v>184</v>
      </c>
      <c r="AJ1" s="134" t="s">
        <v>184</v>
      </c>
      <c r="AM1" s="134" t="s">
        <v>184</v>
      </c>
      <c r="AP1" s="134" t="s">
        <v>184</v>
      </c>
      <c r="AR1" s="134" t="s">
        <v>184</v>
      </c>
      <c r="AT1" s="136"/>
      <c r="AU1" s="134" t="s">
        <v>184</v>
      </c>
      <c r="AX1" s="134" t="s">
        <v>184</v>
      </c>
      <c r="AZ1" s="134" t="s">
        <v>184</v>
      </c>
      <c r="BB1" s="535" t="s">
        <v>360</v>
      </c>
      <c r="BC1" s="535"/>
      <c r="BD1" s="535"/>
      <c r="BE1" s="535"/>
    </row>
    <row r="2" spans="1:56" ht="21" customHeight="1">
      <c r="A2" s="228" t="s">
        <v>415</v>
      </c>
      <c r="B2" s="69" t="s">
        <v>361</v>
      </c>
      <c r="D2" s="73"/>
      <c r="E2" s="73"/>
      <c r="F2" s="90"/>
      <c r="G2" s="73"/>
      <c r="H2" s="73"/>
      <c r="I2" s="90"/>
      <c r="J2" s="73"/>
      <c r="K2" s="73"/>
      <c r="L2" s="90"/>
      <c r="M2" s="73"/>
      <c r="N2" s="73"/>
      <c r="O2" s="90"/>
      <c r="P2" s="73"/>
      <c r="Q2" s="73"/>
      <c r="R2" s="90"/>
      <c r="S2" s="73"/>
      <c r="T2" s="73"/>
      <c r="U2" s="90"/>
      <c r="V2" s="73"/>
      <c r="W2" s="73"/>
      <c r="X2" s="90"/>
      <c r="Y2" s="73"/>
      <c r="Z2" s="73"/>
      <c r="AA2" s="90"/>
      <c r="AB2" s="73"/>
      <c r="AC2" s="73"/>
      <c r="AD2" s="90"/>
      <c r="AE2" s="103" t="s">
        <v>362</v>
      </c>
      <c r="AF2" s="73"/>
      <c r="AG2" s="90"/>
      <c r="AH2" s="90"/>
      <c r="AI2" s="73"/>
      <c r="AJ2" s="90"/>
      <c r="AK2" s="73"/>
      <c r="AL2" s="73"/>
      <c r="AM2" s="90"/>
      <c r="AN2" s="73"/>
      <c r="AO2" s="73"/>
      <c r="AP2" s="90"/>
      <c r="AQ2" s="73"/>
      <c r="AR2" s="90"/>
      <c r="AS2" s="73"/>
      <c r="AT2" s="74"/>
      <c r="AU2" s="95"/>
      <c r="AV2" s="73"/>
      <c r="AW2" s="73"/>
      <c r="AX2" s="90"/>
      <c r="AY2" s="73"/>
      <c r="AZ2" s="90"/>
      <c r="BA2" s="103" t="s">
        <v>362</v>
      </c>
      <c r="BB2" s="103"/>
      <c r="BC2" s="73"/>
      <c r="BD2" s="73"/>
    </row>
    <row r="3" spans="1:59" ht="14.25" customHeight="1">
      <c r="A3" s="118"/>
      <c r="B3" s="118" t="s">
        <v>321</v>
      </c>
      <c r="C3" s="119"/>
      <c r="D3" s="120"/>
      <c r="E3" s="89" t="s">
        <v>343</v>
      </c>
      <c r="F3" s="100"/>
      <c r="G3" s="89"/>
      <c r="H3" s="89"/>
      <c r="I3" s="100"/>
      <c r="J3" s="89"/>
      <c r="K3" s="89"/>
      <c r="L3" s="100"/>
      <c r="M3" s="89"/>
      <c r="N3" s="89"/>
      <c r="O3" s="100"/>
      <c r="P3" s="89"/>
      <c r="Q3" s="89"/>
      <c r="R3" s="100"/>
      <c r="S3" s="89"/>
      <c r="T3" s="89"/>
      <c r="U3" s="100"/>
      <c r="V3" s="89"/>
      <c r="W3" s="89"/>
      <c r="X3" s="100"/>
      <c r="Y3" s="89"/>
      <c r="Z3" s="89"/>
      <c r="AA3" s="100"/>
      <c r="AB3" s="89"/>
      <c r="AC3" s="89"/>
      <c r="AD3" s="100"/>
      <c r="AE3" s="121"/>
      <c r="AF3" s="88" t="s">
        <v>340</v>
      </c>
      <c r="AG3" s="99"/>
      <c r="AH3" s="99"/>
      <c r="AI3" s="88"/>
      <c r="AJ3" s="99"/>
      <c r="AK3" s="112"/>
      <c r="AL3" s="89" t="s">
        <v>0</v>
      </c>
      <c r="AM3" s="100"/>
      <c r="AN3" s="89"/>
      <c r="AO3" s="88"/>
      <c r="AP3" s="99"/>
      <c r="AQ3" s="88"/>
      <c r="AR3" s="99"/>
      <c r="AS3" s="112"/>
      <c r="AT3" s="139" t="s">
        <v>45</v>
      </c>
      <c r="AU3" s="96" t="s">
        <v>45</v>
      </c>
      <c r="AV3" s="115"/>
      <c r="AW3" s="115" t="s">
        <v>1</v>
      </c>
      <c r="AX3" s="91" t="s">
        <v>1</v>
      </c>
      <c r="AY3" s="85" t="s">
        <v>2</v>
      </c>
      <c r="AZ3" s="91" t="s">
        <v>2</v>
      </c>
      <c r="BA3" s="113"/>
      <c r="BB3" s="17"/>
      <c r="BC3" s="533" t="s">
        <v>40</v>
      </c>
      <c r="BD3" s="534"/>
      <c r="BE3" s="62" t="s">
        <v>41</v>
      </c>
      <c r="BG3" s="63" t="s">
        <v>298</v>
      </c>
    </row>
    <row r="4" spans="1:57" ht="14.25" customHeight="1">
      <c r="A4" s="122" t="s">
        <v>357</v>
      </c>
      <c r="B4" s="123" t="s">
        <v>322</v>
      </c>
      <c r="C4" s="124"/>
      <c r="D4" s="109" t="s">
        <v>3</v>
      </c>
      <c r="E4" s="125" t="s">
        <v>342</v>
      </c>
      <c r="F4" s="101"/>
      <c r="G4" s="125"/>
      <c r="H4" s="125"/>
      <c r="I4" s="101"/>
      <c r="J4" s="125"/>
      <c r="K4" s="125"/>
      <c r="L4" s="101"/>
      <c r="M4" s="125"/>
      <c r="N4" s="125"/>
      <c r="O4" s="101"/>
      <c r="P4" s="125"/>
      <c r="Q4" s="125"/>
      <c r="R4" s="101"/>
      <c r="S4" s="125"/>
      <c r="T4" s="125"/>
      <c r="U4" s="101"/>
      <c r="V4" s="125"/>
      <c r="W4" s="125"/>
      <c r="X4" s="101"/>
      <c r="Y4" s="125"/>
      <c r="Z4" s="125"/>
      <c r="AA4" s="101"/>
      <c r="AB4" s="125"/>
      <c r="AC4" s="125"/>
      <c r="AD4" s="101"/>
      <c r="AE4" s="126"/>
      <c r="AF4" s="137" t="s">
        <v>358</v>
      </c>
      <c r="AG4" s="91" t="s">
        <v>358</v>
      </c>
      <c r="AH4" s="91" t="s">
        <v>356</v>
      </c>
      <c r="AI4" s="222" t="s">
        <v>274</v>
      </c>
      <c r="AJ4" s="91" t="s">
        <v>274</v>
      </c>
      <c r="AK4" s="114" t="s">
        <v>39</v>
      </c>
      <c r="AL4" s="222" t="s">
        <v>341</v>
      </c>
      <c r="AM4" s="91" t="s">
        <v>341</v>
      </c>
      <c r="AN4" s="115" t="s">
        <v>39</v>
      </c>
      <c r="AO4" s="137" t="s">
        <v>358</v>
      </c>
      <c r="AP4" s="91" t="s">
        <v>358</v>
      </c>
      <c r="AQ4" s="85" t="s">
        <v>4</v>
      </c>
      <c r="AR4" s="91" t="s">
        <v>4</v>
      </c>
      <c r="AS4" s="113" t="s">
        <v>39</v>
      </c>
      <c r="AT4" s="140" t="s">
        <v>5</v>
      </c>
      <c r="AU4" s="97" t="s">
        <v>5</v>
      </c>
      <c r="AV4" s="114" t="s">
        <v>351</v>
      </c>
      <c r="AW4" s="143"/>
      <c r="AX4" s="94"/>
      <c r="AY4" s="86" t="s">
        <v>6</v>
      </c>
      <c r="AZ4" s="92" t="s">
        <v>6</v>
      </c>
      <c r="BA4" s="109" t="s">
        <v>351</v>
      </c>
      <c r="BB4" s="17"/>
      <c r="BC4" s="108" t="s">
        <v>363</v>
      </c>
      <c r="BD4" s="109" t="s">
        <v>39</v>
      </c>
      <c r="BE4" s="62" t="s">
        <v>42</v>
      </c>
    </row>
    <row r="5" spans="1:58" s="62" customFormat="1" ht="14.25" customHeight="1">
      <c r="A5" s="127"/>
      <c r="B5" s="128"/>
      <c r="C5" s="129"/>
      <c r="D5" s="130"/>
      <c r="E5" s="131" t="s">
        <v>43</v>
      </c>
      <c r="F5" s="102" t="s">
        <v>325</v>
      </c>
      <c r="G5" s="132" t="s">
        <v>39</v>
      </c>
      <c r="H5" s="131" t="s">
        <v>328</v>
      </c>
      <c r="I5" s="102" t="s">
        <v>327</v>
      </c>
      <c r="J5" s="132" t="s">
        <v>39</v>
      </c>
      <c r="K5" s="131" t="s">
        <v>329</v>
      </c>
      <c r="L5" s="102" t="s">
        <v>326</v>
      </c>
      <c r="M5" s="132" t="s">
        <v>39</v>
      </c>
      <c r="N5" s="131" t="s">
        <v>385</v>
      </c>
      <c r="O5" s="102" t="s">
        <v>386</v>
      </c>
      <c r="P5" s="132" t="s">
        <v>39</v>
      </c>
      <c r="Q5" s="523" t="s">
        <v>421</v>
      </c>
      <c r="R5" s="524" t="s">
        <v>422</v>
      </c>
      <c r="S5" s="525" t="s">
        <v>39</v>
      </c>
      <c r="T5" s="131" t="s">
        <v>44</v>
      </c>
      <c r="U5" s="102" t="s">
        <v>323</v>
      </c>
      <c r="V5" s="132" t="s">
        <v>39</v>
      </c>
      <c r="W5" s="131" t="s">
        <v>353</v>
      </c>
      <c r="X5" s="102" t="s">
        <v>324</v>
      </c>
      <c r="Y5" s="132" t="s">
        <v>39</v>
      </c>
      <c r="Z5" s="483" t="s">
        <v>330</v>
      </c>
      <c r="AA5" s="484" t="s">
        <v>331</v>
      </c>
      <c r="AB5" s="132" t="s">
        <v>39</v>
      </c>
      <c r="AC5" s="131" t="s">
        <v>7</v>
      </c>
      <c r="AD5" s="102" t="s">
        <v>332</v>
      </c>
      <c r="AE5" s="132" t="s">
        <v>39</v>
      </c>
      <c r="AF5" s="138" t="s">
        <v>8</v>
      </c>
      <c r="AG5" s="93" t="s">
        <v>355</v>
      </c>
      <c r="AH5" s="93" t="s">
        <v>414</v>
      </c>
      <c r="AI5" s="223" t="s">
        <v>9</v>
      </c>
      <c r="AJ5" s="93" t="s">
        <v>333</v>
      </c>
      <c r="AK5" s="116"/>
      <c r="AL5" s="223" t="s">
        <v>352</v>
      </c>
      <c r="AM5" s="93" t="s">
        <v>334</v>
      </c>
      <c r="AN5" s="116"/>
      <c r="AO5" s="138" t="s">
        <v>10</v>
      </c>
      <c r="AP5" s="93" t="s">
        <v>335</v>
      </c>
      <c r="AQ5" s="87" t="s">
        <v>11</v>
      </c>
      <c r="AR5" s="93" t="s">
        <v>336</v>
      </c>
      <c r="AS5" s="117"/>
      <c r="AT5" s="141" t="s">
        <v>12</v>
      </c>
      <c r="AU5" s="98" t="s">
        <v>337</v>
      </c>
      <c r="AV5" s="142"/>
      <c r="AW5" s="142" t="s">
        <v>13</v>
      </c>
      <c r="AX5" s="93" t="s">
        <v>338</v>
      </c>
      <c r="AY5" s="87" t="s">
        <v>48</v>
      </c>
      <c r="AZ5" s="93" t="s">
        <v>339</v>
      </c>
      <c r="BA5" s="111"/>
      <c r="BB5" s="104"/>
      <c r="BC5" s="110" t="s">
        <v>49</v>
      </c>
      <c r="BD5" s="111" t="s">
        <v>359</v>
      </c>
      <c r="BE5" s="63" t="s">
        <v>350</v>
      </c>
      <c r="BF5" s="63"/>
    </row>
    <row r="6" spans="1:60" ht="12.75" customHeight="1">
      <c r="A6" s="16" t="s">
        <v>425</v>
      </c>
      <c r="B6" s="2" t="s">
        <v>46</v>
      </c>
      <c r="C6" s="60">
        <v>6</v>
      </c>
      <c r="D6" s="10">
        <v>700</v>
      </c>
      <c r="E6" s="169">
        <v>56586728</v>
      </c>
      <c r="F6" s="489">
        <v>55296011</v>
      </c>
      <c r="G6" s="172">
        <f>ROUND(E6/F6*100-100,1)</f>
        <v>2.3</v>
      </c>
      <c r="H6" s="205">
        <v>554303</v>
      </c>
      <c r="I6" s="489">
        <v>555236</v>
      </c>
      <c r="J6" s="172">
        <f>ROUND(H6/I6*100-100,1)</f>
        <v>-0.2</v>
      </c>
      <c r="K6" s="205">
        <v>705201</v>
      </c>
      <c r="L6" s="489">
        <v>731551</v>
      </c>
      <c r="M6" s="172">
        <f>ROUND(K6/L6*100-100,1)</f>
        <v>-3.6</v>
      </c>
      <c r="N6" s="205">
        <v>366758</v>
      </c>
      <c r="O6" s="489">
        <v>370394</v>
      </c>
      <c r="P6" s="172">
        <f>ROUND(N6/O6*100-100,1)</f>
        <v>-1</v>
      </c>
      <c r="Q6" s="205">
        <v>233542</v>
      </c>
      <c r="R6" s="490">
        <v>0</v>
      </c>
      <c r="S6" s="172" t="s">
        <v>387</v>
      </c>
      <c r="T6" s="205">
        <v>6093067</v>
      </c>
      <c r="U6" s="489">
        <v>6127638</v>
      </c>
      <c r="V6" s="172">
        <f>ROUND(T6/U6*100-100,1)</f>
        <v>-0.6</v>
      </c>
      <c r="W6" s="205">
        <v>8305579</v>
      </c>
      <c r="X6" s="489">
        <v>8032143</v>
      </c>
      <c r="Y6" s="172">
        <f>ROUND(W6/X6*100-100,1)</f>
        <v>3.4</v>
      </c>
      <c r="Z6" s="498">
        <v>8793236</v>
      </c>
      <c r="AA6" s="520">
        <v>5476220</v>
      </c>
      <c r="AB6" s="172">
        <f>ROUND(Z6/AA6*100-100,1)</f>
        <v>60.6</v>
      </c>
      <c r="AC6" s="205">
        <f>SUM(E6,H6,K6,N6,Q6,T6,W6)-Z6</f>
        <v>64051942</v>
      </c>
      <c r="AD6" s="521">
        <f>SUM(F6,I6,L6,O6,R6,U6,X6)-AA6</f>
        <v>65636753</v>
      </c>
      <c r="AE6" s="172">
        <f>ROUND(AC6/AD6*100-100,1)</f>
        <v>-2.4</v>
      </c>
      <c r="AF6" s="500">
        <v>0</v>
      </c>
      <c r="AG6" s="489">
        <v>-1428344</v>
      </c>
      <c r="AH6" s="490">
        <v>64051942</v>
      </c>
      <c r="AI6" s="501">
        <f aca="true" t="shared" si="0" ref="AI6:AI19">AF6+AH6</f>
        <v>64051942</v>
      </c>
      <c r="AJ6" s="489">
        <v>63767336</v>
      </c>
      <c r="AK6" s="171">
        <f>ROUND(AI6/AJ6*100-100,1)</f>
        <v>0.4</v>
      </c>
      <c r="AL6" s="501">
        <v>54640327</v>
      </c>
      <c r="AM6" s="489">
        <v>56736155</v>
      </c>
      <c r="AN6" s="171">
        <f>ROUND(AL6/AM6*100-100,1)</f>
        <v>-3.7</v>
      </c>
      <c r="AO6" s="500">
        <v>0</v>
      </c>
      <c r="AP6" s="489">
        <v>-8541</v>
      </c>
      <c r="AQ6" s="205">
        <f>AL6+AO6</f>
        <v>54640327</v>
      </c>
      <c r="AR6" s="521">
        <v>56727614</v>
      </c>
      <c r="AS6" s="172">
        <f>ROUND(AQ6/AR6*100-100,1)</f>
        <v>-3.7</v>
      </c>
      <c r="AT6" s="502">
        <f>AI6-AQ6</f>
        <v>9411615</v>
      </c>
      <c r="AU6" s="522">
        <f>AJ6-AR6</f>
        <v>7039722</v>
      </c>
      <c r="AV6" s="171">
        <f>ROUND(AT6/AU6*100-100,1)</f>
        <v>33.7</v>
      </c>
      <c r="AW6" s="504">
        <f>BG6</f>
        <v>44173</v>
      </c>
      <c r="AX6" s="489">
        <v>32578</v>
      </c>
      <c r="AY6" s="205">
        <f aca="true" t="shared" si="1" ref="AY6:AZ8">AT6-AW6</f>
        <v>9367442</v>
      </c>
      <c r="AZ6" s="489">
        <f t="shared" si="1"/>
        <v>7007144</v>
      </c>
      <c r="BA6" s="165">
        <f>ROUND(AY6/AZ6*100-100,1)</f>
        <v>33.7</v>
      </c>
      <c r="BB6" s="166"/>
      <c r="BC6" s="173"/>
      <c r="BD6" s="165"/>
      <c r="BE6" s="168">
        <f>AY6-BC6</f>
        <v>9367442</v>
      </c>
      <c r="BF6" s="61"/>
      <c r="BG6" s="71">
        <v>44173</v>
      </c>
      <c r="BH6" s="61"/>
    </row>
    <row r="7" spans="1:60" ht="12.75" customHeight="1">
      <c r="A7" s="16" t="s">
        <v>426</v>
      </c>
      <c r="B7" s="2" t="s">
        <v>46</v>
      </c>
      <c r="C7" s="60">
        <v>5</v>
      </c>
      <c r="D7" s="10">
        <v>582</v>
      </c>
      <c r="E7" s="169">
        <v>22057517</v>
      </c>
      <c r="F7" s="489">
        <v>21645319</v>
      </c>
      <c r="G7" s="505">
        <f>ROUND(E7/F7*100-100,1)</f>
        <v>1.9</v>
      </c>
      <c r="H7" s="205">
        <v>457492</v>
      </c>
      <c r="I7" s="489">
        <v>477694</v>
      </c>
      <c r="J7" s="505">
        <f>ROUND(H7/I7*100-100,1)</f>
        <v>-4.2</v>
      </c>
      <c r="K7" s="205">
        <v>363395</v>
      </c>
      <c r="L7" s="489">
        <v>365292</v>
      </c>
      <c r="M7" s="505">
        <f>ROUND(K7/L7*100-100,1)</f>
        <v>-0.5</v>
      </c>
      <c r="N7" s="205">
        <v>184025</v>
      </c>
      <c r="O7" s="489">
        <v>180512</v>
      </c>
      <c r="P7" s="505">
        <f aca="true" t="shared" si="2" ref="P7:P50">ROUND(N7/O7*100-100,1)</f>
        <v>1.9</v>
      </c>
      <c r="Q7" s="205">
        <v>97716</v>
      </c>
      <c r="R7" s="490">
        <v>0</v>
      </c>
      <c r="S7" s="505" t="s">
        <v>387</v>
      </c>
      <c r="T7" s="205">
        <v>2899384</v>
      </c>
      <c r="U7" s="489">
        <v>3193108</v>
      </c>
      <c r="V7" s="505">
        <f>ROUND(T7/U7*100-100,1)</f>
        <v>-9.2</v>
      </c>
      <c r="W7" s="205">
        <v>4271829</v>
      </c>
      <c r="X7" s="489">
        <v>4264301</v>
      </c>
      <c r="Y7" s="172">
        <f>ROUND(W7/X7*100-100,1)</f>
        <v>0.2</v>
      </c>
      <c r="Z7" s="205">
        <v>3263413</v>
      </c>
      <c r="AA7" s="489">
        <v>1603173</v>
      </c>
      <c r="AB7" s="172">
        <f>ROUND(Z7/AA7*100-100,1)</f>
        <v>103.6</v>
      </c>
      <c r="AC7" s="205">
        <f aca="true" t="shared" si="3" ref="AC7:AC46">SUM(E7,H7,K7,N7,Q7,T7,W7)-Z7</f>
        <v>27067945</v>
      </c>
      <c r="AD7" s="521">
        <f aca="true" t="shared" si="4" ref="AD7:AD47">SUM(F7,I7,L7,O7,R7,U7,X7)-AA7</f>
        <v>28523053</v>
      </c>
      <c r="AE7" s="172">
        <f>ROUND(AC7/AD7*100-100,1)</f>
        <v>-5.1</v>
      </c>
      <c r="AF7" s="500">
        <v>-30512</v>
      </c>
      <c r="AG7" s="489">
        <v>0</v>
      </c>
      <c r="AH7" s="490">
        <v>27067945</v>
      </c>
      <c r="AI7" s="501">
        <f t="shared" si="0"/>
        <v>27037433</v>
      </c>
      <c r="AJ7" s="489">
        <v>27876299</v>
      </c>
      <c r="AK7" s="171">
        <f>ROUND(AI7/AJ7*100-100,1)</f>
        <v>-3</v>
      </c>
      <c r="AL7" s="501">
        <v>23308807</v>
      </c>
      <c r="AM7" s="489">
        <v>23950854</v>
      </c>
      <c r="AN7" s="171">
        <f>ROUND(AL7/AM7*100-100,1)</f>
        <v>-2.7</v>
      </c>
      <c r="AO7" s="500">
        <v>13882</v>
      </c>
      <c r="AP7" s="489">
        <v>0</v>
      </c>
      <c r="AQ7" s="205">
        <f>AL7+AO7</f>
        <v>23322689</v>
      </c>
      <c r="AR7" s="521">
        <v>23950854</v>
      </c>
      <c r="AS7" s="172">
        <f>ROUND(AQ7/AR7*100-100,1)</f>
        <v>-2.6</v>
      </c>
      <c r="AT7" s="502">
        <f aca="true" t="shared" si="5" ref="AT7:AT20">AI7-AQ7</f>
        <v>3714744</v>
      </c>
      <c r="AU7" s="522">
        <f aca="true" t="shared" si="6" ref="AU7:AU47">AJ7-AR7</f>
        <v>3925445</v>
      </c>
      <c r="AV7" s="171">
        <f>ROUND(AT7/AU7*100-100,1)</f>
        <v>-5.4</v>
      </c>
      <c r="AW7" s="504">
        <f>BG7</f>
        <v>18646</v>
      </c>
      <c r="AX7" s="489">
        <v>14241</v>
      </c>
      <c r="AY7" s="205">
        <f t="shared" si="1"/>
        <v>3696098</v>
      </c>
      <c r="AZ7" s="489">
        <f t="shared" si="1"/>
        <v>3911204</v>
      </c>
      <c r="BA7" s="165">
        <f>ROUND(AY7/AZ7*100-100,1)</f>
        <v>-5.5</v>
      </c>
      <c r="BB7" s="166"/>
      <c r="BC7" s="173"/>
      <c r="BD7" s="165"/>
      <c r="BE7" s="168">
        <f>AY7-BC7</f>
        <v>3696098</v>
      </c>
      <c r="BF7" s="61"/>
      <c r="BG7" s="71">
        <v>18646</v>
      </c>
      <c r="BH7" s="61"/>
    </row>
    <row r="8" spans="1:60" ht="12.75" customHeight="1">
      <c r="A8" s="5" t="s">
        <v>380</v>
      </c>
      <c r="B8" s="2" t="s">
        <v>46</v>
      </c>
      <c r="C8" s="60">
        <v>3</v>
      </c>
      <c r="D8" s="10">
        <v>396</v>
      </c>
      <c r="E8" s="169">
        <v>18276781</v>
      </c>
      <c r="F8" s="490">
        <v>18082561</v>
      </c>
      <c r="G8" s="505">
        <f>ROUND(E8/F8*100-100,1)</f>
        <v>1.1</v>
      </c>
      <c r="H8" s="205">
        <v>307501</v>
      </c>
      <c r="I8" s="490">
        <v>315883</v>
      </c>
      <c r="J8" s="505">
        <f>ROUND(H8/I8*100-100,1)</f>
        <v>-2.7</v>
      </c>
      <c r="K8" s="205">
        <v>295215</v>
      </c>
      <c r="L8" s="490">
        <v>302005</v>
      </c>
      <c r="M8" s="505">
        <f>ROUND(K8/L8*100-100,1)</f>
        <v>-2.2</v>
      </c>
      <c r="N8" s="205">
        <v>246230</v>
      </c>
      <c r="O8" s="490">
        <v>243814</v>
      </c>
      <c r="P8" s="505">
        <f t="shared" si="2"/>
        <v>1</v>
      </c>
      <c r="Q8" s="205">
        <v>131273</v>
      </c>
      <c r="R8" s="490">
        <v>0</v>
      </c>
      <c r="S8" s="505" t="s">
        <v>387</v>
      </c>
      <c r="T8" s="205">
        <v>2869797</v>
      </c>
      <c r="U8" s="490">
        <v>2813434</v>
      </c>
      <c r="V8" s="505">
        <f>ROUND(T8/U8*100-100,1)</f>
        <v>2</v>
      </c>
      <c r="W8" s="205">
        <v>2466199</v>
      </c>
      <c r="X8" s="490">
        <v>2505478</v>
      </c>
      <c r="Y8" s="172">
        <f>ROUND(W8/X8*100-100,1)</f>
        <v>-1.6</v>
      </c>
      <c r="Z8" s="205">
        <v>1586045</v>
      </c>
      <c r="AA8" s="490">
        <v>1219935</v>
      </c>
      <c r="AB8" s="172">
        <f>ROUND(Z8/AA8*100-100,1)</f>
        <v>30</v>
      </c>
      <c r="AC8" s="205">
        <f t="shared" si="3"/>
        <v>23006951</v>
      </c>
      <c r="AD8" s="499">
        <f t="shared" si="4"/>
        <v>23043240</v>
      </c>
      <c r="AE8" s="172">
        <f>ROUND(AC8/AD8*100-100,1)</f>
        <v>-0.2</v>
      </c>
      <c r="AF8" s="500">
        <v>0</v>
      </c>
      <c r="AG8" s="490">
        <v>-7161</v>
      </c>
      <c r="AH8" s="490">
        <v>23006951</v>
      </c>
      <c r="AI8" s="501">
        <f t="shared" si="0"/>
        <v>23006951</v>
      </c>
      <c r="AJ8" s="490">
        <v>23036079</v>
      </c>
      <c r="AK8" s="171">
        <f>ROUND(AI8/AJ8*100-100,1)</f>
        <v>-0.1</v>
      </c>
      <c r="AL8" s="501">
        <v>12003269</v>
      </c>
      <c r="AM8" s="490">
        <v>12391381</v>
      </c>
      <c r="AN8" s="171">
        <f>ROUND(AL8/AM8*100-100,1)</f>
        <v>-3.1</v>
      </c>
      <c r="AO8" s="500">
        <v>0</v>
      </c>
      <c r="AP8" s="490">
        <v>1718</v>
      </c>
      <c r="AQ8" s="205">
        <f>AL8+AO8</f>
        <v>12003269</v>
      </c>
      <c r="AR8" s="499">
        <v>12393099</v>
      </c>
      <c r="AS8" s="172">
        <f>ROUND(AQ8/AR8*100-100,1)</f>
        <v>-3.1</v>
      </c>
      <c r="AT8" s="502">
        <f t="shared" si="5"/>
        <v>11003682</v>
      </c>
      <c r="AU8" s="503">
        <f t="shared" si="6"/>
        <v>10642980</v>
      </c>
      <c r="AV8" s="171">
        <f>ROUND(AT8/AU8*100-100,1)</f>
        <v>3.4</v>
      </c>
      <c r="AW8" s="504">
        <f>BG8</f>
        <v>15867</v>
      </c>
      <c r="AX8" s="506">
        <v>11769</v>
      </c>
      <c r="AY8" s="507">
        <f t="shared" si="1"/>
        <v>10987815</v>
      </c>
      <c r="AZ8" s="490">
        <f t="shared" si="1"/>
        <v>10631211</v>
      </c>
      <c r="BA8" s="165">
        <f>ROUND(AY8/AZ8*100-100,1)</f>
        <v>3.4</v>
      </c>
      <c r="BB8" s="166"/>
      <c r="BC8" s="167"/>
      <c r="BD8" s="183"/>
      <c r="BE8" s="168">
        <f>AY8-BC8</f>
        <v>10987815</v>
      </c>
      <c r="BF8" s="61"/>
      <c r="BG8" s="71">
        <v>15867</v>
      </c>
      <c r="BH8" s="61"/>
    </row>
    <row r="9" spans="1:60" ht="12.75" customHeight="1">
      <c r="A9" s="15" t="s">
        <v>427</v>
      </c>
      <c r="B9" s="2" t="s">
        <v>46</v>
      </c>
      <c r="C9" s="60">
        <v>4</v>
      </c>
      <c r="D9" s="10">
        <v>494</v>
      </c>
      <c r="E9" s="169">
        <v>14323802</v>
      </c>
      <c r="F9" s="489">
        <v>14159500</v>
      </c>
      <c r="G9" s="505">
        <f>ROUND(E9/F9*100-100,1)</f>
        <v>1.2</v>
      </c>
      <c r="H9" s="205">
        <v>287795</v>
      </c>
      <c r="I9" s="489">
        <v>316116</v>
      </c>
      <c r="J9" s="505">
        <f>ROUND(H9/I9*100-100,1)</f>
        <v>-9</v>
      </c>
      <c r="K9" s="205">
        <v>305412</v>
      </c>
      <c r="L9" s="489">
        <v>309787</v>
      </c>
      <c r="M9" s="505">
        <f>ROUND(K9/L9*100-100,1)</f>
        <v>-1.4</v>
      </c>
      <c r="N9" s="205">
        <v>169539</v>
      </c>
      <c r="O9" s="489">
        <v>161304</v>
      </c>
      <c r="P9" s="505">
        <f t="shared" si="2"/>
        <v>5.1</v>
      </c>
      <c r="Q9" s="205">
        <v>71841</v>
      </c>
      <c r="R9" s="490">
        <v>0</v>
      </c>
      <c r="S9" s="505" t="s">
        <v>387</v>
      </c>
      <c r="T9" s="205">
        <v>2077222</v>
      </c>
      <c r="U9" s="489">
        <v>2231038</v>
      </c>
      <c r="V9" s="505">
        <f>ROUND(T9/U9*100-100,1)</f>
        <v>-6.9</v>
      </c>
      <c r="W9" s="205">
        <v>3092743</v>
      </c>
      <c r="X9" s="489">
        <v>3076214</v>
      </c>
      <c r="Y9" s="172">
        <f>ROUND(W9/X9*100-100,1)</f>
        <v>0.5</v>
      </c>
      <c r="Z9" s="205">
        <v>1889992</v>
      </c>
      <c r="AA9" s="489">
        <v>1270666</v>
      </c>
      <c r="AB9" s="172">
        <f>ROUND(Z9/AA9*100-100,1)</f>
        <v>48.7</v>
      </c>
      <c r="AC9" s="205">
        <f t="shared" si="3"/>
        <v>18438362</v>
      </c>
      <c r="AD9" s="521">
        <f t="shared" si="4"/>
        <v>18983293</v>
      </c>
      <c r="AE9" s="172">
        <f>ROUND(AC9/AD9*100-100,1)</f>
        <v>-2.9</v>
      </c>
      <c r="AF9" s="500">
        <v>1617</v>
      </c>
      <c r="AG9" s="489">
        <v>0</v>
      </c>
      <c r="AH9" s="490">
        <v>18438362</v>
      </c>
      <c r="AI9" s="501">
        <f t="shared" si="0"/>
        <v>18439979</v>
      </c>
      <c r="AJ9" s="489">
        <v>18663325</v>
      </c>
      <c r="AK9" s="171">
        <f>ROUND(AI9/AJ9*100-100,1)</f>
        <v>-1.2</v>
      </c>
      <c r="AL9" s="501">
        <v>13024468</v>
      </c>
      <c r="AM9" s="489">
        <v>13583289</v>
      </c>
      <c r="AN9" s="171">
        <f>ROUND(AL9/AM9*100-100,1)</f>
        <v>-4.1</v>
      </c>
      <c r="AO9" s="500">
        <v>-3401</v>
      </c>
      <c r="AP9" s="489">
        <v>0</v>
      </c>
      <c r="AQ9" s="205">
        <f>AL9+AO9</f>
        <v>13021067</v>
      </c>
      <c r="AR9" s="521">
        <v>13583289</v>
      </c>
      <c r="AS9" s="172">
        <f>ROUND(AQ9/AR9*100-100,1)</f>
        <v>-4.1</v>
      </c>
      <c r="AT9" s="502">
        <f t="shared" si="5"/>
        <v>5418912</v>
      </c>
      <c r="AU9" s="522">
        <f t="shared" si="6"/>
        <v>5080036</v>
      </c>
      <c r="AV9" s="171">
        <f>ROUND(AT9/AU9*100-100,1)</f>
        <v>6.7</v>
      </c>
      <c r="AW9" s="504">
        <f aca="true" t="shared" si="7" ref="AW9:AW18">BG9</f>
        <v>12717</v>
      </c>
      <c r="AX9" s="489">
        <v>9535</v>
      </c>
      <c r="AY9" s="205">
        <f aca="true" t="shared" si="8" ref="AY9:AZ11">AT9-AW9</f>
        <v>5406195</v>
      </c>
      <c r="AZ9" s="489">
        <f t="shared" si="8"/>
        <v>5070501</v>
      </c>
      <c r="BA9" s="165">
        <f aca="true" t="shared" si="9" ref="BA9:BA18">ROUND(AY9/AZ9*100-100,1)</f>
        <v>6.6</v>
      </c>
      <c r="BB9" s="166"/>
      <c r="BC9" s="173"/>
      <c r="BD9" s="165"/>
      <c r="BE9" s="168">
        <f>AY9-BC9</f>
        <v>5406195</v>
      </c>
      <c r="BF9" s="61"/>
      <c r="BG9" s="71">
        <v>12717</v>
      </c>
      <c r="BH9" s="61"/>
    </row>
    <row r="10" spans="1:60" ht="12.75" customHeight="1">
      <c r="A10" s="5" t="s">
        <v>381</v>
      </c>
      <c r="B10" s="2" t="s">
        <v>46</v>
      </c>
      <c r="C10" s="60">
        <v>3</v>
      </c>
      <c r="D10" s="10">
        <v>435</v>
      </c>
      <c r="E10" s="169">
        <v>14522602</v>
      </c>
      <c r="F10" s="490">
        <v>14330890</v>
      </c>
      <c r="G10" s="505">
        <f>ROUND(E10/F10*100-100,1)</f>
        <v>1.3</v>
      </c>
      <c r="H10" s="205">
        <v>285890</v>
      </c>
      <c r="I10" s="490">
        <v>273827</v>
      </c>
      <c r="J10" s="505">
        <f>ROUND(H10/I10*100-100,1)</f>
        <v>4.4</v>
      </c>
      <c r="K10" s="205">
        <v>252555</v>
      </c>
      <c r="L10" s="490">
        <v>258257</v>
      </c>
      <c r="M10" s="505">
        <f>ROUND(K10/L10*100-100,1)</f>
        <v>-2.2</v>
      </c>
      <c r="N10" s="205">
        <v>219851</v>
      </c>
      <c r="O10" s="490">
        <v>212963</v>
      </c>
      <c r="P10" s="505">
        <f t="shared" si="2"/>
        <v>3.2</v>
      </c>
      <c r="Q10" s="205">
        <v>94565</v>
      </c>
      <c r="R10" s="490">
        <v>0</v>
      </c>
      <c r="S10" s="505" t="s">
        <v>387</v>
      </c>
      <c r="T10" s="205">
        <v>1997109</v>
      </c>
      <c r="U10" s="490">
        <v>1942901</v>
      </c>
      <c r="V10" s="505">
        <f>ROUND(T10/U10*100-100,1)</f>
        <v>2.8</v>
      </c>
      <c r="W10" s="205">
        <v>3468762</v>
      </c>
      <c r="X10" s="490">
        <v>3349255</v>
      </c>
      <c r="Y10" s="172">
        <f>ROUND(W10/X10*100-100,1)</f>
        <v>3.6</v>
      </c>
      <c r="Z10" s="205">
        <v>1699249</v>
      </c>
      <c r="AA10" s="490">
        <v>1163819</v>
      </c>
      <c r="AB10" s="172">
        <f>ROUND(Z10/AA10*100-100,1)</f>
        <v>46</v>
      </c>
      <c r="AC10" s="205">
        <f t="shared" si="3"/>
        <v>19142085</v>
      </c>
      <c r="AD10" s="499">
        <f t="shared" si="4"/>
        <v>19204274</v>
      </c>
      <c r="AE10" s="172">
        <f>ROUND(AC10/AD10*100-100,1)</f>
        <v>-0.3</v>
      </c>
      <c r="AF10" s="500">
        <v>0</v>
      </c>
      <c r="AG10" s="490">
        <v>-78</v>
      </c>
      <c r="AH10" s="490">
        <v>19142085</v>
      </c>
      <c r="AI10" s="501">
        <f t="shared" si="0"/>
        <v>19142085</v>
      </c>
      <c r="AJ10" s="490">
        <v>19204196</v>
      </c>
      <c r="AK10" s="171">
        <f>ROUND(AI10/AJ10*100-100,1)</f>
        <v>-0.3</v>
      </c>
      <c r="AL10" s="501">
        <v>11458233</v>
      </c>
      <c r="AM10" s="490">
        <v>12482007</v>
      </c>
      <c r="AN10" s="171">
        <f>ROUND(AL10/AM10*100-100,1)</f>
        <v>-8.2</v>
      </c>
      <c r="AO10" s="500">
        <v>0</v>
      </c>
      <c r="AP10" s="490">
        <v>-1559</v>
      </c>
      <c r="AQ10" s="205">
        <f>AL10+AO10</f>
        <v>11458233</v>
      </c>
      <c r="AR10" s="499">
        <v>12480448</v>
      </c>
      <c r="AS10" s="172">
        <f>ROUND(AQ10/AR10*100-100,1)</f>
        <v>-8.2</v>
      </c>
      <c r="AT10" s="502">
        <f t="shared" si="5"/>
        <v>7683852</v>
      </c>
      <c r="AU10" s="503">
        <f t="shared" si="6"/>
        <v>6723748</v>
      </c>
      <c r="AV10" s="171">
        <f>ROUND(AT10/AU10*100-100,1)</f>
        <v>14.3</v>
      </c>
      <c r="AW10" s="508">
        <f t="shared" si="7"/>
        <v>13201</v>
      </c>
      <c r="AX10" s="492">
        <v>9811</v>
      </c>
      <c r="AY10" s="507">
        <f t="shared" si="8"/>
        <v>7670651</v>
      </c>
      <c r="AZ10" s="490">
        <f t="shared" si="8"/>
        <v>6713937</v>
      </c>
      <c r="BA10" s="186">
        <f t="shared" si="9"/>
        <v>14.2</v>
      </c>
      <c r="BB10" s="166"/>
      <c r="BC10" s="167"/>
      <c r="BD10" s="183"/>
      <c r="BE10" s="168">
        <f>AY10-BC10</f>
        <v>7670651</v>
      </c>
      <c r="BF10" s="61"/>
      <c r="BG10" s="71">
        <v>13201</v>
      </c>
      <c r="BH10" s="61"/>
    </row>
    <row r="11" spans="1:60" ht="12.75" customHeight="1">
      <c r="A11" s="7" t="s">
        <v>382</v>
      </c>
      <c r="B11" s="2" t="s">
        <v>46</v>
      </c>
      <c r="C11" s="60">
        <v>2</v>
      </c>
      <c r="D11" s="10">
        <v>284</v>
      </c>
      <c r="E11" s="169">
        <v>15711042</v>
      </c>
      <c r="F11" s="490">
        <v>15964717</v>
      </c>
      <c r="G11" s="505">
        <f aca="true" t="shared" si="10" ref="G11:G19">ROUND(E11/F11*100-100,1)</f>
        <v>-1.6</v>
      </c>
      <c r="H11" s="205">
        <v>305075</v>
      </c>
      <c r="I11" s="490">
        <v>282199</v>
      </c>
      <c r="J11" s="505">
        <f aca="true" t="shared" si="11" ref="J11:J19">ROUND(H11/I11*100-100,1)</f>
        <v>8.1</v>
      </c>
      <c r="K11" s="205">
        <v>280184</v>
      </c>
      <c r="L11" s="490">
        <v>284294</v>
      </c>
      <c r="M11" s="505">
        <f aca="true" t="shared" si="12" ref="M11:M19">ROUND(K11/L11*100-100,1)</f>
        <v>-1.4</v>
      </c>
      <c r="N11" s="205">
        <v>255616</v>
      </c>
      <c r="O11" s="490">
        <v>252730</v>
      </c>
      <c r="P11" s="505">
        <f t="shared" si="2"/>
        <v>1.1</v>
      </c>
      <c r="Q11" s="205">
        <v>87623</v>
      </c>
      <c r="R11" s="490">
        <v>0</v>
      </c>
      <c r="S11" s="505" t="s">
        <v>387</v>
      </c>
      <c r="T11" s="205">
        <v>1975359</v>
      </c>
      <c r="U11" s="490">
        <v>1898630</v>
      </c>
      <c r="V11" s="505">
        <f aca="true" t="shared" si="13" ref="V11:V19">ROUND(T11/U11*100-100,1)</f>
        <v>4</v>
      </c>
      <c r="W11" s="205">
        <v>3049471</v>
      </c>
      <c r="X11" s="490">
        <v>2961072</v>
      </c>
      <c r="Y11" s="172">
        <f aca="true" t="shared" si="14" ref="Y11:Y19">ROUND(W11/X11*100-100,1)</f>
        <v>3</v>
      </c>
      <c r="Z11" s="205">
        <v>1324500</v>
      </c>
      <c r="AA11" s="490">
        <v>1038225</v>
      </c>
      <c r="AB11" s="172">
        <f aca="true" t="shared" si="15" ref="AB11:AB19">ROUND(Z11/AA11*100-100,1)</f>
        <v>27.6</v>
      </c>
      <c r="AC11" s="205">
        <f t="shared" si="3"/>
        <v>20339870</v>
      </c>
      <c r="AD11" s="499">
        <f t="shared" si="4"/>
        <v>20605417</v>
      </c>
      <c r="AE11" s="172">
        <f aca="true" t="shared" si="16" ref="AE11:AE19">ROUND(AC11/AD11*100-100,1)</f>
        <v>-1.3</v>
      </c>
      <c r="AF11" s="500">
        <v>427</v>
      </c>
      <c r="AG11" s="490">
        <v>0</v>
      </c>
      <c r="AH11" s="490">
        <v>20339870</v>
      </c>
      <c r="AI11" s="501">
        <f t="shared" si="0"/>
        <v>20340297</v>
      </c>
      <c r="AJ11" s="490">
        <v>20605417</v>
      </c>
      <c r="AK11" s="171">
        <f aca="true" t="shared" si="17" ref="AK11:AK19">ROUND(AI11/AJ11*100-100,1)</f>
        <v>-1.3</v>
      </c>
      <c r="AL11" s="501">
        <v>10003061</v>
      </c>
      <c r="AM11" s="490">
        <v>10395620</v>
      </c>
      <c r="AN11" s="171">
        <f aca="true" t="shared" si="18" ref="AN11:AN19">ROUND(AL11/AM11*100-100,1)</f>
        <v>-3.8</v>
      </c>
      <c r="AO11" s="500">
        <v>-2820</v>
      </c>
      <c r="AP11" s="490">
        <v>0</v>
      </c>
      <c r="AQ11" s="205">
        <f aca="true" t="shared" si="19" ref="AQ11:AQ19">AL11+AO11</f>
        <v>10000241</v>
      </c>
      <c r="AR11" s="499">
        <v>10395620</v>
      </c>
      <c r="AS11" s="172">
        <f aca="true" t="shared" si="20" ref="AS11:AS19">ROUND(AQ11/AR11*100-100,1)</f>
        <v>-3.8</v>
      </c>
      <c r="AT11" s="502">
        <f t="shared" si="5"/>
        <v>10340056</v>
      </c>
      <c r="AU11" s="503">
        <f t="shared" si="6"/>
        <v>10209797</v>
      </c>
      <c r="AV11" s="171">
        <f aca="true" t="shared" si="21" ref="AV11:AV19">ROUND(AT11/AU11*100-100,1)</f>
        <v>1.3</v>
      </c>
      <c r="AW11" s="508">
        <f t="shared" si="7"/>
        <v>14027</v>
      </c>
      <c r="AX11" s="490">
        <v>10527</v>
      </c>
      <c r="AY11" s="507">
        <f t="shared" si="8"/>
        <v>10326029</v>
      </c>
      <c r="AZ11" s="490">
        <f t="shared" si="8"/>
        <v>10199270</v>
      </c>
      <c r="BA11" s="186">
        <f t="shared" si="9"/>
        <v>1.2</v>
      </c>
      <c r="BB11" s="166"/>
      <c r="BC11" s="167"/>
      <c r="BD11" s="183"/>
      <c r="BE11" s="168">
        <f aca="true" t="shared" si="22" ref="BE11:BE18">AY11-BC11</f>
        <v>10326029</v>
      </c>
      <c r="BF11" s="61"/>
      <c r="BG11" s="71">
        <v>14027</v>
      </c>
      <c r="BH11" s="61"/>
    </row>
    <row r="12" spans="1:60" ht="12.75" customHeight="1">
      <c r="A12" s="5" t="s">
        <v>14</v>
      </c>
      <c r="B12" s="2" t="s">
        <v>47</v>
      </c>
      <c r="C12" s="60">
        <v>3</v>
      </c>
      <c r="D12" s="10">
        <v>519</v>
      </c>
      <c r="E12" s="169">
        <v>3895950</v>
      </c>
      <c r="F12" s="490">
        <v>3859892</v>
      </c>
      <c r="G12" s="505">
        <f t="shared" si="10"/>
        <v>0.9</v>
      </c>
      <c r="H12" s="205">
        <v>89936</v>
      </c>
      <c r="I12" s="490">
        <v>90496</v>
      </c>
      <c r="J12" s="505">
        <f t="shared" si="11"/>
        <v>-0.6</v>
      </c>
      <c r="K12" s="205">
        <v>146870</v>
      </c>
      <c r="L12" s="490">
        <v>147733</v>
      </c>
      <c r="M12" s="505">
        <f t="shared" si="12"/>
        <v>-0.6</v>
      </c>
      <c r="N12" s="205">
        <v>116394</v>
      </c>
      <c r="O12" s="490">
        <v>120840</v>
      </c>
      <c r="P12" s="505">
        <f t="shared" si="2"/>
        <v>-3.7</v>
      </c>
      <c r="Q12" s="205">
        <v>51646</v>
      </c>
      <c r="R12" s="490">
        <v>0</v>
      </c>
      <c r="S12" s="505" t="s">
        <v>387</v>
      </c>
      <c r="T12" s="205">
        <v>625052</v>
      </c>
      <c r="U12" s="490">
        <v>595494</v>
      </c>
      <c r="V12" s="505">
        <f t="shared" si="13"/>
        <v>5</v>
      </c>
      <c r="W12" s="205">
        <v>414448</v>
      </c>
      <c r="X12" s="490">
        <v>408099</v>
      </c>
      <c r="Y12" s="172">
        <f t="shared" si="14"/>
        <v>1.6</v>
      </c>
      <c r="Z12" s="205">
        <v>373564</v>
      </c>
      <c r="AA12" s="490">
        <v>264854</v>
      </c>
      <c r="AB12" s="172">
        <f t="shared" si="15"/>
        <v>41</v>
      </c>
      <c r="AC12" s="205">
        <f t="shared" si="3"/>
        <v>4966732</v>
      </c>
      <c r="AD12" s="499">
        <f t="shared" si="4"/>
        <v>4957700</v>
      </c>
      <c r="AE12" s="172">
        <f t="shared" si="16"/>
        <v>0.2</v>
      </c>
      <c r="AF12" s="500">
        <v>1507</v>
      </c>
      <c r="AG12" s="490">
        <v>0</v>
      </c>
      <c r="AH12" s="490">
        <v>4966732</v>
      </c>
      <c r="AI12" s="501">
        <f t="shared" si="0"/>
        <v>4968239</v>
      </c>
      <c r="AJ12" s="490">
        <v>4957700</v>
      </c>
      <c r="AK12" s="171">
        <f t="shared" si="17"/>
        <v>0.2</v>
      </c>
      <c r="AL12" s="501">
        <v>2637572</v>
      </c>
      <c r="AM12" s="490">
        <v>2844949</v>
      </c>
      <c r="AN12" s="171">
        <f t="shared" si="18"/>
        <v>-7.3</v>
      </c>
      <c r="AO12" s="500">
        <v>688</v>
      </c>
      <c r="AP12" s="490">
        <v>0</v>
      </c>
      <c r="AQ12" s="205">
        <f t="shared" si="19"/>
        <v>2638260</v>
      </c>
      <c r="AR12" s="499">
        <v>2844949</v>
      </c>
      <c r="AS12" s="172">
        <f t="shared" si="20"/>
        <v>-7.3</v>
      </c>
      <c r="AT12" s="502">
        <f t="shared" si="5"/>
        <v>2329979</v>
      </c>
      <c r="AU12" s="503">
        <f t="shared" si="6"/>
        <v>2112751</v>
      </c>
      <c r="AV12" s="171">
        <f t="shared" si="21"/>
        <v>10.3</v>
      </c>
      <c r="AW12" s="504">
        <f t="shared" si="7"/>
        <v>3426</v>
      </c>
      <c r="AX12" s="490">
        <v>2533</v>
      </c>
      <c r="AY12" s="205">
        <f aca="true" t="shared" si="23" ref="AY12:AZ15">AT12-AW12</f>
        <v>2326553</v>
      </c>
      <c r="AZ12" s="490">
        <f t="shared" si="23"/>
        <v>2110218</v>
      </c>
      <c r="BA12" s="165">
        <f t="shared" si="9"/>
        <v>10.3</v>
      </c>
      <c r="BB12" s="166"/>
      <c r="BC12" s="173"/>
      <c r="BD12" s="165"/>
      <c r="BE12" s="168">
        <f t="shared" si="22"/>
        <v>2326553</v>
      </c>
      <c r="BF12" s="61"/>
      <c r="BG12" s="71">
        <v>3426</v>
      </c>
      <c r="BH12" s="61"/>
    </row>
    <row r="13" spans="1:60" ht="12.75" customHeight="1">
      <c r="A13" s="57" t="s">
        <v>15</v>
      </c>
      <c r="B13" s="2" t="s">
        <v>47</v>
      </c>
      <c r="C13" s="60">
        <v>4</v>
      </c>
      <c r="D13" s="11">
        <v>600</v>
      </c>
      <c r="E13" s="169">
        <v>6228207</v>
      </c>
      <c r="F13" s="490">
        <v>6104706</v>
      </c>
      <c r="G13" s="505">
        <f t="shared" si="10"/>
        <v>2</v>
      </c>
      <c r="H13" s="205">
        <v>106751</v>
      </c>
      <c r="I13" s="490">
        <v>103867</v>
      </c>
      <c r="J13" s="505">
        <f t="shared" si="11"/>
        <v>2.8</v>
      </c>
      <c r="K13" s="205">
        <v>169371</v>
      </c>
      <c r="L13" s="490">
        <v>168684</v>
      </c>
      <c r="M13" s="505">
        <f t="shared" si="12"/>
        <v>0.4</v>
      </c>
      <c r="N13" s="205">
        <v>130775</v>
      </c>
      <c r="O13" s="490">
        <v>131411</v>
      </c>
      <c r="P13" s="505">
        <f t="shared" si="2"/>
        <v>-0.5</v>
      </c>
      <c r="Q13" s="205">
        <v>55517</v>
      </c>
      <c r="R13" s="490">
        <v>0</v>
      </c>
      <c r="S13" s="505" t="s">
        <v>387</v>
      </c>
      <c r="T13" s="205">
        <v>998536</v>
      </c>
      <c r="U13" s="490">
        <v>943804</v>
      </c>
      <c r="V13" s="505">
        <f t="shared" si="13"/>
        <v>5.8</v>
      </c>
      <c r="W13" s="205">
        <v>830727</v>
      </c>
      <c r="X13" s="490">
        <v>810775</v>
      </c>
      <c r="Y13" s="172">
        <f t="shared" si="14"/>
        <v>2.5</v>
      </c>
      <c r="Z13" s="205">
        <v>628144</v>
      </c>
      <c r="AA13" s="490">
        <v>449930</v>
      </c>
      <c r="AB13" s="172">
        <f t="shared" si="15"/>
        <v>39.6</v>
      </c>
      <c r="AC13" s="205">
        <f t="shared" si="3"/>
        <v>7891740</v>
      </c>
      <c r="AD13" s="499">
        <f t="shared" si="4"/>
        <v>7813317</v>
      </c>
      <c r="AE13" s="172">
        <f t="shared" si="16"/>
        <v>1</v>
      </c>
      <c r="AF13" s="500">
        <v>22998</v>
      </c>
      <c r="AG13" s="490">
        <v>0</v>
      </c>
      <c r="AH13" s="490">
        <v>7891740</v>
      </c>
      <c r="AI13" s="501">
        <f t="shared" si="0"/>
        <v>7914738</v>
      </c>
      <c r="AJ13" s="490">
        <v>7813317</v>
      </c>
      <c r="AK13" s="171">
        <f t="shared" si="17"/>
        <v>1.3</v>
      </c>
      <c r="AL13" s="501">
        <v>5051330</v>
      </c>
      <c r="AM13" s="490">
        <v>5103998</v>
      </c>
      <c r="AN13" s="171">
        <f t="shared" si="18"/>
        <v>-1</v>
      </c>
      <c r="AO13" s="500">
        <v>-757</v>
      </c>
      <c r="AP13" s="490">
        <v>0</v>
      </c>
      <c r="AQ13" s="205">
        <f t="shared" si="19"/>
        <v>5050573</v>
      </c>
      <c r="AR13" s="499">
        <v>5103998</v>
      </c>
      <c r="AS13" s="172">
        <f t="shared" si="20"/>
        <v>-1</v>
      </c>
      <c r="AT13" s="502">
        <f t="shared" si="5"/>
        <v>2864165</v>
      </c>
      <c r="AU13" s="503">
        <f t="shared" si="6"/>
        <v>2709319</v>
      </c>
      <c r="AV13" s="171">
        <f t="shared" si="21"/>
        <v>5.7</v>
      </c>
      <c r="AW13" s="504">
        <f t="shared" si="7"/>
        <v>5458</v>
      </c>
      <c r="AX13" s="490">
        <v>3992</v>
      </c>
      <c r="AY13" s="205">
        <f t="shared" si="23"/>
        <v>2858707</v>
      </c>
      <c r="AZ13" s="490">
        <f t="shared" si="23"/>
        <v>2705327</v>
      </c>
      <c r="BA13" s="165">
        <f>ROUND(AY13/AZ13*100-100,1)</f>
        <v>5.7</v>
      </c>
      <c r="BB13" s="166"/>
      <c r="BC13" s="173"/>
      <c r="BD13" s="165"/>
      <c r="BE13" s="168">
        <f t="shared" si="22"/>
        <v>2858707</v>
      </c>
      <c r="BF13" s="61"/>
      <c r="BG13" s="71">
        <v>5458</v>
      </c>
      <c r="BH13" s="61"/>
    </row>
    <row r="14" spans="1:60" ht="12.75" customHeight="1">
      <c r="A14" s="5" t="s">
        <v>16</v>
      </c>
      <c r="B14" s="2" t="s">
        <v>47</v>
      </c>
      <c r="C14" s="60">
        <v>4</v>
      </c>
      <c r="D14" s="13">
        <v>665</v>
      </c>
      <c r="E14" s="169">
        <v>8362755</v>
      </c>
      <c r="F14" s="490">
        <v>8306494</v>
      </c>
      <c r="G14" s="505">
        <f t="shared" si="10"/>
        <v>0.7</v>
      </c>
      <c r="H14" s="205">
        <v>194099</v>
      </c>
      <c r="I14" s="490">
        <v>174110</v>
      </c>
      <c r="J14" s="505">
        <f t="shared" si="11"/>
        <v>11.5</v>
      </c>
      <c r="K14" s="205">
        <v>195412</v>
      </c>
      <c r="L14" s="490">
        <v>196207</v>
      </c>
      <c r="M14" s="505">
        <f t="shared" si="12"/>
        <v>-0.4</v>
      </c>
      <c r="N14" s="205">
        <v>107463</v>
      </c>
      <c r="O14" s="490">
        <v>97430</v>
      </c>
      <c r="P14" s="505">
        <f t="shared" si="2"/>
        <v>10.3</v>
      </c>
      <c r="Q14" s="205">
        <v>66743</v>
      </c>
      <c r="R14" s="490">
        <v>0</v>
      </c>
      <c r="S14" s="505" t="s">
        <v>387</v>
      </c>
      <c r="T14" s="205">
        <v>1419960</v>
      </c>
      <c r="U14" s="490">
        <v>1347787</v>
      </c>
      <c r="V14" s="505">
        <f t="shared" si="13"/>
        <v>5.4</v>
      </c>
      <c r="W14" s="205">
        <v>1369599</v>
      </c>
      <c r="X14" s="490">
        <v>1363531</v>
      </c>
      <c r="Y14" s="172">
        <f t="shared" si="14"/>
        <v>0.4</v>
      </c>
      <c r="Z14" s="205">
        <v>1166499</v>
      </c>
      <c r="AA14" s="490">
        <v>694311</v>
      </c>
      <c r="AB14" s="172">
        <f t="shared" si="15"/>
        <v>68</v>
      </c>
      <c r="AC14" s="205">
        <f t="shared" si="3"/>
        <v>10549532</v>
      </c>
      <c r="AD14" s="499">
        <f t="shared" si="4"/>
        <v>10791248</v>
      </c>
      <c r="AE14" s="172">
        <f t="shared" si="16"/>
        <v>-2.2</v>
      </c>
      <c r="AF14" s="500">
        <v>-1951</v>
      </c>
      <c r="AG14" s="490">
        <v>0</v>
      </c>
      <c r="AH14" s="490">
        <v>10549532</v>
      </c>
      <c r="AI14" s="501">
        <f t="shared" si="0"/>
        <v>10547581</v>
      </c>
      <c r="AJ14" s="490">
        <v>10791248</v>
      </c>
      <c r="AK14" s="171">
        <f t="shared" si="17"/>
        <v>-2.3</v>
      </c>
      <c r="AL14" s="501">
        <v>8083746</v>
      </c>
      <c r="AM14" s="490">
        <v>8642160</v>
      </c>
      <c r="AN14" s="171">
        <f t="shared" si="18"/>
        <v>-6.5</v>
      </c>
      <c r="AO14" s="500">
        <v>-10210</v>
      </c>
      <c r="AP14" s="490">
        <v>0</v>
      </c>
      <c r="AQ14" s="205">
        <f t="shared" si="19"/>
        <v>8073536</v>
      </c>
      <c r="AR14" s="499">
        <v>8642160</v>
      </c>
      <c r="AS14" s="172">
        <f t="shared" si="20"/>
        <v>-6.6</v>
      </c>
      <c r="AT14" s="502">
        <f t="shared" si="5"/>
        <v>2474045</v>
      </c>
      <c r="AU14" s="503">
        <f t="shared" si="6"/>
        <v>2149088</v>
      </c>
      <c r="AV14" s="171">
        <f t="shared" si="21"/>
        <v>15.1</v>
      </c>
      <c r="AW14" s="504">
        <f t="shared" si="7"/>
        <v>7274</v>
      </c>
      <c r="AX14" s="490">
        <v>5513</v>
      </c>
      <c r="AY14" s="205">
        <f t="shared" si="23"/>
        <v>2466771</v>
      </c>
      <c r="AZ14" s="490">
        <f t="shared" si="23"/>
        <v>2143575</v>
      </c>
      <c r="BA14" s="165">
        <f t="shared" si="9"/>
        <v>15.1</v>
      </c>
      <c r="BB14" s="166"/>
      <c r="BC14" s="173"/>
      <c r="BD14" s="165"/>
      <c r="BE14" s="168">
        <f t="shared" si="22"/>
        <v>2466771</v>
      </c>
      <c r="BF14" s="61"/>
      <c r="BG14" s="71">
        <v>7274</v>
      </c>
      <c r="BH14" s="61"/>
    </row>
    <row r="15" spans="1:60" ht="12.75" customHeight="1">
      <c r="A15" s="15" t="s">
        <v>383</v>
      </c>
      <c r="B15" s="2" t="s">
        <v>46</v>
      </c>
      <c r="C15" s="60">
        <v>2</v>
      </c>
      <c r="D15" s="10">
        <v>290</v>
      </c>
      <c r="E15" s="169">
        <v>11311127</v>
      </c>
      <c r="F15" s="490">
        <v>11161760</v>
      </c>
      <c r="G15" s="505">
        <f t="shared" si="10"/>
        <v>1.3</v>
      </c>
      <c r="H15" s="205">
        <v>179534</v>
      </c>
      <c r="I15" s="490">
        <v>180126</v>
      </c>
      <c r="J15" s="505">
        <f t="shared" si="11"/>
        <v>-0.3</v>
      </c>
      <c r="K15" s="205">
        <v>210705</v>
      </c>
      <c r="L15" s="490">
        <v>216019</v>
      </c>
      <c r="M15" s="505">
        <f t="shared" si="12"/>
        <v>-2.5</v>
      </c>
      <c r="N15" s="205">
        <v>209428</v>
      </c>
      <c r="O15" s="490">
        <v>209941</v>
      </c>
      <c r="P15" s="505">
        <f t="shared" si="2"/>
        <v>-0.2</v>
      </c>
      <c r="Q15" s="205">
        <v>76208</v>
      </c>
      <c r="R15" s="490">
        <v>0</v>
      </c>
      <c r="S15" s="505" t="s">
        <v>387</v>
      </c>
      <c r="T15" s="205">
        <v>1393772</v>
      </c>
      <c r="U15" s="490">
        <v>1354480</v>
      </c>
      <c r="V15" s="505">
        <f t="shared" si="13"/>
        <v>2.9</v>
      </c>
      <c r="W15" s="205">
        <v>2635525</v>
      </c>
      <c r="X15" s="490">
        <v>2591982</v>
      </c>
      <c r="Y15" s="172">
        <f t="shared" si="14"/>
        <v>1.7</v>
      </c>
      <c r="Z15" s="205">
        <v>949166</v>
      </c>
      <c r="AA15" s="490">
        <v>718971</v>
      </c>
      <c r="AB15" s="172">
        <f t="shared" si="15"/>
        <v>32</v>
      </c>
      <c r="AC15" s="205">
        <f t="shared" si="3"/>
        <v>15067133</v>
      </c>
      <c r="AD15" s="499">
        <f t="shared" si="4"/>
        <v>14995337</v>
      </c>
      <c r="AE15" s="172">
        <f t="shared" si="16"/>
        <v>0.5</v>
      </c>
      <c r="AF15" s="500">
        <v>0</v>
      </c>
      <c r="AG15" s="490">
        <v>46925</v>
      </c>
      <c r="AH15" s="490">
        <v>15067133</v>
      </c>
      <c r="AI15" s="501">
        <f t="shared" si="0"/>
        <v>15067133</v>
      </c>
      <c r="AJ15" s="490">
        <v>15042262</v>
      </c>
      <c r="AK15" s="171">
        <f t="shared" si="17"/>
        <v>0.2</v>
      </c>
      <c r="AL15" s="501">
        <v>6633417</v>
      </c>
      <c r="AM15" s="490">
        <v>6931723</v>
      </c>
      <c r="AN15" s="171">
        <f t="shared" si="18"/>
        <v>-4.3</v>
      </c>
      <c r="AO15" s="500">
        <v>0</v>
      </c>
      <c r="AP15" s="490">
        <v>-8525</v>
      </c>
      <c r="AQ15" s="205">
        <f t="shared" si="19"/>
        <v>6633417</v>
      </c>
      <c r="AR15" s="499">
        <v>6923198</v>
      </c>
      <c r="AS15" s="172">
        <f t="shared" si="20"/>
        <v>-4.2</v>
      </c>
      <c r="AT15" s="502">
        <f t="shared" si="5"/>
        <v>8433716</v>
      </c>
      <c r="AU15" s="503">
        <f t="shared" si="6"/>
        <v>8119064</v>
      </c>
      <c r="AV15" s="171">
        <f t="shared" si="21"/>
        <v>3.9</v>
      </c>
      <c r="AW15" s="504">
        <f t="shared" si="7"/>
        <v>10391</v>
      </c>
      <c r="AX15" s="490">
        <v>7685</v>
      </c>
      <c r="AY15" s="205">
        <f>AT15-AW15</f>
        <v>8423325</v>
      </c>
      <c r="AZ15" s="490">
        <f t="shared" si="23"/>
        <v>8111379</v>
      </c>
      <c r="BA15" s="165">
        <f t="shared" si="9"/>
        <v>3.8</v>
      </c>
      <c r="BB15" s="166"/>
      <c r="BC15" s="167"/>
      <c r="BD15" s="183"/>
      <c r="BE15" s="168">
        <f t="shared" si="22"/>
        <v>8423325</v>
      </c>
      <c r="BF15" s="61"/>
      <c r="BG15" s="71">
        <v>10391</v>
      </c>
      <c r="BH15" s="61"/>
    </row>
    <row r="16" spans="1:60" ht="14.25" customHeight="1">
      <c r="A16" s="5" t="s">
        <v>17</v>
      </c>
      <c r="B16" s="2" t="s">
        <v>47</v>
      </c>
      <c r="C16" s="60">
        <v>4</v>
      </c>
      <c r="D16" s="10">
        <v>627</v>
      </c>
      <c r="E16" s="169">
        <v>7911592</v>
      </c>
      <c r="F16" s="490">
        <v>7662406</v>
      </c>
      <c r="G16" s="505">
        <f t="shared" si="10"/>
        <v>3.3</v>
      </c>
      <c r="H16" s="205">
        <v>165452</v>
      </c>
      <c r="I16" s="490">
        <v>147127</v>
      </c>
      <c r="J16" s="505">
        <f t="shared" si="11"/>
        <v>12.5</v>
      </c>
      <c r="K16" s="205">
        <v>175294</v>
      </c>
      <c r="L16" s="490">
        <v>166087</v>
      </c>
      <c r="M16" s="505">
        <f t="shared" si="12"/>
        <v>5.5</v>
      </c>
      <c r="N16" s="205">
        <v>97549</v>
      </c>
      <c r="O16" s="490">
        <v>93419</v>
      </c>
      <c r="P16" s="505">
        <f t="shared" si="2"/>
        <v>4.4</v>
      </c>
      <c r="Q16" s="205">
        <v>53278</v>
      </c>
      <c r="R16" s="490">
        <v>0</v>
      </c>
      <c r="S16" s="505" t="s">
        <v>387</v>
      </c>
      <c r="T16" s="205">
        <v>1276843</v>
      </c>
      <c r="U16" s="490">
        <v>1164014</v>
      </c>
      <c r="V16" s="505">
        <f t="shared" si="13"/>
        <v>9.7</v>
      </c>
      <c r="W16" s="205">
        <v>917690</v>
      </c>
      <c r="X16" s="490">
        <v>905883</v>
      </c>
      <c r="Y16" s="172">
        <f t="shared" si="14"/>
        <v>1.3</v>
      </c>
      <c r="Z16" s="205">
        <v>1204503</v>
      </c>
      <c r="AA16" s="490">
        <v>723031</v>
      </c>
      <c r="AB16" s="172">
        <f t="shared" si="15"/>
        <v>66.6</v>
      </c>
      <c r="AC16" s="205">
        <f t="shared" si="3"/>
        <v>9393195</v>
      </c>
      <c r="AD16" s="499">
        <f t="shared" si="4"/>
        <v>9415905</v>
      </c>
      <c r="AE16" s="172">
        <f t="shared" si="16"/>
        <v>-0.2</v>
      </c>
      <c r="AF16" s="500">
        <v>1000</v>
      </c>
      <c r="AG16" s="490">
        <v>94346</v>
      </c>
      <c r="AH16" s="490">
        <v>9393195</v>
      </c>
      <c r="AI16" s="501">
        <f t="shared" si="0"/>
        <v>9394195</v>
      </c>
      <c r="AJ16" s="490">
        <v>9510251</v>
      </c>
      <c r="AK16" s="171">
        <f t="shared" si="17"/>
        <v>-1.2</v>
      </c>
      <c r="AL16" s="501">
        <v>7466296</v>
      </c>
      <c r="AM16" s="490">
        <v>7815368</v>
      </c>
      <c r="AN16" s="171">
        <f t="shared" si="18"/>
        <v>-4.5</v>
      </c>
      <c r="AO16" s="500">
        <v>0</v>
      </c>
      <c r="AP16" s="490">
        <v>4142</v>
      </c>
      <c r="AQ16" s="205">
        <f t="shared" si="19"/>
        <v>7466296</v>
      </c>
      <c r="AR16" s="499">
        <v>7819510</v>
      </c>
      <c r="AS16" s="172">
        <f t="shared" si="20"/>
        <v>-4.5</v>
      </c>
      <c r="AT16" s="502">
        <f t="shared" si="5"/>
        <v>1927899</v>
      </c>
      <c r="AU16" s="503">
        <f t="shared" si="6"/>
        <v>1690741</v>
      </c>
      <c r="AV16" s="171">
        <f t="shared" si="21"/>
        <v>14</v>
      </c>
      <c r="AW16" s="504">
        <f t="shared" si="7"/>
        <v>6479</v>
      </c>
      <c r="AX16" s="490">
        <v>4859</v>
      </c>
      <c r="AY16" s="205">
        <f aca="true" t="shared" si="24" ref="AY16:AZ18">AT16-AW16</f>
        <v>1921420</v>
      </c>
      <c r="AZ16" s="490">
        <f t="shared" si="24"/>
        <v>1685882</v>
      </c>
      <c r="BA16" s="165">
        <f t="shared" si="9"/>
        <v>14</v>
      </c>
      <c r="BB16" s="166"/>
      <c r="BC16" s="173"/>
      <c r="BD16" s="165"/>
      <c r="BE16" s="168">
        <f t="shared" si="22"/>
        <v>1921420</v>
      </c>
      <c r="BF16" s="61"/>
      <c r="BG16" s="71">
        <v>6479</v>
      </c>
      <c r="BH16" s="61"/>
    </row>
    <row r="17" spans="1:60" ht="14.25" customHeight="1">
      <c r="A17" s="5" t="s">
        <v>18</v>
      </c>
      <c r="B17" s="2" t="s">
        <v>47</v>
      </c>
      <c r="C17" s="60">
        <v>4</v>
      </c>
      <c r="D17" s="21">
        <v>643</v>
      </c>
      <c r="E17" s="169">
        <v>8737645</v>
      </c>
      <c r="F17" s="490">
        <v>8657910</v>
      </c>
      <c r="G17" s="505">
        <f t="shared" si="10"/>
        <v>0.9</v>
      </c>
      <c r="H17" s="205">
        <v>212667</v>
      </c>
      <c r="I17" s="490">
        <v>201165</v>
      </c>
      <c r="J17" s="505">
        <f t="shared" si="11"/>
        <v>5.7</v>
      </c>
      <c r="K17" s="205">
        <v>219147</v>
      </c>
      <c r="L17" s="490">
        <v>227086</v>
      </c>
      <c r="M17" s="505">
        <f t="shared" si="12"/>
        <v>-3.5</v>
      </c>
      <c r="N17" s="205">
        <v>144045</v>
      </c>
      <c r="O17" s="490">
        <v>146478</v>
      </c>
      <c r="P17" s="505">
        <f t="shared" si="2"/>
        <v>-1.7</v>
      </c>
      <c r="Q17" s="205">
        <v>69860</v>
      </c>
      <c r="R17" s="490">
        <v>0</v>
      </c>
      <c r="S17" s="505" t="s">
        <v>387</v>
      </c>
      <c r="T17" s="205">
        <v>1263699</v>
      </c>
      <c r="U17" s="490">
        <v>1211572</v>
      </c>
      <c r="V17" s="505">
        <f t="shared" si="13"/>
        <v>4.3</v>
      </c>
      <c r="W17" s="205">
        <v>1037213</v>
      </c>
      <c r="X17" s="490">
        <v>1020402</v>
      </c>
      <c r="Y17" s="172">
        <f t="shared" si="14"/>
        <v>1.6</v>
      </c>
      <c r="Z17" s="205">
        <v>1004515</v>
      </c>
      <c r="AA17" s="490">
        <v>717772</v>
      </c>
      <c r="AB17" s="172">
        <f t="shared" si="15"/>
        <v>39.9</v>
      </c>
      <c r="AC17" s="205">
        <f t="shared" si="3"/>
        <v>10679761</v>
      </c>
      <c r="AD17" s="499">
        <f t="shared" si="4"/>
        <v>10746841</v>
      </c>
      <c r="AE17" s="172">
        <f t="shared" si="16"/>
        <v>-0.6</v>
      </c>
      <c r="AF17" s="500">
        <v>0</v>
      </c>
      <c r="AG17" s="490">
        <v>-1514</v>
      </c>
      <c r="AH17" s="490">
        <v>10679761</v>
      </c>
      <c r="AI17" s="501">
        <f t="shared" si="0"/>
        <v>10679761</v>
      </c>
      <c r="AJ17" s="490">
        <v>10745327</v>
      </c>
      <c r="AK17" s="171">
        <f t="shared" si="17"/>
        <v>-0.6</v>
      </c>
      <c r="AL17" s="501">
        <v>7073867</v>
      </c>
      <c r="AM17" s="490">
        <v>7367939</v>
      </c>
      <c r="AN17" s="171">
        <f t="shared" si="18"/>
        <v>-4</v>
      </c>
      <c r="AO17" s="500">
        <v>0</v>
      </c>
      <c r="AP17" s="490">
        <v>4014</v>
      </c>
      <c r="AQ17" s="205">
        <f t="shared" si="19"/>
        <v>7073867</v>
      </c>
      <c r="AR17" s="499">
        <v>7371953</v>
      </c>
      <c r="AS17" s="172">
        <f t="shared" si="20"/>
        <v>-4</v>
      </c>
      <c r="AT17" s="502">
        <f t="shared" si="5"/>
        <v>3605894</v>
      </c>
      <c r="AU17" s="503">
        <f t="shared" si="6"/>
        <v>3373374</v>
      </c>
      <c r="AV17" s="171">
        <f t="shared" si="21"/>
        <v>6.9</v>
      </c>
      <c r="AW17" s="504">
        <f t="shared" si="7"/>
        <v>7365</v>
      </c>
      <c r="AX17" s="490">
        <v>5490</v>
      </c>
      <c r="AY17" s="205">
        <f t="shared" si="24"/>
        <v>3598529</v>
      </c>
      <c r="AZ17" s="490">
        <f t="shared" si="24"/>
        <v>3367884</v>
      </c>
      <c r="BA17" s="165">
        <f t="shared" si="9"/>
        <v>6.8</v>
      </c>
      <c r="BB17" s="166"/>
      <c r="BC17" s="173"/>
      <c r="BD17" s="165"/>
      <c r="BE17" s="168">
        <f t="shared" si="22"/>
        <v>3598529</v>
      </c>
      <c r="BF17" s="61"/>
      <c r="BG17" s="71">
        <v>7365</v>
      </c>
      <c r="BH17" s="61"/>
    </row>
    <row r="18" spans="1:60" ht="14.25" customHeight="1">
      <c r="A18" s="5" t="s">
        <v>85</v>
      </c>
      <c r="B18" s="2" t="s">
        <v>46</v>
      </c>
      <c r="C18" s="60">
        <v>4</v>
      </c>
      <c r="D18" s="497">
        <v>549</v>
      </c>
      <c r="E18" s="169">
        <v>16833492</v>
      </c>
      <c r="F18" s="490">
        <v>16174578</v>
      </c>
      <c r="G18" s="505">
        <f t="shared" si="10"/>
        <v>4.1</v>
      </c>
      <c r="H18" s="205">
        <v>423697</v>
      </c>
      <c r="I18" s="490">
        <v>401207</v>
      </c>
      <c r="J18" s="505">
        <f t="shared" si="11"/>
        <v>5.6</v>
      </c>
      <c r="K18" s="205">
        <v>326985</v>
      </c>
      <c r="L18" s="490">
        <v>330589</v>
      </c>
      <c r="M18" s="505">
        <f t="shared" si="12"/>
        <v>-1.1</v>
      </c>
      <c r="N18" s="205">
        <v>157925</v>
      </c>
      <c r="O18" s="490">
        <v>158566</v>
      </c>
      <c r="P18" s="505">
        <f t="shared" si="2"/>
        <v>-0.4</v>
      </c>
      <c r="Q18" s="205">
        <v>94193</v>
      </c>
      <c r="R18" s="490">
        <v>0</v>
      </c>
      <c r="S18" s="505" t="s">
        <v>387</v>
      </c>
      <c r="T18" s="205">
        <v>2617728</v>
      </c>
      <c r="U18" s="490">
        <v>2481899</v>
      </c>
      <c r="V18" s="505">
        <f t="shared" si="13"/>
        <v>5.5</v>
      </c>
      <c r="W18" s="205">
        <v>3568423</v>
      </c>
      <c r="X18" s="490">
        <v>3604665</v>
      </c>
      <c r="Y18" s="172">
        <f t="shared" si="14"/>
        <v>-1</v>
      </c>
      <c r="Z18" s="205">
        <v>2390280</v>
      </c>
      <c r="AA18" s="490">
        <v>1343722</v>
      </c>
      <c r="AB18" s="172">
        <f t="shared" si="15"/>
        <v>77.9</v>
      </c>
      <c r="AC18" s="205">
        <f t="shared" si="3"/>
        <v>21632163</v>
      </c>
      <c r="AD18" s="499">
        <f t="shared" si="4"/>
        <v>21807782</v>
      </c>
      <c r="AE18" s="172">
        <f t="shared" si="16"/>
        <v>-0.8</v>
      </c>
      <c r="AF18" s="500">
        <v>0</v>
      </c>
      <c r="AG18" s="490">
        <v>-46162</v>
      </c>
      <c r="AH18" s="490">
        <v>21632163</v>
      </c>
      <c r="AI18" s="501">
        <f t="shared" si="0"/>
        <v>21632163</v>
      </c>
      <c r="AJ18" s="490">
        <v>21761620</v>
      </c>
      <c r="AK18" s="171">
        <f t="shared" si="17"/>
        <v>-0.6</v>
      </c>
      <c r="AL18" s="501">
        <v>19220960</v>
      </c>
      <c r="AM18" s="490">
        <v>19724744</v>
      </c>
      <c r="AN18" s="171">
        <f t="shared" si="18"/>
        <v>-2.6</v>
      </c>
      <c r="AO18" s="500">
        <v>0</v>
      </c>
      <c r="AP18" s="490">
        <v>4148</v>
      </c>
      <c r="AQ18" s="205">
        <f t="shared" si="19"/>
        <v>19220960</v>
      </c>
      <c r="AR18" s="499">
        <v>19728892</v>
      </c>
      <c r="AS18" s="172">
        <f t="shared" si="20"/>
        <v>-2.6</v>
      </c>
      <c r="AT18" s="502">
        <f t="shared" si="5"/>
        <v>2411203</v>
      </c>
      <c r="AU18" s="503">
        <f t="shared" si="6"/>
        <v>2032728</v>
      </c>
      <c r="AV18" s="171">
        <f t="shared" si="21"/>
        <v>18.6</v>
      </c>
      <c r="AW18" s="504">
        <f t="shared" si="7"/>
        <v>14918</v>
      </c>
      <c r="AX18" s="490">
        <v>11118</v>
      </c>
      <c r="AY18" s="205">
        <f>AT18-AW18</f>
        <v>2396285</v>
      </c>
      <c r="AZ18" s="490">
        <f t="shared" si="24"/>
        <v>2021610</v>
      </c>
      <c r="BA18" s="165">
        <f t="shared" si="9"/>
        <v>18.5</v>
      </c>
      <c r="BB18" s="166"/>
      <c r="BC18" s="167"/>
      <c r="BD18" s="183"/>
      <c r="BE18" s="168">
        <f t="shared" si="22"/>
        <v>2396285</v>
      </c>
      <c r="BF18" s="61"/>
      <c r="BG18" s="71">
        <v>14918</v>
      </c>
      <c r="BH18" s="61"/>
    </row>
    <row r="19" spans="1:60" ht="14.25" customHeight="1">
      <c r="A19" s="7" t="s">
        <v>428</v>
      </c>
      <c r="B19" s="2" t="s">
        <v>46</v>
      </c>
      <c r="C19" s="60">
        <v>3</v>
      </c>
      <c r="D19" s="10">
        <v>441</v>
      </c>
      <c r="E19" s="169">
        <v>12120858</v>
      </c>
      <c r="F19" s="489">
        <v>11716991</v>
      </c>
      <c r="G19" s="505">
        <f t="shared" si="10"/>
        <v>3.4</v>
      </c>
      <c r="H19" s="205">
        <v>289032</v>
      </c>
      <c r="I19" s="489">
        <v>309867</v>
      </c>
      <c r="J19" s="505">
        <f t="shared" si="11"/>
        <v>-6.7</v>
      </c>
      <c r="K19" s="205">
        <v>246932</v>
      </c>
      <c r="L19" s="489">
        <v>244963</v>
      </c>
      <c r="M19" s="505">
        <f t="shared" si="12"/>
        <v>0.8</v>
      </c>
      <c r="N19" s="205">
        <v>133819</v>
      </c>
      <c r="O19" s="489">
        <v>129330</v>
      </c>
      <c r="P19" s="505">
        <f t="shared" si="2"/>
        <v>3.5</v>
      </c>
      <c r="Q19" s="205">
        <v>60975</v>
      </c>
      <c r="R19" s="490">
        <v>0</v>
      </c>
      <c r="S19" s="505" t="s">
        <v>387</v>
      </c>
      <c r="T19" s="205">
        <v>1990860</v>
      </c>
      <c r="U19" s="489">
        <v>1974215</v>
      </c>
      <c r="V19" s="505">
        <f t="shared" si="13"/>
        <v>0.8</v>
      </c>
      <c r="W19" s="205">
        <v>2043640</v>
      </c>
      <c r="X19" s="489">
        <v>1907828</v>
      </c>
      <c r="Y19" s="172">
        <f t="shared" si="14"/>
        <v>7.1</v>
      </c>
      <c r="Z19" s="205">
        <v>1880390</v>
      </c>
      <c r="AA19" s="489">
        <v>828630</v>
      </c>
      <c r="AB19" s="172">
        <f t="shared" si="15"/>
        <v>126.9</v>
      </c>
      <c r="AC19" s="205">
        <f t="shared" si="3"/>
        <v>15005726</v>
      </c>
      <c r="AD19" s="521">
        <f t="shared" si="4"/>
        <v>15454564</v>
      </c>
      <c r="AE19" s="172">
        <f t="shared" si="16"/>
        <v>-2.9</v>
      </c>
      <c r="AF19" s="500">
        <v>5507</v>
      </c>
      <c r="AG19" s="489">
        <v>5512</v>
      </c>
      <c r="AH19" s="490">
        <v>15005726</v>
      </c>
      <c r="AI19" s="501">
        <f t="shared" si="0"/>
        <v>15011233</v>
      </c>
      <c r="AJ19" s="489">
        <v>15315710</v>
      </c>
      <c r="AK19" s="171">
        <f t="shared" si="17"/>
        <v>-2</v>
      </c>
      <c r="AL19" s="501">
        <v>12839698</v>
      </c>
      <c r="AM19" s="489">
        <v>13573345</v>
      </c>
      <c r="AN19" s="171">
        <f t="shared" si="18"/>
        <v>-5.4</v>
      </c>
      <c r="AO19" s="500">
        <v>0</v>
      </c>
      <c r="AP19" s="489">
        <v>-4719</v>
      </c>
      <c r="AQ19" s="205">
        <f t="shared" si="19"/>
        <v>12839698</v>
      </c>
      <c r="AR19" s="521">
        <v>13568626</v>
      </c>
      <c r="AS19" s="172">
        <f t="shared" si="20"/>
        <v>-5.4</v>
      </c>
      <c r="AT19" s="502">
        <f t="shared" si="5"/>
        <v>2171535</v>
      </c>
      <c r="AU19" s="522">
        <f t="shared" si="6"/>
        <v>1747084</v>
      </c>
      <c r="AV19" s="171">
        <f t="shared" si="21"/>
        <v>24.3</v>
      </c>
      <c r="AW19" s="504">
        <f aca="true" t="shared" si="25" ref="AW19:AW24">BG19</f>
        <v>10352</v>
      </c>
      <c r="AX19" s="489">
        <v>7824</v>
      </c>
      <c r="AY19" s="205">
        <f>AT19-AW19</f>
        <v>2161183</v>
      </c>
      <c r="AZ19" s="489">
        <f>AU19-AX19</f>
        <v>1739260</v>
      </c>
      <c r="BA19" s="165">
        <f aca="true" t="shared" si="26" ref="BA19:BA26">ROUND(AY19/AZ19*100-100,1)</f>
        <v>24.3</v>
      </c>
      <c r="BB19" s="166"/>
      <c r="BC19" s="173"/>
      <c r="BD19" s="165"/>
      <c r="BE19" s="168">
        <f>AY19-BC19</f>
        <v>2161183</v>
      </c>
      <c r="BF19" s="61"/>
      <c r="BG19" s="71">
        <v>10352</v>
      </c>
      <c r="BH19" s="61"/>
    </row>
    <row r="20" spans="1:60" ht="14.25" customHeight="1">
      <c r="A20" s="8" t="s">
        <v>344</v>
      </c>
      <c r="B20" s="2" t="s">
        <v>47</v>
      </c>
      <c r="C20" s="60">
        <v>3</v>
      </c>
      <c r="D20" s="13">
        <v>596</v>
      </c>
      <c r="E20" s="169">
        <v>5513343</v>
      </c>
      <c r="F20" s="490">
        <v>5512879</v>
      </c>
      <c r="G20" s="505">
        <f aca="true" t="shared" si="27" ref="G20:G25">ROUND(E20/F20*100-100,1)</f>
        <v>0</v>
      </c>
      <c r="H20" s="205">
        <v>109736</v>
      </c>
      <c r="I20" s="490">
        <v>107905</v>
      </c>
      <c r="J20" s="505">
        <f aca="true" t="shared" si="28" ref="J20:J25">ROUND(H20/I20*100-100,1)</f>
        <v>1.7</v>
      </c>
      <c r="K20" s="205">
        <v>160456</v>
      </c>
      <c r="L20" s="490">
        <v>164648</v>
      </c>
      <c r="M20" s="505">
        <f aca="true" t="shared" si="29" ref="M20:M25">ROUND(K20/L20*100-100,1)</f>
        <v>-2.5</v>
      </c>
      <c r="N20" s="205">
        <v>135080</v>
      </c>
      <c r="O20" s="490">
        <v>142120</v>
      </c>
      <c r="P20" s="505">
        <f t="shared" si="2"/>
        <v>-5</v>
      </c>
      <c r="Q20" s="205">
        <v>65833</v>
      </c>
      <c r="R20" s="490">
        <v>0</v>
      </c>
      <c r="S20" s="505" t="s">
        <v>387</v>
      </c>
      <c r="T20" s="205">
        <v>812901</v>
      </c>
      <c r="U20" s="490">
        <v>781292</v>
      </c>
      <c r="V20" s="505">
        <f aca="true" t="shared" si="30" ref="V20:V25">ROUND(T20/U20*100-100,1)</f>
        <v>4</v>
      </c>
      <c r="W20" s="205">
        <v>1101038</v>
      </c>
      <c r="X20" s="490">
        <v>1287579</v>
      </c>
      <c r="Y20" s="172">
        <f aca="true" t="shared" si="31" ref="Y20:Y25">ROUND(W20/X20*100-100,1)</f>
        <v>-14.5</v>
      </c>
      <c r="Z20" s="205">
        <v>387422</v>
      </c>
      <c r="AA20" s="490">
        <v>327746</v>
      </c>
      <c r="AB20" s="172">
        <f aca="true" t="shared" si="32" ref="AB20:AB25">ROUND(Z20/AA20*100-100,1)</f>
        <v>18.2</v>
      </c>
      <c r="AC20" s="205">
        <f t="shared" si="3"/>
        <v>7510965</v>
      </c>
      <c r="AD20" s="499">
        <f t="shared" si="4"/>
        <v>7668677</v>
      </c>
      <c r="AE20" s="172">
        <f aca="true" t="shared" si="33" ref="AE20:AE25">ROUND(AC20/AD20*100-100,1)</f>
        <v>-2.1</v>
      </c>
      <c r="AF20" s="500">
        <v>0</v>
      </c>
      <c r="AG20" s="490">
        <v>-895</v>
      </c>
      <c r="AH20" s="490">
        <v>7510965</v>
      </c>
      <c r="AI20" s="501">
        <f aca="true" t="shared" si="34" ref="AI20:AI25">AF20+AH20</f>
        <v>7510965</v>
      </c>
      <c r="AJ20" s="490">
        <v>7667782</v>
      </c>
      <c r="AK20" s="171">
        <f aca="true" t="shared" si="35" ref="AK20:AK25">ROUND(AI20/AJ20*100-100,1)</f>
        <v>-2</v>
      </c>
      <c r="AL20" s="501">
        <v>3032283</v>
      </c>
      <c r="AM20" s="490">
        <v>3118379</v>
      </c>
      <c r="AN20" s="171">
        <f aca="true" t="shared" si="36" ref="AN20:AN25">ROUND(AL20/AM20*100-100,1)</f>
        <v>-2.8</v>
      </c>
      <c r="AO20" s="500">
        <v>0</v>
      </c>
      <c r="AP20" s="490">
        <v>-4479</v>
      </c>
      <c r="AQ20" s="205">
        <f aca="true" t="shared" si="37" ref="AQ20:AQ25">AL20+AO20</f>
        <v>3032283</v>
      </c>
      <c r="AR20" s="499">
        <v>3113900</v>
      </c>
      <c r="AS20" s="172">
        <f aca="true" t="shared" si="38" ref="AS20:AS25">ROUND(AQ20/AR20*100-100,1)</f>
        <v>-2.6</v>
      </c>
      <c r="AT20" s="502">
        <f t="shared" si="5"/>
        <v>4478682</v>
      </c>
      <c r="AU20" s="503">
        <f t="shared" si="6"/>
        <v>4553882</v>
      </c>
      <c r="AV20" s="171">
        <f aca="true" t="shared" si="39" ref="AV20:AV25">ROUND(AT20/AU20*100-100,1)</f>
        <v>-1.7</v>
      </c>
      <c r="AW20" s="504">
        <f t="shared" si="25"/>
        <v>5180</v>
      </c>
      <c r="AX20" s="490">
        <v>3917</v>
      </c>
      <c r="AY20" s="205">
        <f aca="true" t="shared" si="40" ref="AY20:AZ41">AT20-AW20</f>
        <v>4473502</v>
      </c>
      <c r="AZ20" s="490">
        <f t="shared" si="40"/>
        <v>4549965</v>
      </c>
      <c r="BA20" s="165">
        <f t="shared" si="26"/>
        <v>-1.7</v>
      </c>
      <c r="BB20" s="166"/>
      <c r="BC20" s="173"/>
      <c r="BD20" s="165"/>
      <c r="BE20" s="168">
        <f aca="true" t="shared" si="41" ref="BE20:BE25">AY20-BC20</f>
        <v>4473502</v>
      </c>
      <c r="BF20" s="61"/>
      <c r="BG20" s="71">
        <v>5180</v>
      </c>
      <c r="BH20" s="61"/>
    </row>
    <row r="21" spans="1:60" ht="14.25" customHeight="1">
      <c r="A21" s="8" t="s">
        <v>345</v>
      </c>
      <c r="B21" s="2" t="s">
        <v>47</v>
      </c>
      <c r="C21" s="60">
        <v>5</v>
      </c>
      <c r="D21" s="13">
        <v>705</v>
      </c>
      <c r="E21" s="169">
        <v>7370168</v>
      </c>
      <c r="F21" s="490">
        <v>7042084</v>
      </c>
      <c r="G21" s="505">
        <f t="shared" si="27"/>
        <v>4.7</v>
      </c>
      <c r="H21" s="205">
        <v>183253</v>
      </c>
      <c r="I21" s="490">
        <v>174094</v>
      </c>
      <c r="J21" s="505">
        <f t="shared" si="28"/>
        <v>5.3</v>
      </c>
      <c r="K21" s="205">
        <v>190264</v>
      </c>
      <c r="L21" s="490">
        <v>174825</v>
      </c>
      <c r="M21" s="505">
        <f t="shared" si="29"/>
        <v>8.8</v>
      </c>
      <c r="N21" s="205">
        <v>58521</v>
      </c>
      <c r="O21" s="490">
        <v>55327</v>
      </c>
      <c r="P21" s="505">
        <f t="shared" si="2"/>
        <v>5.8</v>
      </c>
      <c r="Q21" s="205">
        <v>42058</v>
      </c>
      <c r="R21" s="490">
        <v>0</v>
      </c>
      <c r="S21" s="505" t="s">
        <v>387</v>
      </c>
      <c r="T21" s="205">
        <v>1229103</v>
      </c>
      <c r="U21" s="490">
        <v>1106109</v>
      </c>
      <c r="V21" s="505">
        <f t="shared" si="30"/>
        <v>11.1</v>
      </c>
      <c r="W21" s="205">
        <v>1010318</v>
      </c>
      <c r="X21" s="490">
        <v>1015091</v>
      </c>
      <c r="Y21" s="172">
        <f t="shared" si="31"/>
        <v>-0.5</v>
      </c>
      <c r="Z21" s="205">
        <v>1067890</v>
      </c>
      <c r="AA21" s="490">
        <v>692243</v>
      </c>
      <c r="AB21" s="172">
        <f t="shared" si="32"/>
        <v>54.3</v>
      </c>
      <c r="AC21" s="205">
        <f t="shared" si="3"/>
        <v>9015795</v>
      </c>
      <c r="AD21" s="499">
        <f t="shared" si="4"/>
        <v>8875287</v>
      </c>
      <c r="AE21" s="172">
        <f t="shared" si="33"/>
        <v>1.6</v>
      </c>
      <c r="AF21" s="500">
        <v>0</v>
      </c>
      <c r="AG21" s="490">
        <v>-1230</v>
      </c>
      <c r="AH21" s="490">
        <v>9015795</v>
      </c>
      <c r="AI21" s="501">
        <f t="shared" si="34"/>
        <v>9015795</v>
      </c>
      <c r="AJ21" s="490">
        <v>8874057</v>
      </c>
      <c r="AK21" s="171">
        <f t="shared" si="35"/>
        <v>1.6</v>
      </c>
      <c r="AL21" s="501">
        <v>6758454</v>
      </c>
      <c r="AM21" s="490">
        <v>6880092</v>
      </c>
      <c r="AN21" s="171">
        <f t="shared" si="36"/>
        <v>-1.8</v>
      </c>
      <c r="AO21" s="500">
        <v>0</v>
      </c>
      <c r="AP21" s="490">
        <v>84</v>
      </c>
      <c r="AQ21" s="205">
        <f t="shared" si="37"/>
        <v>6758454</v>
      </c>
      <c r="AR21" s="499">
        <v>6880176</v>
      </c>
      <c r="AS21" s="172">
        <f t="shared" si="38"/>
        <v>-1.8</v>
      </c>
      <c r="AT21" s="502">
        <f aca="true" t="shared" si="42" ref="AT21:AT26">AI21-AQ21</f>
        <v>2257341</v>
      </c>
      <c r="AU21" s="503">
        <f t="shared" si="6"/>
        <v>1993881</v>
      </c>
      <c r="AV21" s="171">
        <f t="shared" si="39"/>
        <v>13.2</v>
      </c>
      <c r="AW21" s="504">
        <f t="shared" si="25"/>
        <v>6218</v>
      </c>
      <c r="AX21" s="490">
        <v>4534</v>
      </c>
      <c r="AY21" s="205">
        <f t="shared" si="40"/>
        <v>2251123</v>
      </c>
      <c r="AZ21" s="490">
        <f t="shared" si="40"/>
        <v>1989347</v>
      </c>
      <c r="BA21" s="165">
        <f t="shared" si="26"/>
        <v>13.2</v>
      </c>
      <c r="BB21" s="166"/>
      <c r="BC21" s="173"/>
      <c r="BD21" s="165"/>
      <c r="BE21" s="169">
        <f>AY21-BC21</f>
        <v>2251123</v>
      </c>
      <c r="BF21" s="61"/>
      <c r="BG21" s="71">
        <v>6218</v>
      </c>
      <c r="BH21" s="61"/>
    </row>
    <row r="22" spans="1:60" ht="14.25" customHeight="1">
      <c r="A22" s="9" t="s">
        <v>346</v>
      </c>
      <c r="B22" s="2" t="s">
        <v>47</v>
      </c>
      <c r="C22" s="60">
        <v>2</v>
      </c>
      <c r="D22" s="12">
        <v>379</v>
      </c>
      <c r="E22" s="169">
        <v>6645542</v>
      </c>
      <c r="F22" s="490">
        <v>6590418</v>
      </c>
      <c r="G22" s="505">
        <f t="shared" si="27"/>
        <v>0.8</v>
      </c>
      <c r="H22" s="205">
        <v>109170</v>
      </c>
      <c r="I22" s="490">
        <v>108967</v>
      </c>
      <c r="J22" s="505">
        <f t="shared" si="28"/>
        <v>0.2</v>
      </c>
      <c r="K22" s="205">
        <v>168643</v>
      </c>
      <c r="L22" s="490">
        <v>173978</v>
      </c>
      <c r="M22" s="505">
        <f t="shared" si="29"/>
        <v>-3.1</v>
      </c>
      <c r="N22" s="205">
        <v>122099</v>
      </c>
      <c r="O22" s="490">
        <v>124728</v>
      </c>
      <c r="P22" s="505">
        <f t="shared" si="2"/>
        <v>-2.1</v>
      </c>
      <c r="Q22" s="205">
        <v>66582</v>
      </c>
      <c r="R22" s="490">
        <v>0</v>
      </c>
      <c r="S22" s="505" t="s">
        <v>387</v>
      </c>
      <c r="T22" s="205">
        <v>1060771</v>
      </c>
      <c r="U22" s="490">
        <v>1035879</v>
      </c>
      <c r="V22" s="505">
        <f t="shared" si="30"/>
        <v>2.4</v>
      </c>
      <c r="W22" s="205">
        <v>2017916</v>
      </c>
      <c r="X22" s="490">
        <v>2131375</v>
      </c>
      <c r="Y22" s="172">
        <f t="shared" si="31"/>
        <v>-5.3</v>
      </c>
      <c r="Z22" s="205">
        <v>417226</v>
      </c>
      <c r="AA22" s="490">
        <v>342654</v>
      </c>
      <c r="AB22" s="172">
        <f t="shared" si="32"/>
        <v>21.8</v>
      </c>
      <c r="AC22" s="205">
        <f t="shared" si="3"/>
        <v>9773497</v>
      </c>
      <c r="AD22" s="499">
        <f t="shared" si="4"/>
        <v>9822691</v>
      </c>
      <c r="AE22" s="172">
        <f t="shared" si="33"/>
        <v>-0.5</v>
      </c>
      <c r="AF22" s="500">
        <v>1049</v>
      </c>
      <c r="AG22" s="490">
        <v>0</v>
      </c>
      <c r="AH22" s="490">
        <v>9773497</v>
      </c>
      <c r="AI22" s="501">
        <f t="shared" si="34"/>
        <v>9774546</v>
      </c>
      <c r="AJ22" s="490">
        <v>9822691</v>
      </c>
      <c r="AK22" s="171">
        <f t="shared" si="35"/>
        <v>-0.5</v>
      </c>
      <c r="AL22" s="501">
        <v>3191380</v>
      </c>
      <c r="AM22" s="490">
        <v>3156616</v>
      </c>
      <c r="AN22" s="171">
        <f t="shared" si="36"/>
        <v>1.1</v>
      </c>
      <c r="AO22" s="500">
        <v>-1057</v>
      </c>
      <c r="AP22" s="490">
        <v>0</v>
      </c>
      <c r="AQ22" s="205">
        <f t="shared" si="37"/>
        <v>3190323</v>
      </c>
      <c r="AR22" s="499">
        <v>3156616</v>
      </c>
      <c r="AS22" s="172">
        <f t="shared" si="38"/>
        <v>1.1</v>
      </c>
      <c r="AT22" s="502">
        <f t="shared" si="42"/>
        <v>6584223</v>
      </c>
      <c r="AU22" s="503">
        <f t="shared" si="6"/>
        <v>6666075</v>
      </c>
      <c r="AV22" s="171">
        <f t="shared" si="39"/>
        <v>-1.2</v>
      </c>
      <c r="AW22" s="504">
        <f t="shared" si="25"/>
        <v>6741</v>
      </c>
      <c r="AX22" s="490">
        <v>5018</v>
      </c>
      <c r="AY22" s="205">
        <f t="shared" si="40"/>
        <v>6577482</v>
      </c>
      <c r="AZ22" s="490">
        <f t="shared" si="40"/>
        <v>6661057</v>
      </c>
      <c r="BA22" s="165">
        <f t="shared" si="26"/>
        <v>-1.3</v>
      </c>
      <c r="BB22" s="166"/>
      <c r="BC22" s="173"/>
      <c r="BD22" s="165"/>
      <c r="BE22" s="168">
        <f t="shared" si="41"/>
        <v>6577482</v>
      </c>
      <c r="BF22" s="61"/>
      <c r="BG22" s="71">
        <v>6741</v>
      </c>
      <c r="BH22" s="61"/>
    </row>
    <row r="23" spans="1:60" ht="14.25" customHeight="1">
      <c r="A23" s="9" t="s">
        <v>347</v>
      </c>
      <c r="B23" s="2" t="s">
        <v>47</v>
      </c>
      <c r="C23" s="60">
        <v>3</v>
      </c>
      <c r="D23" s="13">
        <v>592</v>
      </c>
      <c r="E23" s="169">
        <v>7099917</v>
      </c>
      <c r="F23" s="490">
        <v>6969427</v>
      </c>
      <c r="G23" s="505">
        <f t="shared" si="27"/>
        <v>1.9</v>
      </c>
      <c r="H23" s="205">
        <v>120256</v>
      </c>
      <c r="I23" s="490">
        <v>118174</v>
      </c>
      <c r="J23" s="505">
        <f t="shared" si="28"/>
        <v>1.8</v>
      </c>
      <c r="K23" s="205">
        <v>138876</v>
      </c>
      <c r="L23" s="490">
        <v>138700</v>
      </c>
      <c r="M23" s="505">
        <f t="shared" si="29"/>
        <v>0.1</v>
      </c>
      <c r="N23" s="205">
        <v>115941</v>
      </c>
      <c r="O23" s="490">
        <v>115146</v>
      </c>
      <c r="P23" s="505">
        <f t="shared" si="2"/>
        <v>0.7</v>
      </c>
      <c r="Q23" s="205">
        <v>56352</v>
      </c>
      <c r="R23" s="490">
        <v>0</v>
      </c>
      <c r="S23" s="505" t="s">
        <v>387</v>
      </c>
      <c r="T23" s="205">
        <v>1048267</v>
      </c>
      <c r="U23" s="490">
        <v>986639</v>
      </c>
      <c r="V23" s="505">
        <f t="shared" si="30"/>
        <v>6.2</v>
      </c>
      <c r="W23" s="205">
        <v>1308151</v>
      </c>
      <c r="X23" s="490">
        <v>1281096</v>
      </c>
      <c r="Y23" s="172">
        <f t="shared" si="31"/>
        <v>2.1</v>
      </c>
      <c r="Z23" s="205">
        <v>737281</v>
      </c>
      <c r="AA23" s="490">
        <v>561437</v>
      </c>
      <c r="AB23" s="172">
        <f t="shared" si="32"/>
        <v>31.3</v>
      </c>
      <c r="AC23" s="205">
        <f t="shared" si="3"/>
        <v>9150479</v>
      </c>
      <c r="AD23" s="499">
        <f t="shared" si="4"/>
        <v>9047745</v>
      </c>
      <c r="AE23" s="172">
        <f t="shared" si="33"/>
        <v>1.1</v>
      </c>
      <c r="AF23" s="500">
        <v>-33</v>
      </c>
      <c r="AG23" s="490">
        <v>0</v>
      </c>
      <c r="AH23" s="490">
        <v>9150479</v>
      </c>
      <c r="AI23" s="501">
        <f t="shared" si="34"/>
        <v>9150446</v>
      </c>
      <c r="AJ23" s="490">
        <v>9047745</v>
      </c>
      <c r="AK23" s="171">
        <f t="shared" si="35"/>
        <v>1.1</v>
      </c>
      <c r="AL23" s="501">
        <v>4988183</v>
      </c>
      <c r="AM23" s="490">
        <v>5184856</v>
      </c>
      <c r="AN23" s="171">
        <f t="shared" si="36"/>
        <v>-3.8</v>
      </c>
      <c r="AO23" s="500">
        <v>4373</v>
      </c>
      <c r="AP23" s="490">
        <v>0</v>
      </c>
      <c r="AQ23" s="205">
        <f t="shared" si="37"/>
        <v>4992556</v>
      </c>
      <c r="AR23" s="499">
        <v>5184856</v>
      </c>
      <c r="AS23" s="172">
        <f t="shared" si="38"/>
        <v>-3.7</v>
      </c>
      <c r="AT23" s="502">
        <f t="shared" si="42"/>
        <v>4157890</v>
      </c>
      <c r="AU23" s="503">
        <f t="shared" si="6"/>
        <v>3862889</v>
      </c>
      <c r="AV23" s="171">
        <f t="shared" si="39"/>
        <v>7.6</v>
      </c>
      <c r="AW23" s="504">
        <f t="shared" si="25"/>
        <v>6311</v>
      </c>
      <c r="AX23" s="490">
        <v>4622</v>
      </c>
      <c r="AY23" s="205">
        <f t="shared" si="40"/>
        <v>4151579</v>
      </c>
      <c r="AZ23" s="490">
        <f t="shared" si="40"/>
        <v>3858267</v>
      </c>
      <c r="BA23" s="165">
        <f t="shared" si="26"/>
        <v>7.6</v>
      </c>
      <c r="BB23" s="166"/>
      <c r="BC23" s="173"/>
      <c r="BD23" s="165"/>
      <c r="BE23" s="168">
        <f t="shared" si="41"/>
        <v>4151579</v>
      </c>
      <c r="BF23" s="61"/>
      <c r="BG23" s="71">
        <v>6311</v>
      </c>
      <c r="BH23" s="61"/>
    </row>
    <row r="24" spans="1:60" ht="14.25" customHeight="1">
      <c r="A24" s="5" t="s">
        <v>348</v>
      </c>
      <c r="B24" s="2" t="s">
        <v>46</v>
      </c>
      <c r="C24" s="60">
        <v>1</v>
      </c>
      <c r="D24" s="14">
        <v>116</v>
      </c>
      <c r="E24" s="169">
        <v>11441420</v>
      </c>
      <c r="F24" s="490">
        <v>11367325</v>
      </c>
      <c r="G24" s="505">
        <f t="shared" si="27"/>
        <v>0.7</v>
      </c>
      <c r="H24" s="205">
        <v>158082</v>
      </c>
      <c r="I24" s="490">
        <v>161434</v>
      </c>
      <c r="J24" s="505">
        <f t="shared" si="28"/>
        <v>-2.1</v>
      </c>
      <c r="K24" s="205">
        <v>222255</v>
      </c>
      <c r="L24" s="490">
        <v>225678</v>
      </c>
      <c r="M24" s="505">
        <f t="shared" si="29"/>
        <v>-1.5</v>
      </c>
      <c r="N24" s="205">
        <v>209381</v>
      </c>
      <c r="O24" s="490">
        <v>210770</v>
      </c>
      <c r="P24" s="505">
        <f t="shared" si="2"/>
        <v>-0.7</v>
      </c>
      <c r="Q24" s="205">
        <v>76151</v>
      </c>
      <c r="R24" s="490">
        <v>0</v>
      </c>
      <c r="S24" s="505" t="s">
        <v>387</v>
      </c>
      <c r="T24" s="205">
        <v>1544780</v>
      </c>
      <c r="U24" s="490">
        <v>1504689</v>
      </c>
      <c r="V24" s="505">
        <f t="shared" si="30"/>
        <v>2.7</v>
      </c>
      <c r="W24" s="205">
        <v>3124209</v>
      </c>
      <c r="X24" s="490">
        <v>3201874</v>
      </c>
      <c r="Y24" s="172">
        <f t="shared" si="31"/>
        <v>-2.4</v>
      </c>
      <c r="Z24" s="205">
        <v>693828</v>
      </c>
      <c r="AA24" s="490">
        <v>570680</v>
      </c>
      <c r="AB24" s="172">
        <f t="shared" si="32"/>
        <v>21.6</v>
      </c>
      <c r="AC24" s="205">
        <f t="shared" si="3"/>
        <v>16082450</v>
      </c>
      <c r="AD24" s="499">
        <f t="shared" si="4"/>
        <v>16101090</v>
      </c>
      <c r="AE24" s="172">
        <f t="shared" si="33"/>
        <v>-0.1</v>
      </c>
      <c r="AF24" s="500">
        <v>47167</v>
      </c>
      <c r="AG24" s="490">
        <v>14999</v>
      </c>
      <c r="AH24" s="490">
        <v>16082450</v>
      </c>
      <c r="AI24" s="501">
        <f t="shared" si="34"/>
        <v>16129617</v>
      </c>
      <c r="AJ24" s="490">
        <v>16116089</v>
      </c>
      <c r="AK24" s="171">
        <f t="shared" si="35"/>
        <v>0.1</v>
      </c>
      <c r="AL24" s="501">
        <v>5136665</v>
      </c>
      <c r="AM24" s="490">
        <v>5317843</v>
      </c>
      <c r="AN24" s="171">
        <f t="shared" si="36"/>
        <v>-3.4</v>
      </c>
      <c r="AO24" s="500">
        <v>-3706</v>
      </c>
      <c r="AP24" s="490">
        <v>0</v>
      </c>
      <c r="AQ24" s="205">
        <f t="shared" si="37"/>
        <v>5132959</v>
      </c>
      <c r="AR24" s="499">
        <v>5317843</v>
      </c>
      <c r="AS24" s="172">
        <f t="shared" si="38"/>
        <v>-3.5</v>
      </c>
      <c r="AT24" s="502">
        <f t="shared" si="42"/>
        <v>10996658</v>
      </c>
      <c r="AU24" s="503">
        <f t="shared" si="6"/>
        <v>10798246</v>
      </c>
      <c r="AV24" s="171">
        <f t="shared" si="39"/>
        <v>1.8</v>
      </c>
      <c r="AW24" s="504">
        <f t="shared" si="25"/>
        <v>11124</v>
      </c>
      <c r="AX24" s="490">
        <v>8233</v>
      </c>
      <c r="AY24" s="205">
        <f t="shared" si="40"/>
        <v>10985534</v>
      </c>
      <c r="AZ24" s="490">
        <f t="shared" si="40"/>
        <v>10790013</v>
      </c>
      <c r="BA24" s="165">
        <f t="shared" si="26"/>
        <v>1.8</v>
      </c>
      <c r="BB24" s="166"/>
      <c r="BC24" s="173"/>
      <c r="BD24" s="165"/>
      <c r="BE24" s="168">
        <f t="shared" si="41"/>
        <v>10985534</v>
      </c>
      <c r="BF24" s="61"/>
      <c r="BG24" s="71">
        <v>11124</v>
      </c>
      <c r="BH24" s="61"/>
    </row>
    <row r="25" spans="1:60" ht="14.25" customHeight="1">
      <c r="A25" s="5" t="s">
        <v>349</v>
      </c>
      <c r="B25" s="2" t="s">
        <v>46</v>
      </c>
      <c r="C25" s="60">
        <v>1</v>
      </c>
      <c r="D25" s="14">
        <v>133</v>
      </c>
      <c r="E25" s="169">
        <v>8931631</v>
      </c>
      <c r="F25" s="490">
        <v>8813159</v>
      </c>
      <c r="G25" s="172">
        <f t="shared" si="27"/>
        <v>1.3</v>
      </c>
      <c r="H25" s="205">
        <v>134325</v>
      </c>
      <c r="I25" s="490">
        <v>135783</v>
      </c>
      <c r="J25" s="171">
        <f t="shared" si="28"/>
        <v>-1.1</v>
      </c>
      <c r="K25" s="205">
        <v>209600</v>
      </c>
      <c r="L25" s="490">
        <v>215818</v>
      </c>
      <c r="M25" s="171">
        <f t="shared" si="29"/>
        <v>-2.9</v>
      </c>
      <c r="N25" s="205">
        <v>182959</v>
      </c>
      <c r="O25" s="490">
        <v>187434</v>
      </c>
      <c r="P25" s="171">
        <f t="shared" si="2"/>
        <v>-2.4</v>
      </c>
      <c r="Q25" s="205">
        <v>81210</v>
      </c>
      <c r="R25" s="490">
        <v>0</v>
      </c>
      <c r="S25" s="171" t="s">
        <v>387</v>
      </c>
      <c r="T25" s="205">
        <v>1245957</v>
      </c>
      <c r="U25" s="490">
        <v>1214533</v>
      </c>
      <c r="V25" s="171">
        <f t="shared" si="30"/>
        <v>2.6</v>
      </c>
      <c r="W25" s="205">
        <v>2281602</v>
      </c>
      <c r="X25" s="490">
        <v>2363990</v>
      </c>
      <c r="Y25" s="172">
        <f t="shared" si="31"/>
        <v>-3.5</v>
      </c>
      <c r="Z25" s="205">
        <v>583210</v>
      </c>
      <c r="AA25" s="490">
        <v>473219</v>
      </c>
      <c r="AB25" s="172">
        <f t="shared" si="32"/>
        <v>23.2</v>
      </c>
      <c r="AC25" s="205">
        <f t="shared" si="3"/>
        <v>12484074</v>
      </c>
      <c r="AD25" s="499">
        <f t="shared" si="4"/>
        <v>12457498</v>
      </c>
      <c r="AE25" s="172">
        <f t="shared" si="33"/>
        <v>0.2</v>
      </c>
      <c r="AF25" s="500">
        <v>-33</v>
      </c>
      <c r="AG25" s="490">
        <v>0</v>
      </c>
      <c r="AH25" s="490">
        <v>12484074</v>
      </c>
      <c r="AI25" s="501">
        <f t="shared" si="34"/>
        <v>12484041</v>
      </c>
      <c r="AJ25" s="490">
        <v>12457498</v>
      </c>
      <c r="AK25" s="171">
        <f t="shared" si="35"/>
        <v>0.2</v>
      </c>
      <c r="AL25" s="501">
        <v>4040000</v>
      </c>
      <c r="AM25" s="490">
        <v>4247507</v>
      </c>
      <c r="AN25" s="171">
        <f t="shared" si="36"/>
        <v>-4.9</v>
      </c>
      <c r="AO25" s="500">
        <v>3699</v>
      </c>
      <c r="AP25" s="490">
        <v>0</v>
      </c>
      <c r="AQ25" s="205">
        <f t="shared" si="37"/>
        <v>4043699</v>
      </c>
      <c r="AR25" s="499">
        <v>4247507</v>
      </c>
      <c r="AS25" s="172">
        <f t="shared" si="38"/>
        <v>-4.8</v>
      </c>
      <c r="AT25" s="502">
        <f t="shared" si="42"/>
        <v>8440342</v>
      </c>
      <c r="AU25" s="503">
        <f t="shared" si="6"/>
        <v>8209991</v>
      </c>
      <c r="AV25" s="171">
        <f t="shared" si="39"/>
        <v>2.8</v>
      </c>
      <c r="AW25" s="504">
        <f>BG25</f>
        <v>8609</v>
      </c>
      <c r="AX25" s="490">
        <v>6364</v>
      </c>
      <c r="AY25" s="205">
        <f t="shared" si="40"/>
        <v>8431733</v>
      </c>
      <c r="AZ25" s="490">
        <f t="shared" si="40"/>
        <v>8203627</v>
      </c>
      <c r="BA25" s="165">
        <f t="shared" si="26"/>
        <v>2.8</v>
      </c>
      <c r="BB25" s="166"/>
      <c r="BC25" s="173"/>
      <c r="BD25" s="165"/>
      <c r="BE25" s="168">
        <f t="shared" si="41"/>
        <v>8431733</v>
      </c>
      <c r="BF25" s="61"/>
      <c r="BG25" s="71">
        <v>8609</v>
      </c>
      <c r="BH25" s="61"/>
    </row>
    <row r="26" spans="1:60" ht="14.25" customHeight="1">
      <c r="A26" s="7" t="s">
        <v>66</v>
      </c>
      <c r="B26" s="2" t="s">
        <v>47</v>
      </c>
      <c r="C26" s="60">
        <v>4</v>
      </c>
      <c r="D26" s="13">
        <v>661</v>
      </c>
      <c r="E26" s="169">
        <v>6696902</v>
      </c>
      <c r="F26" s="490">
        <v>6552443</v>
      </c>
      <c r="G26" s="505">
        <f aca="true" t="shared" si="43" ref="G26:G39">ROUND(E26/F26*100-100,1)</f>
        <v>2.2</v>
      </c>
      <c r="H26" s="205">
        <v>135965</v>
      </c>
      <c r="I26" s="490">
        <v>134141</v>
      </c>
      <c r="J26" s="505">
        <f aca="true" t="shared" si="44" ref="J26:J39">ROUND(H26/I26*100-100,1)</f>
        <v>1.4</v>
      </c>
      <c r="K26" s="205">
        <v>183722</v>
      </c>
      <c r="L26" s="490">
        <v>187690</v>
      </c>
      <c r="M26" s="505">
        <f aca="true" t="shared" si="45" ref="M26:M39">ROUND(K26/L26*100-100,1)</f>
        <v>-2.1</v>
      </c>
      <c r="N26" s="205">
        <v>163866</v>
      </c>
      <c r="O26" s="490">
        <v>169020</v>
      </c>
      <c r="P26" s="505">
        <f t="shared" si="2"/>
        <v>-3</v>
      </c>
      <c r="Q26" s="205">
        <v>52865</v>
      </c>
      <c r="R26" s="490">
        <v>0</v>
      </c>
      <c r="S26" s="505" t="s">
        <v>387</v>
      </c>
      <c r="T26" s="205">
        <v>936549</v>
      </c>
      <c r="U26" s="490">
        <v>898665</v>
      </c>
      <c r="V26" s="505">
        <f aca="true" t="shared" si="46" ref="V26:V39">ROUND(T26/U26*100-100,1)</f>
        <v>4.2</v>
      </c>
      <c r="W26" s="205">
        <v>1313471</v>
      </c>
      <c r="X26" s="490">
        <v>1251413</v>
      </c>
      <c r="Y26" s="172">
        <f aca="true" t="shared" si="47" ref="Y26:Y39">ROUND(W26/X26*100-100,1)</f>
        <v>5</v>
      </c>
      <c r="Z26" s="205">
        <v>590634</v>
      </c>
      <c r="AA26" s="490">
        <v>451799</v>
      </c>
      <c r="AB26" s="172">
        <f aca="true" t="shared" si="48" ref="AB26:AB39">ROUND(Z26/AA26*100-100,1)</f>
        <v>30.7</v>
      </c>
      <c r="AC26" s="205">
        <f t="shared" si="3"/>
        <v>8892706</v>
      </c>
      <c r="AD26" s="499">
        <f t="shared" si="4"/>
        <v>8741573</v>
      </c>
      <c r="AE26" s="172">
        <f aca="true" t="shared" si="49" ref="AE26:AE39">ROUND(AC26/AD26*100-100,1)</f>
        <v>1.7</v>
      </c>
      <c r="AF26" s="500">
        <v>0</v>
      </c>
      <c r="AG26" s="490">
        <v>175</v>
      </c>
      <c r="AH26" s="490">
        <v>8892706</v>
      </c>
      <c r="AI26" s="501">
        <f>AF26+AH26</f>
        <v>8892706</v>
      </c>
      <c r="AJ26" s="490">
        <v>8741748</v>
      </c>
      <c r="AK26" s="171">
        <f aca="true" t="shared" si="50" ref="AK26:AK39">ROUND(AI26/AJ26*100-100,1)</f>
        <v>1.7</v>
      </c>
      <c r="AL26" s="501">
        <v>4086102</v>
      </c>
      <c r="AM26" s="490">
        <v>4298630</v>
      </c>
      <c r="AN26" s="171">
        <f aca="true" t="shared" si="51" ref="AN26:AN39">ROUND(AL26/AM26*100-100,1)</f>
        <v>-4.9</v>
      </c>
      <c r="AO26" s="500">
        <v>0</v>
      </c>
      <c r="AP26" s="490">
        <v>-717</v>
      </c>
      <c r="AQ26" s="205">
        <f>AL26+AO26</f>
        <v>4086102</v>
      </c>
      <c r="AR26" s="499">
        <v>4297913</v>
      </c>
      <c r="AS26" s="172">
        <f aca="true" t="shared" si="52" ref="AS26:AS39">ROUND(AQ26/AR26*100-100,1)</f>
        <v>-4.9</v>
      </c>
      <c r="AT26" s="502">
        <f t="shared" si="42"/>
        <v>4806604</v>
      </c>
      <c r="AU26" s="503">
        <f t="shared" si="6"/>
        <v>4443835</v>
      </c>
      <c r="AV26" s="171">
        <f aca="true" t="shared" si="53" ref="AV26:AV39">ROUND(AT26/AU26*100-100,1)</f>
        <v>8.2</v>
      </c>
      <c r="AW26" s="504">
        <f>BG26</f>
        <v>6133</v>
      </c>
      <c r="AX26" s="490">
        <v>4466</v>
      </c>
      <c r="AY26" s="205">
        <f>AT26-AW26</f>
        <v>4800471</v>
      </c>
      <c r="AZ26" s="490">
        <f>AU26-AX26</f>
        <v>4439369</v>
      </c>
      <c r="BA26" s="165">
        <f t="shared" si="26"/>
        <v>8.1</v>
      </c>
      <c r="BB26" s="166"/>
      <c r="BC26" s="167"/>
      <c r="BD26" s="183"/>
      <c r="BE26" s="168">
        <f>AY26-BC26</f>
        <v>4800471</v>
      </c>
      <c r="BF26" s="61"/>
      <c r="BG26" s="71">
        <v>6133</v>
      </c>
      <c r="BH26" s="61"/>
    </row>
    <row r="27" spans="1:60" ht="14.25" customHeight="1">
      <c r="A27" s="6" t="s">
        <v>19</v>
      </c>
      <c r="B27" s="1" t="s">
        <v>47</v>
      </c>
      <c r="C27" s="59">
        <v>5</v>
      </c>
      <c r="D27" s="10">
        <v>748</v>
      </c>
      <c r="E27" s="174">
        <v>3121676</v>
      </c>
      <c r="F27" s="491">
        <v>2975164</v>
      </c>
      <c r="G27" s="509">
        <f t="shared" si="43"/>
        <v>4.9</v>
      </c>
      <c r="H27" s="205">
        <v>85676</v>
      </c>
      <c r="I27" s="491">
        <v>80856</v>
      </c>
      <c r="J27" s="509">
        <f t="shared" si="44"/>
        <v>6</v>
      </c>
      <c r="K27" s="205">
        <v>138111</v>
      </c>
      <c r="L27" s="491">
        <v>127748</v>
      </c>
      <c r="M27" s="509">
        <f t="shared" si="45"/>
        <v>8.1</v>
      </c>
      <c r="N27" s="205">
        <v>25141</v>
      </c>
      <c r="O27" s="491">
        <v>23958</v>
      </c>
      <c r="P27" s="509">
        <f t="shared" si="2"/>
        <v>4.9</v>
      </c>
      <c r="Q27" s="205">
        <v>31817</v>
      </c>
      <c r="R27" s="490">
        <v>0</v>
      </c>
      <c r="S27" s="509" t="s">
        <v>387</v>
      </c>
      <c r="T27" s="507">
        <v>684648</v>
      </c>
      <c r="U27" s="491">
        <v>596264</v>
      </c>
      <c r="V27" s="509">
        <f t="shared" si="46"/>
        <v>14.8</v>
      </c>
      <c r="W27" s="507">
        <v>423046</v>
      </c>
      <c r="X27" s="491">
        <v>437568</v>
      </c>
      <c r="Y27" s="510">
        <f t="shared" si="47"/>
        <v>-3.3</v>
      </c>
      <c r="Z27" s="204">
        <v>462572</v>
      </c>
      <c r="AA27" s="493">
        <v>204145</v>
      </c>
      <c r="AB27" s="511">
        <f t="shared" si="48"/>
        <v>126.6</v>
      </c>
      <c r="AC27" s="204">
        <f t="shared" si="3"/>
        <v>4047543</v>
      </c>
      <c r="AD27" s="512">
        <f t="shared" si="4"/>
        <v>4037413</v>
      </c>
      <c r="AE27" s="510">
        <f t="shared" si="49"/>
        <v>0.3</v>
      </c>
      <c r="AF27" s="513">
        <v>0</v>
      </c>
      <c r="AG27" s="491">
        <v>0</v>
      </c>
      <c r="AH27" s="491">
        <v>4047543</v>
      </c>
      <c r="AI27" s="514">
        <f aca="true" t="shared" si="54" ref="AI27:AI47">AF27+AH27</f>
        <v>4047543</v>
      </c>
      <c r="AJ27" s="491">
        <v>4037413</v>
      </c>
      <c r="AK27" s="515">
        <f t="shared" si="50"/>
        <v>0.3</v>
      </c>
      <c r="AL27" s="514">
        <v>3756534</v>
      </c>
      <c r="AM27" s="491">
        <v>3836416</v>
      </c>
      <c r="AN27" s="515">
        <f t="shared" si="51"/>
        <v>-2.1</v>
      </c>
      <c r="AO27" s="513">
        <v>0</v>
      </c>
      <c r="AP27" s="491">
        <v>0</v>
      </c>
      <c r="AQ27" s="507">
        <f aca="true" t="shared" si="55" ref="AQ27:AQ47">AL27+AO27</f>
        <v>3756534</v>
      </c>
      <c r="AR27" s="516">
        <v>3836416</v>
      </c>
      <c r="AS27" s="510">
        <f t="shared" si="52"/>
        <v>-2.1</v>
      </c>
      <c r="AT27" s="517">
        <f aca="true" t="shared" si="56" ref="AT27:AT47">AI27-AQ27</f>
        <v>291009</v>
      </c>
      <c r="AU27" s="518">
        <f t="shared" si="6"/>
        <v>200997</v>
      </c>
      <c r="AV27" s="515">
        <f t="shared" si="53"/>
        <v>44.8</v>
      </c>
      <c r="AW27" s="504">
        <f aca="true" t="shared" si="57" ref="AW27:AW34">BG27</f>
        <v>2791</v>
      </c>
      <c r="AX27" s="490">
        <v>2063</v>
      </c>
      <c r="AY27" s="204">
        <f t="shared" si="40"/>
        <v>288218</v>
      </c>
      <c r="AZ27" s="493">
        <f t="shared" si="40"/>
        <v>198934</v>
      </c>
      <c r="BA27" s="165">
        <f aca="true" t="shared" si="58" ref="BA27:BA33">ROUND(AY27/AZ27*100-100,1)</f>
        <v>44.9</v>
      </c>
      <c r="BB27" s="166"/>
      <c r="BC27" s="182"/>
      <c r="BD27" s="165"/>
      <c r="BE27" s="168">
        <f aca="true" t="shared" si="59" ref="BE27:BE50">AY27-BC27</f>
        <v>288218</v>
      </c>
      <c r="BF27" s="61"/>
      <c r="BG27" s="71">
        <v>2791</v>
      </c>
      <c r="BH27" s="61"/>
    </row>
    <row r="28" spans="1:60" ht="14.25" customHeight="1">
      <c r="A28" s="57" t="s">
        <v>20</v>
      </c>
      <c r="B28" s="2" t="s">
        <v>47</v>
      </c>
      <c r="C28" s="60">
        <v>5</v>
      </c>
      <c r="D28" s="10">
        <v>748</v>
      </c>
      <c r="E28" s="174">
        <v>2816928</v>
      </c>
      <c r="F28" s="491">
        <v>2711006</v>
      </c>
      <c r="G28" s="509">
        <f t="shared" si="43"/>
        <v>3.9</v>
      </c>
      <c r="H28" s="205">
        <v>87867</v>
      </c>
      <c r="I28" s="491">
        <v>84436</v>
      </c>
      <c r="J28" s="509">
        <f t="shared" si="44"/>
        <v>4.1</v>
      </c>
      <c r="K28" s="205">
        <v>109317</v>
      </c>
      <c r="L28" s="491">
        <v>112234</v>
      </c>
      <c r="M28" s="509">
        <f t="shared" si="45"/>
        <v>-2.6</v>
      </c>
      <c r="N28" s="205">
        <v>38910</v>
      </c>
      <c r="O28" s="491">
        <v>34913</v>
      </c>
      <c r="P28" s="509">
        <f t="shared" si="2"/>
        <v>11.4</v>
      </c>
      <c r="Q28" s="205">
        <v>31849</v>
      </c>
      <c r="R28" s="490">
        <v>0</v>
      </c>
      <c r="S28" s="509" t="s">
        <v>387</v>
      </c>
      <c r="T28" s="507">
        <v>609693</v>
      </c>
      <c r="U28" s="491">
        <v>562060</v>
      </c>
      <c r="V28" s="509">
        <f t="shared" si="46"/>
        <v>8.5</v>
      </c>
      <c r="W28" s="507">
        <v>541702</v>
      </c>
      <c r="X28" s="491">
        <v>544631</v>
      </c>
      <c r="Y28" s="510">
        <f t="shared" si="47"/>
        <v>-0.5</v>
      </c>
      <c r="Z28" s="205">
        <v>390824</v>
      </c>
      <c r="AA28" s="490">
        <v>261555</v>
      </c>
      <c r="AB28" s="172">
        <f t="shared" si="48"/>
        <v>49.4</v>
      </c>
      <c r="AC28" s="205">
        <f t="shared" si="3"/>
        <v>3845442</v>
      </c>
      <c r="AD28" s="499">
        <f t="shared" si="4"/>
        <v>3787725</v>
      </c>
      <c r="AE28" s="510">
        <f t="shared" si="49"/>
        <v>1.5</v>
      </c>
      <c r="AF28" s="513">
        <v>-1585</v>
      </c>
      <c r="AG28" s="491">
        <v>0</v>
      </c>
      <c r="AH28" s="491">
        <v>3845442</v>
      </c>
      <c r="AI28" s="514">
        <f t="shared" si="54"/>
        <v>3843857</v>
      </c>
      <c r="AJ28" s="491">
        <v>3787725</v>
      </c>
      <c r="AK28" s="515">
        <f t="shared" si="50"/>
        <v>1.5</v>
      </c>
      <c r="AL28" s="514">
        <v>2663811</v>
      </c>
      <c r="AM28" s="491">
        <v>2748554</v>
      </c>
      <c r="AN28" s="515">
        <f t="shared" si="51"/>
        <v>-3.1</v>
      </c>
      <c r="AO28" s="513">
        <v>-1534</v>
      </c>
      <c r="AP28" s="491">
        <v>0</v>
      </c>
      <c r="AQ28" s="507">
        <f t="shared" si="55"/>
        <v>2662277</v>
      </c>
      <c r="AR28" s="516">
        <v>2748554</v>
      </c>
      <c r="AS28" s="510">
        <f t="shared" si="52"/>
        <v>-3.1</v>
      </c>
      <c r="AT28" s="517">
        <f t="shared" si="56"/>
        <v>1181580</v>
      </c>
      <c r="AU28" s="518">
        <f t="shared" si="6"/>
        <v>1039171</v>
      </c>
      <c r="AV28" s="515">
        <f t="shared" si="53"/>
        <v>13.7</v>
      </c>
      <c r="AW28" s="508">
        <f t="shared" si="57"/>
        <v>2651</v>
      </c>
      <c r="AX28" s="491">
        <v>1935</v>
      </c>
      <c r="AY28" s="205">
        <f t="shared" si="40"/>
        <v>1178929</v>
      </c>
      <c r="AZ28" s="490">
        <f t="shared" si="40"/>
        <v>1037236</v>
      </c>
      <c r="BA28" s="165">
        <f t="shared" si="58"/>
        <v>13.7</v>
      </c>
      <c r="BB28" s="166"/>
      <c r="BC28" s="182"/>
      <c r="BD28" s="165"/>
      <c r="BE28" s="168">
        <f t="shared" si="59"/>
        <v>1178929</v>
      </c>
      <c r="BF28" s="61"/>
      <c r="BG28" s="71">
        <v>2651</v>
      </c>
      <c r="BH28" s="61"/>
    </row>
    <row r="29" spans="1:60" ht="14.25" customHeight="1">
      <c r="A29" s="57" t="s">
        <v>21</v>
      </c>
      <c r="B29" s="2" t="s">
        <v>47</v>
      </c>
      <c r="C29" s="60">
        <v>3</v>
      </c>
      <c r="D29" s="10">
        <v>535</v>
      </c>
      <c r="E29" s="206">
        <v>4444088</v>
      </c>
      <c r="F29" s="519">
        <v>4385285</v>
      </c>
      <c r="G29" s="509">
        <f t="shared" si="43"/>
        <v>1.3</v>
      </c>
      <c r="H29" s="205">
        <v>93704</v>
      </c>
      <c r="I29" s="491">
        <v>74471</v>
      </c>
      <c r="J29" s="509">
        <f t="shared" si="44"/>
        <v>25.8</v>
      </c>
      <c r="K29" s="205">
        <v>163513</v>
      </c>
      <c r="L29" s="491">
        <v>167392</v>
      </c>
      <c r="M29" s="509">
        <f t="shared" si="45"/>
        <v>-2.3</v>
      </c>
      <c r="N29" s="205">
        <v>136001</v>
      </c>
      <c r="O29" s="491">
        <v>140045</v>
      </c>
      <c r="P29" s="509">
        <f t="shared" si="2"/>
        <v>-2.9</v>
      </c>
      <c r="Q29" s="205">
        <v>49306</v>
      </c>
      <c r="R29" s="490">
        <v>0</v>
      </c>
      <c r="S29" s="509" t="s">
        <v>387</v>
      </c>
      <c r="T29" s="507">
        <v>784800</v>
      </c>
      <c r="U29" s="491">
        <v>756451</v>
      </c>
      <c r="V29" s="509">
        <f t="shared" si="46"/>
        <v>3.7</v>
      </c>
      <c r="W29" s="507">
        <v>547285</v>
      </c>
      <c r="X29" s="491">
        <v>529035</v>
      </c>
      <c r="Y29" s="510">
        <f t="shared" si="47"/>
        <v>3.4</v>
      </c>
      <c r="Z29" s="205">
        <v>492203</v>
      </c>
      <c r="AA29" s="490">
        <v>375395</v>
      </c>
      <c r="AB29" s="172">
        <f t="shared" si="48"/>
        <v>31.1</v>
      </c>
      <c r="AC29" s="205">
        <f t="shared" si="3"/>
        <v>5726494</v>
      </c>
      <c r="AD29" s="499">
        <f t="shared" si="4"/>
        <v>5677284</v>
      </c>
      <c r="AE29" s="510">
        <f t="shared" si="49"/>
        <v>0.9</v>
      </c>
      <c r="AF29" s="513">
        <v>-298</v>
      </c>
      <c r="AG29" s="491">
        <v>0</v>
      </c>
      <c r="AH29" s="491">
        <v>5726494</v>
      </c>
      <c r="AI29" s="514">
        <f t="shared" si="54"/>
        <v>5726196</v>
      </c>
      <c r="AJ29" s="491">
        <v>5677284</v>
      </c>
      <c r="AK29" s="515">
        <f t="shared" si="50"/>
        <v>0.9</v>
      </c>
      <c r="AL29" s="514">
        <v>3405375</v>
      </c>
      <c r="AM29" s="491">
        <v>3508989</v>
      </c>
      <c r="AN29" s="515">
        <f t="shared" si="51"/>
        <v>-3</v>
      </c>
      <c r="AO29" s="513">
        <v>1042</v>
      </c>
      <c r="AP29" s="491">
        <v>0</v>
      </c>
      <c r="AQ29" s="507">
        <f t="shared" si="55"/>
        <v>3406417</v>
      </c>
      <c r="AR29" s="516">
        <v>3508989</v>
      </c>
      <c r="AS29" s="510">
        <f t="shared" si="52"/>
        <v>-2.9</v>
      </c>
      <c r="AT29" s="517">
        <f t="shared" si="56"/>
        <v>2319779</v>
      </c>
      <c r="AU29" s="518">
        <f t="shared" si="6"/>
        <v>2168295</v>
      </c>
      <c r="AV29" s="515">
        <f t="shared" si="53"/>
        <v>7</v>
      </c>
      <c r="AW29" s="508">
        <f t="shared" si="57"/>
        <v>3949</v>
      </c>
      <c r="AX29" s="491">
        <v>2900</v>
      </c>
      <c r="AY29" s="205">
        <f t="shared" si="40"/>
        <v>2315830</v>
      </c>
      <c r="AZ29" s="490">
        <f t="shared" si="40"/>
        <v>2165395</v>
      </c>
      <c r="BA29" s="184">
        <f t="shared" si="58"/>
        <v>6.9</v>
      </c>
      <c r="BB29" s="166"/>
      <c r="BC29" s="182"/>
      <c r="BD29" s="184"/>
      <c r="BE29" s="168">
        <f t="shared" si="59"/>
        <v>2315830</v>
      </c>
      <c r="BF29" s="61"/>
      <c r="BG29" s="71">
        <v>3949</v>
      </c>
      <c r="BH29" s="61"/>
    </row>
    <row r="30" spans="1:60" ht="14.25" customHeight="1">
      <c r="A30" s="57" t="s">
        <v>22</v>
      </c>
      <c r="B30" s="2" t="s">
        <v>47</v>
      </c>
      <c r="C30" s="60">
        <v>3</v>
      </c>
      <c r="D30" s="10">
        <v>551</v>
      </c>
      <c r="E30" s="174">
        <v>3975402</v>
      </c>
      <c r="F30" s="491">
        <v>3890829</v>
      </c>
      <c r="G30" s="509">
        <f t="shared" si="43"/>
        <v>2.2</v>
      </c>
      <c r="H30" s="205">
        <v>68110</v>
      </c>
      <c r="I30" s="491">
        <v>64558</v>
      </c>
      <c r="J30" s="509">
        <f t="shared" si="44"/>
        <v>5.5</v>
      </c>
      <c r="K30" s="205">
        <v>123420</v>
      </c>
      <c r="L30" s="491">
        <v>123859</v>
      </c>
      <c r="M30" s="509">
        <f t="shared" si="45"/>
        <v>-0.4</v>
      </c>
      <c r="N30" s="205">
        <v>73258</v>
      </c>
      <c r="O30" s="491">
        <v>71789</v>
      </c>
      <c r="P30" s="509">
        <f t="shared" si="2"/>
        <v>2</v>
      </c>
      <c r="Q30" s="205">
        <v>39193</v>
      </c>
      <c r="R30" s="490">
        <v>0</v>
      </c>
      <c r="S30" s="509" t="s">
        <v>387</v>
      </c>
      <c r="T30" s="507">
        <v>741104</v>
      </c>
      <c r="U30" s="491">
        <v>695778</v>
      </c>
      <c r="V30" s="509">
        <f t="shared" si="46"/>
        <v>6.5</v>
      </c>
      <c r="W30" s="507">
        <v>533133</v>
      </c>
      <c r="X30" s="491">
        <v>520917</v>
      </c>
      <c r="Y30" s="510">
        <f t="shared" si="47"/>
        <v>2.3</v>
      </c>
      <c r="Z30" s="205">
        <v>522099</v>
      </c>
      <c r="AA30" s="490">
        <v>373389</v>
      </c>
      <c r="AB30" s="172">
        <f t="shared" si="48"/>
        <v>39.8</v>
      </c>
      <c r="AC30" s="205">
        <f t="shared" si="3"/>
        <v>5031521</v>
      </c>
      <c r="AD30" s="499">
        <f t="shared" si="4"/>
        <v>4994341</v>
      </c>
      <c r="AE30" s="510">
        <f t="shared" si="49"/>
        <v>0.7</v>
      </c>
      <c r="AF30" s="513">
        <v>0</v>
      </c>
      <c r="AG30" s="491">
        <v>0</v>
      </c>
      <c r="AH30" s="491">
        <v>5031521</v>
      </c>
      <c r="AI30" s="514">
        <f t="shared" si="54"/>
        <v>5031521</v>
      </c>
      <c r="AJ30" s="491">
        <v>4994341</v>
      </c>
      <c r="AK30" s="515">
        <f t="shared" si="50"/>
        <v>0.7</v>
      </c>
      <c r="AL30" s="514">
        <v>3452989</v>
      </c>
      <c r="AM30" s="491">
        <v>3587177</v>
      </c>
      <c r="AN30" s="515">
        <f t="shared" si="51"/>
        <v>-3.7</v>
      </c>
      <c r="AO30" s="513">
        <v>0</v>
      </c>
      <c r="AP30" s="491">
        <v>0</v>
      </c>
      <c r="AQ30" s="507">
        <f t="shared" si="55"/>
        <v>3452989</v>
      </c>
      <c r="AR30" s="516">
        <v>3587177</v>
      </c>
      <c r="AS30" s="510">
        <f t="shared" si="52"/>
        <v>-3.7</v>
      </c>
      <c r="AT30" s="517">
        <f t="shared" si="56"/>
        <v>1578532</v>
      </c>
      <c r="AU30" s="518">
        <f t="shared" si="6"/>
        <v>1407164</v>
      </c>
      <c r="AV30" s="515">
        <f t="shared" si="53"/>
        <v>12.2</v>
      </c>
      <c r="AW30" s="508">
        <f t="shared" si="57"/>
        <v>3470</v>
      </c>
      <c r="AX30" s="491">
        <v>2552</v>
      </c>
      <c r="AY30" s="205">
        <f t="shared" si="40"/>
        <v>1575062</v>
      </c>
      <c r="AZ30" s="490">
        <f t="shared" si="40"/>
        <v>1404612</v>
      </c>
      <c r="BA30" s="165">
        <f t="shared" si="58"/>
        <v>12.1</v>
      </c>
      <c r="BB30" s="166"/>
      <c r="BC30" s="182"/>
      <c r="BD30" s="165"/>
      <c r="BE30" s="168">
        <f t="shared" si="59"/>
        <v>1575062</v>
      </c>
      <c r="BF30" s="61"/>
      <c r="BG30" s="71">
        <v>3470</v>
      </c>
      <c r="BH30" s="61"/>
    </row>
    <row r="31" spans="1:60" ht="14.25" customHeight="1">
      <c r="A31" s="57" t="s">
        <v>23</v>
      </c>
      <c r="B31" s="2" t="s">
        <v>47</v>
      </c>
      <c r="C31" s="60">
        <v>3</v>
      </c>
      <c r="D31" s="10">
        <v>507</v>
      </c>
      <c r="E31" s="174">
        <v>1797242</v>
      </c>
      <c r="F31" s="491">
        <v>1746078</v>
      </c>
      <c r="G31" s="509">
        <f t="shared" si="43"/>
        <v>2.9</v>
      </c>
      <c r="H31" s="205">
        <v>44966</v>
      </c>
      <c r="I31" s="491">
        <v>43640</v>
      </c>
      <c r="J31" s="509">
        <f t="shared" si="44"/>
        <v>3</v>
      </c>
      <c r="K31" s="205">
        <v>101320</v>
      </c>
      <c r="L31" s="491">
        <v>102486</v>
      </c>
      <c r="M31" s="509">
        <f t="shared" si="45"/>
        <v>-1.1</v>
      </c>
      <c r="N31" s="205">
        <v>73505</v>
      </c>
      <c r="O31" s="491">
        <v>73494</v>
      </c>
      <c r="P31" s="509">
        <f t="shared" si="2"/>
        <v>0</v>
      </c>
      <c r="Q31" s="205">
        <v>35945</v>
      </c>
      <c r="R31" s="490">
        <v>0</v>
      </c>
      <c r="S31" s="509" t="s">
        <v>387</v>
      </c>
      <c r="T31" s="507">
        <v>368923</v>
      </c>
      <c r="U31" s="491">
        <v>358082</v>
      </c>
      <c r="V31" s="509">
        <f t="shared" si="46"/>
        <v>3</v>
      </c>
      <c r="W31" s="507">
        <v>232753</v>
      </c>
      <c r="X31" s="491">
        <v>224429</v>
      </c>
      <c r="Y31" s="510">
        <f t="shared" si="47"/>
        <v>3.7</v>
      </c>
      <c r="Z31" s="205">
        <v>176976</v>
      </c>
      <c r="AA31" s="490">
        <v>131854</v>
      </c>
      <c r="AB31" s="172">
        <f t="shared" si="48"/>
        <v>34.2</v>
      </c>
      <c r="AC31" s="205">
        <f t="shared" si="3"/>
        <v>2477678</v>
      </c>
      <c r="AD31" s="499">
        <f t="shared" si="4"/>
        <v>2416355</v>
      </c>
      <c r="AE31" s="510">
        <f t="shared" si="49"/>
        <v>2.5</v>
      </c>
      <c r="AF31" s="513">
        <v>-2232</v>
      </c>
      <c r="AG31" s="491">
        <v>0</v>
      </c>
      <c r="AH31" s="491">
        <v>2477678</v>
      </c>
      <c r="AI31" s="514">
        <f t="shared" si="54"/>
        <v>2475446</v>
      </c>
      <c r="AJ31" s="491">
        <v>2416355</v>
      </c>
      <c r="AK31" s="515">
        <f t="shared" si="50"/>
        <v>2.4</v>
      </c>
      <c r="AL31" s="514">
        <v>1151401</v>
      </c>
      <c r="AM31" s="491">
        <v>1219955</v>
      </c>
      <c r="AN31" s="515">
        <f t="shared" si="51"/>
        <v>-5.6</v>
      </c>
      <c r="AO31" s="513">
        <v>2515</v>
      </c>
      <c r="AP31" s="491">
        <v>0</v>
      </c>
      <c r="AQ31" s="507">
        <f t="shared" si="55"/>
        <v>1153916</v>
      </c>
      <c r="AR31" s="516">
        <v>1219955</v>
      </c>
      <c r="AS31" s="510">
        <f t="shared" si="52"/>
        <v>-5.4</v>
      </c>
      <c r="AT31" s="517">
        <f t="shared" si="56"/>
        <v>1321530</v>
      </c>
      <c r="AU31" s="518">
        <f t="shared" si="6"/>
        <v>1196400</v>
      </c>
      <c r="AV31" s="515">
        <f t="shared" si="53"/>
        <v>10.5</v>
      </c>
      <c r="AW31" s="508">
        <f t="shared" si="57"/>
        <v>1707</v>
      </c>
      <c r="AX31" s="491">
        <v>1234</v>
      </c>
      <c r="AY31" s="205">
        <f t="shared" si="40"/>
        <v>1319823</v>
      </c>
      <c r="AZ31" s="490">
        <f t="shared" si="40"/>
        <v>1195166</v>
      </c>
      <c r="BA31" s="186">
        <f t="shared" si="58"/>
        <v>10.4</v>
      </c>
      <c r="BB31" s="166"/>
      <c r="BC31" s="182"/>
      <c r="BD31" s="186"/>
      <c r="BE31" s="168">
        <f t="shared" si="59"/>
        <v>1319823</v>
      </c>
      <c r="BF31" s="61"/>
      <c r="BG31" s="71">
        <v>1707</v>
      </c>
      <c r="BH31" s="61"/>
    </row>
    <row r="32" spans="1:60" ht="14.25" customHeight="1">
      <c r="A32" s="57" t="s">
        <v>24</v>
      </c>
      <c r="B32" s="2" t="s">
        <v>47</v>
      </c>
      <c r="C32" s="60">
        <v>3</v>
      </c>
      <c r="D32" s="10">
        <v>562</v>
      </c>
      <c r="E32" s="174">
        <v>2971663</v>
      </c>
      <c r="F32" s="491">
        <v>2930588</v>
      </c>
      <c r="G32" s="509">
        <f t="shared" si="43"/>
        <v>1.4</v>
      </c>
      <c r="H32" s="205">
        <v>70726</v>
      </c>
      <c r="I32" s="491">
        <v>69223</v>
      </c>
      <c r="J32" s="509">
        <f t="shared" si="44"/>
        <v>2.2</v>
      </c>
      <c r="K32" s="205">
        <v>111982</v>
      </c>
      <c r="L32" s="491">
        <v>111646</v>
      </c>
      <c r="M32" s="509">
        <f t="shared" si="45"/>
        <v>0.3</v>
      </c>
      <c r="N32" s="205">
        <v>61616</v>
      </c>
      <c r="O32" s="491">
        <v>61815</v>
      </c>
      <c r="P32" s="509">
        <f t="shared" si="2"/>
        <v>-0.3</v>
      </c>
      <c r="Q32" s="205">
        <v>36234</v>
      </c>
      <c r="R32" s="490">
        <v>0</v>
      </c>
      <c r="S32" s="509" t="s">
        <v>387</v>
      </c>
      <c r="T32" s="507">
        <v>560365</v>
      </c>
      <c r="U32" s="491">
        <v>517924</v>
      </c>
      <c r="V32" s="509">
        <f t="shared" si="46"/>
        <v>8.2</v>
      </c>
      <c r="W32" s="507">
        <v>411506</v>
      </c>
      <c r="X32" s="491">
        <v>409602</v>
      </c>
      <c r="Y32" s="510">
        <f t="shared" si="47"/>
        <v>0.5</v>
      </c>
      <c r="Z32" s="205">
        <v>426985</v>
      </c>
      <c r="AA32" s="490">
        <v>291383</v>
      </c>
      <c r="AB32" s="172">
        <f t="shared" si="48"/>
        <v>46.5</v>
      </c>
      <c r="AC32" s="205">
        <f t="shared" si="3"/>
        <v>3797107</v>
      </c>
      <c r="AD32" s="499">
        <f>SUM(F32,I32,L32,O32,R32,U32,X32)-AA32</f>
        <v>3809415</v>
      </c>
      <c r="AE32" s="510">
        <f t="shared" si="49"/>
        <v>-0.3</v>
      </c>
      <c r="AF32" s="513">
        <v>0</v>
      </c>
      <c r="AG32" s="491">
        <v>-36052</v>
      </c>
      <c r="AH32" s="491">
        <v>3797107</v>
      </c>
      <c r="AI32" s="514">
        <f t="shared" si="54"/>
        <v>3797107</v>
      </c>
      <c r="AJ32" s="491">
        <v>3773363</v>
      </c>
      <c r="AK32" s="515">
        <f t="shared" si="50"/>
        <v>0.6</v>
      </c>
      <c r="AL32" s="514">
        <v>2506148</v>
      </c>
      <c r="AM32" s="491">
        <v>2651739</v>
      </c>
      <c r="AN32" s="515">
        <f t="shared" si="51"/>
        <v>-5.5</v>
      </c>
      <c r="AO32" s="513">
        <v>0</v>
      </c>
      <c r="AP32" s="491">
        <v>-1477</v>
      </c>
      <c r="AQ32" s="507">
        <f t="shared" si="55"/>
        <v>2506148</v>
      </c>
      <c r="AR32" s="516">
        <v>2650262</v>
      </c>
      <c r="AS32" s="510">
        <f t="shared" si="52"/>
        <v>-5.4</v>
      </c>
      <c r="AT32" s="517">
        <f t="shared" si="56"/>
        <v>1290959</v>
      </c>
      <c r="AU32" s="518">
        <f t="shared" si="6"/>
        <v>1123101</v>
      </c>
      <c r="AV32" s="515">
        <f t="shared" si="53"/>
        <v>14.9</v>
      </c>
      <c r="AW32" s="508">
        <f t="shared" si="57"/>
        <v>2619</v>
      </c>
      <c r="AX32" s="491">
        <v>1928</v>
      </c>
      <c r="AY32" s="205">
        <f t="shared" si="40"/>
        <v>1288340</v>
      </c>
      <c r="AZ32" s="490">
        <f t="shared" si="40"/>
        <v>1121173</v>
      </c>
      <c r="BA32" s="184">
        <f t="shared" si="58"/>
        <v>14.9</v>
      </c>
      <c r="BB32" s="166"/>
      <c r="BC32" s="182"/>
      <c r="BD32" s="184"/>
      <c r="BE32" s="168">
        <f t="shared" si="59"/>
        <v>1288340</v>
      </c>
      <c r="BF32" s="61"/>
      <c r="BG32" s="71">
        <v>2619</v>
      </c>
      <c r="BH32" s="61"/>
    </row>
    <row r="33" spans="1:60" ht="14.25" customHeight="1">
      <c r="A33" s="5" t="s">
        <v>25</v>
      </c>
      <c r="B33" s="2" t="s">
        <v>47</v>
      </c>
      <c r="C33" s="60">
        <v>4</v>
      </c>
      <c r="D33" s="10">
        <v>681</v>
      </c>
      <c r="E33" s="174">
        <v>1967309</v>
      </c>
      <c r="F33" s="491">
        <v>1898434</v>
      </c>
      <c r="G33" s="509">
        <f t="shared" si="43"/>
        <v>3.6</v>
      </c>
      <c r="H33" s="205">
        <v>52323</v>
      </c>
      <c r="I33" s="491">
        <v>50160</v>
      </c>
      <c r="J33" s="509">
        <f t="shared" si="44"/>
        <v>4.3</v>
      </c>
      <c r="K33" s="205">
        <v>70152</v>
      </c>
      <c r="L33" s="491">
        <v>65511</v>
      </c>
      <c r="M33" s="509">
        <f t="shared" si="45"/>
        <v>7.1</v>
      </c>
      <c r="N33" s="205">
        <v>57496</v>
      </c>
      <c r="O33" s="491">
        <v>52274</v>
      </c>
      <c r="P33" s="509">
        <f t="shared" si="2"/>
        <v>10</v>
      </c>
      <c r="Q33" s="205">
        <v>22247</v>
      </c>
      <c r="R33" s="490">
        <v>0</v>
      </c>
      <c r="S33" s="509" t="s">
        <v>387</v>
      </c>
      <c r="T33" s="507">
        <v>428306</v>
      </c>
      <c r="U33" s="491">
        <v>395351</v>
      </c>
      <c r="V33" s="509">
        <f t="shared" si="46"/>
        <v>8.3</v>
      </c>
      <c r="W33" s="507">
        <v>224071</v>
      </c>
      <c r="X33" s="491">
        <v>220124</v>
      </c>
      <c r="Y33" s="510">
        <f t="shared" si="47"/>
        <v>1.8</v>
      </c>
      <c r="Z33" s="205">
        <v>239186</v>
      </c>
      <c r="AA33" s="490">
        <v>164223</v>
      </c>
      <c r="AB33" s="172">
        <f t="shared" si="48"/>
        <v>45.6</v>
      </c>
      <c r="AC33" s="205">
        <f t="shared" si="3"/>
        <v>2582718</v>
      </c>
      <c r="AD33" s="499">
        <f t="shared" si="4"/>
        <v>2517631</v>
      </c>
      <c r="AE33" s="510">
        <f t="shared" si="49"/>
        <v>2.6</v>
      </c>
      <c r="AF33" s="513">
        <v>0</v>
      </c>
      <c r="AG33" s="491">
        <v>0</v>
      </c>
      <c r="AH33" s="491">
        <v>2582718</v>
      </c>
      <c r="AI33" s="514">
        <f t="shared" si="54"/>
        <v>2582718</v>
      </c>
      <c r="AJ33" s="491">
        <v>2517631</v>
      </c>
      <c r="AK33" s="515">
        <f t="shared" si="50"/>
        <v>2.6</v>
      </c>
      <c r="AL33" s="514">
        <v>1454774</v>
      </c>
      <c r="AM33" s="491">
        <v>1528741</v>
      </c>
      <c r="AN33" s="515">
        <f t="shared" si="51"/>
        <v>-4.8</v>
      </c>
      <c r="AO33" s="513">
        <v>0</v>
      </c>
      <c r="AP33" s="491">
        <v>0</v>
      </c>
      <c r="AQ33" s="507">
        <f t="shared" si="55"/>
        <v>1454774</v>
      </c>
      <c r="AR33" s="516">
        <v>1528741</v>
      </c>
      <c r="AS33" s="510">
        <f t="shared" si="52"/>
        <v>-4.8</v>
      </c>
      <c r="AT33" s="517">
        <f t="shared" si="56"/>
        <v>1127944</v>
      </c>
      <c r="AU33" s="518">
        <f t="shared" si="6"/>
        <v>988890</v>
      </c>
      <c r="AV33" s="515">
        <f t="shared" si="53"/>
        <v>14.1</v>
      </c>
      <c r="AW33" s="508">
        <f t="shared" si="57"/>
        <v>1781</v>
      </c>
      <c r="AX33" s="491">
        <v>1286</v>
      </c>
      <c r="AY33" s="205">
        <f t="shared" si="40"/>
        <v>1126163</v>
      </c>
      <c r="AZ33" s="490">
        <f t="shared" si="40"/>
        <v>987604</v>
      </c>
      <c r="BA33" s="165">
        <f t="shared" si="58"/>
        <v>14</v>
      </c>
      <c r="BB33" s="166"/>
      <c r="BC33" s="182"/>
      <c r="BD33" s="165"/>
      <c r="BE33" s="168">
        <f t="shared" si="59"/>
        <v>1126163</v>
      </c>
      <c r="BF33" s="61"/>
      <c r="BG33" s="71">
        <v>1781</v>
      </c>
      <c r="BH33" s="61"/>
    </row>
    <row r="34" spans="1:60" ht="14.25" customHeight="1">
      <c r="A34" s="5" t="s">
        <v>26</v>
      </c>
      <c r="B34" s="2" t="s">
        <v>47</v>
      </c>
      <c r="C34" s="60">
        <v>5</v>
      </c>
      <c r="D34" s="10">
        <v>701</v>
      </c>
      <c r="E34" s="174">
        <v>2627024</v>
      </c>
      <c r="F34" s="491">
        <v>2590112</v>
      </c>
      <c r="G34" s="509">
        <f t="shared" si="43"/>
        <v>1.4</v>
      </c>
      <c r="H34" s="205">
        <v>60108</v>
      </c>
      <c r="I34" s="491">
        <v>54901</v>
      </c>
      <c r="J34" s="509">
        <f t="shared" si="44"/>
        <v>9.5</v>
      </c>
      <c r="K34" s="205">
        <v>94782</v>
      </c>
      <c r="L34" s="491">
        <v>95598</v>
      </c>
      <c r="M34" s="509">
        <f t="shared" si="45"/>
        <v>-0.9</v>
      </c>
      <c r="N34" s="205">
        <v>64019</v>
      </c>
      <c r="O34" s="491">
        <v>64149</v>
      </c>
      <c r="P34" s="509">
        <f t="shared" si="2"/>
        <v>-0.2</v>
      </c>
      <c r="Q34" s="205">
        <v>20718</v>
      </c>
      <c r="R34" s="490">
        <v>0</v>
      </c>
      <c r="S34" s="509" t="s">
        <v>387</v>
      </c>
      <c r="T34" s="507">
        <v>496595</v>
      </c>
      <c r="U34" s="491">
        <v>453179</v>
      </c>
      <c r="V34" s="509">
        <f t="shared" si="46"/>
        <v>9.6</v>
      </c>
      <c r="W34" s="507">
        <v>420078</v>
      </c>
      <c r="X34" s="491">
        <v>409668</v>
      </c>
      <c r="Y34" s="510">
        <f t="shared" si="47"/>
        <v>2.5</v>
      </c>
      <c r="Z34" s="205">
        <v>316964</v>
      </c>
      <c r="AA34" s="490">
        <v>236761</v>
      </c>
      <c r="AB34" s="172">
        <f t="shared" si="48"/>
        <v>33.9</v>
      </c>
      <c r="AC34" s="205">
        <f t="shared" si="3"/>
        <v>3466360</v>
      </c>
      <c r="AD34" s="499">
        <f t="shared" si="4"/>
        <v>3430846</v>
      </c>
      <c r="AE34" s="510">
        <f t="shared" si="49"/>
        <v>1</v>
      </c>
      <c r="AF34" s="513">
        <v>0</v>
      </c>
      <c r="AG34" s="491">
        <v>-2171</v>
      </c>
      <c r="AH34" s="491">
        <v>3466360</v>
      </c>
      <c r="AI34" s="514">
        <f t="shared" si="54"/>
        <v>3466360</v>
      </c>
      <c r="AJ34" s="491">
        <v>3428675</v>
      </c>
      <c r="AK34" s="515">
        <f t="shared" si="50"/>
        <v>1.1</v>
      </c>
      <c r="AL34" s="514">
        <v>2033073</v>
      </c>
      <c r="AM34" s="491">
        <v>2117688</v>
      </c>
      <c r="AN34" s="515">
        <f t="shared" si="51"/>
        <v>-4</v>
      </c>
      <c r="AO34" s="513">
        <v>0</v>
      </c>
      <c r="AP34" s="491">
        <v>-1291</v>
      </c>
      <c r="AQ34" s="507">
        <f t="shared" si="55"/>
        <v>2033073</v>
      </c>
      <c r="AR34" s="516">
        <v>2116397</v>
      </c>
      <c r="AS34" s="510">
        <f t="shared" si="52"/>
        <v>-3.9</v>
      </c>
      <c r="AT34" s="517">
        <f t="shared" si="56"/>
        <v>1433287</v>
      </c>
      <c r="AU34" s="518">
        <f t="shared" si="6"/>
        <v>1312278</v>
      </c>
      <c r="AV34" s="515">
        <f t="shared" si="53"/>
        <v>9.2</v>
      </c>
      <c r="AW34" s="508">
        <f t="shared" si="57"/>
        <v>2391</v>
      </c>
      <c r="AX34" s="491">
        <v>1752</v>
      </c>
      <c r="AY34" s="205">
        <f t="shared" si="40"/>
        <v>1430896</v>
      </c>
      <c r="AZ34" s="490">
        <f t="shared" si="40"/>
        <v>1310526</v>
      </c>
      <c r="BA34" s="165">
        <f>ROUND(AY34/AZ34*100-100,1)</f>
        <v>9.2</v>
      </c>
      <c r="BB34" s="166"/>
      <c r="BC34" s="182"/>
      <c r="BD34" s="165"/>
      <c r="BE34" s="168">
        <f t="shared" si="59"/>
        <v>1430896</v>
      </c>
      <c r="BF34" s="61"/>
      <c r="BG34" s="71">
        <v>2391</v>
      </c>
      <c r="BH34" s="61"/>
    </row>
    <row r="35" spans="1:60" ht="14.25" customHeight="1">
      <c r="A35" s="5" t="s">
        <v>384</v>
      </c>
      <c r="B35" s="2" t="s">
        <v>47</v>
      </c>
      <c r="C35" s="60">
        <v>3</v>
      </c>
      <c r="D35" s="10">
        <v>508</v>
      </c>
      <c r="E35" s="174">
        <v>5358728</v>
      </c>
      <c r="F35" s="491">
        <v>5343733</v>
      </c>
      <c r="G35" s="509">
        <f t="shared" si="43"/>
        <v>0.3</v>
      </c>
      <c r="H35" s="205">
        <v>111401</v>
      </c>
      <c r="I35" s="491">
        <v>110763</v>
      </c>
      <c r="J35" s="509">
        <f t="shared" si="44"/>
        <v>0.6</v>
      </c>
      <c r="K35" s="205">
        <v>166114</v>
      </c>
      <c r="L35" s="491">
        <v>170272</v>
      </c>
      <c r="M35" s="509">
        <f t="shared" si="45"/>
        <v>-2.4</v>
      </c>
      <c r="N35" s="205">
        <v>132869</v>
      </c>
      <c r="O35" s="491">
        <v>138078</v>
      </c>
      <c r="P35" s="509">
        <f t="shared" si="2"/>
        <v>-3.8</v>
      </c>
      <c r="Q35" s="205">
        <v>63158</v>
      </c>
      <c r="R35" s="490">
        <v>0</v>
      </c>
      <c r="S35" s="509" t="s">
        <v>387</v>
      </c>
      <c r="T35" s="507">
        <v>1029610</v>
      </c>
      <c r="U35" s="491">
        <v>1004041</v>
      </c>
      <c r="V35" s="509">
        <f t="shared" si="46"/>
        <v>2.5</v>
      </c>
      <c r="W35" s="507">
        <v>1564713</v>
      </c>
      <c r="X35" s="491">
        <v>1574513</v>
      </c>
      <c r="Y35" s="510">
        <f t="shared" si="47"/>
        <v>-0.6</v>
      </c>
      <c r="Z35" s="205">
        <v>507132</v>
      </c>
      <c r="AA35" s="490">
        <v>391546</v>
      </c>
      <c r="AB35" s="172">
        <f t="shared" si="48"/>
        <v>29.5</v>
      </c>
      <c r="AC35" s="205">
        <f t="shared" si="3"/>
        <v>7919461</v>
      </c>
      <c r="AD35" s="499">
        <f t="shared" si="4"/>
        <v>7949854</v>
      </c>
      <c r="AE35" s="510">
        <f t="shared" si="49"/>
        <v>-0.4</v>
      </c>
      <c r="AF35" s="513">
        <v>0</v>
      </c>
      <c r="AG35" s="491">
        <v>-4958</v>
      </c>
      <c r="AH35" s="491">
        <v>7919461</v>
      </c>
      <c r="AI35" s="514">
        <f t="shared" si="54"/>
        <v>7919461</v>
      </c>
      <c r="AJ35" s="491">
        <v>7944896</v>
      </c>
      <c r="AK35" s="515">
        <f t="shared" si="50"/>
        <v>-0.3</v>
      </c>
      <c r="AL35" s="514">
        <v>3610862</v>
      </c>
      <c r="AM35" s="491">
        <v>3753201</v>
      </c>
      <c r="AN35" s="515">
        <f t="shared" si="51"/>
        <v>-3.8</v>
      </c>
      <c r="AO35" s="513">
        <v>0</v>
      </c>
      <c r="AP35" s="491">
        <v>-48552</v>
      </c>
      <c r="AQ35" s="507">
        <f t="shared" si="55"/>
        <v>3610862</v>
      </c>
      <c r="AR35" s="516">
        <v>3704649</v>
      </c>
      <c r="AS35" s="510">
        <f t="shared" si="52"/>
        <v>-2.5</v>
      </c>
      <c r="AT35" s="517">
        <f t="shared" si="56"/>
        <v>4308599</v>
      </c>
      <c r="AU35" s="518">
        <f t="shared" si="6"/>
        <v>4240247</v>
      </c>
      <c r="AV35" s="515">
        <f t="shared" si="53"/>
        <v>1.6</v>
      </c>
      <c r="AW35" s="508">
        <f>BG35</f>
        <v>5462</v>
      </c>
      <c r="AX35" s="492">
        <v>4059</v>
      </c>
      <c r="AY35" s="205">
        <f>AT35-AW35</f>
        <v>4303137</v>
      </c>
      <c r="AZ35" s="490">
        <f>AU35-AX35</f>
        <v>4236188</v>
      </c>
      <c r="BA35" s="165">
        <f>ROUND(AY35/AZ35*100-100,1)</f>
        <v>1.6</v>
      </c>
      <c r="BB35" s="166"/>
      <c r="BC35" s="207"/>
      <c r="BD35" s="208"/>
      <c r="BE35" s="168">
        <f t="shared" si="59"/>
        <v>4303137</v>
      </c>
      <c r="BF35" s="61"/>
      <c r="BG35" s="71">
        <v>5462</v>
      </c>
      <c r="BH35" s="61"/>
    </row>
    <row r="36" spans="1:60" ht="14.25" customHeight="1">
      <c r="A36" s="5" t="s">
        <v>27</v>
      </c>
      <c r="B36" s="2" t="s">
        <v>47</v>
      </c>
      <c r="C36" s="60">
        <v>3</v>
      </c>
      <c r="D36" s="10">
        <v>565</v>
      </c>
      <c r="E36" s="174">
        <v>3229713</v>
      </c>
      <c r="F36" s="491">
        <v>3113241</v>
      </c>
      <c r="G36" s="509">
        <f t="shared" si="43"/>
        <v>3.7</v>
      </c>
      <c r="H36" s="205">
        <v>90311</v>
      </c>
      <c r="I36" s="491">
        <v>86928</v>
      </c>
      <c r="J36" s="509">
        <f t="shared" si="44"/>
        <v>3.9</v>
      </c>
      <c r="K36" s="205">
        <v>120989</v>
      </c>
      <c r="L36" s="491">
        <v>121523</v>
      </c>
      <c r="M36" s="509">
        <f t="shared" si="45"/>
        <v>-0.4</v>
      </c>
      <c r="N36" s="205">
        <v>81990</v>
      </c>
      <c r="O36" s="491">
        <v>74775</v>
      </c>
      <c r="P36" s="509">
        <f t="shared" si="2"/>
        <v>9.6</v>
      </c>
      <c r="Q36" s="205">
        <v>37032</v>
      </c>
      <c r="R36" s="490">
        <v>0</v>
      </c>
      <c r="S36" s="509" t="s">
        <v>387</v>
      </c>
      <c r="T36" s="507">
        <v>638988</v>
      </c>
      <c r="U36" s="491">
        <v>607424</v>
      </c>
      <c r="V36" s="509">
        <f t="shared" si="46"/>
        <v>5.2</v>
      </c>
      <c r="W36" s="507">
        <v>404444</v>
      </c>
      <c r="X36" s="491">
        <v>391976</v>
      </c>
      <c r="Y36" s="510">
        <f t="shared" si="47"/>
        <v>3.2</v>
      </c>
      <c r="Z36" s="205">
        <v>377684</v>
      </c>
      <c r="AA36" s="490">
        <v>273149</v>
      </c>
      <c r="AB36" s="172">
        <f t="shared" si="48"/>
        <v>38.3</v>
      </c>
      <c r="AC36" s="205">
        <f t="shared" si="3"/>
        <v>4225783</v>
      </c>
      <c r="AD36" s="499">
        <f t="shared" si="4"/>
        <v>4122718</v>
      </c>
      <c r="AE36" s="510">
        <f t="shared" si="49"/>
        <v>2.5</v>
      </c>
      <c r="AF36" s="513">
        <v>0</v>
      </c>
      <c r="AG36" s="491">
        <v>3315</v>
      </c>
      <c r="AH36" s="491">
        <v>4225783</v>
      </c>
      <c r="AI36" s="514">
        <f t="shared" si="54"/>
        <v>4225783</v>
      </c>
      <c r="AJ36" s="491">
        <v>4126033</v>
      </c>
      <c r="AK36" s="515">
        <f t="shared" si="50"/>
        <v>2.4</v>
      </c>
      <c r="AL36" s="514">
        <v>2517927</v>
      </c>
      <c r="AM36" s="491">
        <v>2607743</v>
      </c>
      <c r="AN36" s="515">
        <f t="shared" si="51"/>
        <v>-3.4</v>
      </c>
      <c r="AO36" s="513">
        <v>0</v>
      </c>
      <c r="AP36" s="491">
        <v>2851</v>
      </c>
      <c r="AQ36" s="507">
        <f t="shared" si="55"/>
        <v>2517927</v>
      </c>
      <c r="AR36" s="516">
        <v>2610594</v>
      </c>
      <c r="AS36" s="510">
        <f t="shared" si="52"/>
        <v>-3.5</v>
      </c>
      <c r="AT36" s="517">
        <f t="shared" si="56"/>
        <v>1707856</v>
      </c>
      <c r="AU36" s="518">
        <f t="shared" si="6"/>
        <v>1515439</v>
      </c>
      <c r="AV36" s="515">
        <f t="shared" si="53"/>
        <v>12.7</v>
      </c>
      <c r="AW36" s="508">
        <f aca="true" t="shared" si="60" ref="AW36:AW47">BG36</f>
        <v>2914</v>
      </c>
      <c r="AX36" s="491">
        <v>2108</v>
      </c>
      <c r="AY36" s="205">
        <f t="shared" si="40"/>
        <v>1704942</v>
      </c>
      <c r="AZ36" s="490">
        <f t="shared" si="40"/>
        <v>1513331</v>
      </c>
      <c r="BA36" s="165">
        <f aca="true" t="shared" si="61" ref="BA36:BA50">ROUND(AY36/AZ36*100-100,1)</f>
        <v>12.7</v>
      </c>
      <c r="BB36" s="166"/>
      <c r="BC36" s="182"/>
      <c r="BD36" s="165"/>
      <c r="BE36" s="168">
        <f t="shared" si="59"/>
        <v>1704942</v>
      </c>
      <c r="BF36" s="61"/>
      <c r="BG36" s="71">
        <v>2914</v>
      </c>
      <c r="BH36" s="61"/>
    </row>
    <row r="37" spans="1:60" ht="14.25" customHeight="1">
      <c r="A37" s="5" t="s">
        <v>28</v>
      </c>
      <c r="B37" s="2" t="s">
        <v>47</v>
      </c>
      <c r="C37" s="60">
        <v>3</v>
      </c>
      <c r="D37" s="10">
        <v>545</v>
      </c>
      <c r="E37" s="174">
        <v>3684214</v>
      </c>
      <c r="F37" s="491">
        <v>3626499</v>
      </c>
      <c r="G37" s="509">
        <f t="shared" si="43"/>
        <v>1.6</v>
      </c>
      <c r="H37" s="205">
        <v>101969</v>
      </c>
      <c r="I37" s="491">
        <v>98926</v>
      </c>
      <c r="J37" s="509">
        <f t="shared" si="44"/>
        <v>3.1</v>
      </c>
      <c r="K37" s="205">
        <v>114617</v>
      </c>
      <c r="L37" s="491">
        <v>113903</v>
      </c>
      <c r="M37" s="509">
        <f t="shared" si="45"/>
        <v>0.6</v>
      </c>
      <c r="N37" s="205">
        <v>75902</v>
      </c>
      <c r="O37" s="491">
        <v>72924</v>
      </c>
      <c r="P37" s="509">
        <f t="shared" si="2"/>
        <v>4.1</v>
      </c>
      <c r="Q37" s="205">
        <v>36601</v>
      </c>
      <c r="R37" s="490">
        <v>0</v>
      </c>
      <c r="S37" s="509" t="s">
        <v>387</v>
      </c>
      <c r="T37" s="507">
        <v>665417</v>
      </c>
      <c r="U37" s="491">
        <v>623025</v>
      </c>
      <c r="V37" s="509">
        <f t="shared" si="46"/>
        <v>6.8</v>
      </c>
      <c r="W37" s="507">
        <v>455096</v>
      </c>
      <c r="X37" s="491">
        <v>451325</v>
      </c>
      <c r="Y37" s="510">
        <f t="shared" si="47"/>
        <v>0.8</v>
      </c>
      <c r="Z37" s="205">
        <v>423624</v>
      </c>
      <c r="AA37" s="490">
        <v>322193</v>
      </c>
      <c r="AB37" s="172">
        <f t="shared" si="48"/>
        <v>31.5</v>
      </c>
      <c r="AC37" s="205">
        <f t="shared" si="3"/>
        <v>4710192</v>
      </c>
      <c r="AD37" s="499">
        <f t="shared" si="4"/>
        <v>4664409</v>
      </c>
      <c r="AE37" s="510">
        <f t="shared" si="49"/>
        <v>1</v>
      </c>
      <c r="AF37" s="513">
        <v>0</v>
      </c>
      <c r="AG37" s="491">
        <v>0</v>
      </c>
      <c r="AH37" s="491">
        <v>4710192</v>
      </c>
      <c r="AI37" s="514">
        <f t="shared" si="54"/>
        <v>4710192</v>
      </c>
      <c r="AJ37" s="491">
        <v>4664409</v>
      </c>
      <c r="AK37" s="515">
        <f t="shared" si="50"/>
        <v>1</v>
      </c>
      <c r="AL37" s="514">
        <v>2794601</v>
      </c>
      <c r="AM37" s="491">
        <v>2877416</v>
      </c>
      <c r="AN37" s="515">
        <f t="shared" si="51"/>
        <v>-2.9</v>
      </c>
      <c r="AO37" s="513">
        <v>0</v>
      </c>
      <c r="AP37" s="491">
        <v>0</v>
      </c>
      <c r="AQ37" s="507">
        <f t="shared" si="55"/>
        <v>2794601</v>
      </c>
      <c r="AR37" s="516">
        <v>2877416</v>
      </c>
      <c r="AS37" s="510">
        <f t="shared" si="52"/>
        <v>-2.9</v>
      </c>
      <c r="AT37" s="517">
        <f t="shared" si="56"/>
        <v>1915591</v>
      </c>
      <c r="AU37" s="518">
        <f t="shared" si="6"/>
        <v>1786993</v>
      </c>
      <c r="AV37" s="515">
        <f t="shared" si="53"/>
        <v>7.2</v>
      </c>
      <c r="AW37" s="508">
        <f t="shared" si="60"/>
        <v>3248</v>
      </c>
      <c r="AX37" s="491">
        <v>2383</v>
      </c>
      <c r="AY37" s="205">
        <f t="shared" si="40"/>
        <v>1912343</v>
      </c>
      <c r="AZ37" s="490">
        <f t="shared" si="40"/>
        <v>1784610</v>
      </c>
      <c r="BA37" s="165">
        <f t="shared" si="61"/>
        <v>7.2</v>
      </c>
      <c r="BB37" s="166"/>
      <c r="BC37" s="182"/>
      <c r="BD37" s="165"/>
      <c r="BE37" s="168">
        <f t="shared" si="59"/>
        <v>1912343</v>
      </c>
      <c r="BF37" s="61"/>
      <c r="BG37" s="71">
        <v>3248</v>
      </c>
      <c r="BH37" s="61"/>
    </row>
    <row r="38" spans="1:60" ht="14.25" customHeight="1">
      <c r="A38" s="6" t="s">
        <v>29</v>
      </c>
      <c r="B38" s="2" t="s">
        <v>47</v>
      </c>
      <c r="C38" s="60">
        <v>5</v>
      </c>
      <c r="D38" s="10">
        <v>707</v>
      </c>
      <c r="E38" s="174">
        <v>2816073</v>
      </c>
      <c r="F38" s="491">
        <v>2731971</v>
      </c>
      <c r="G38" s="509">
        <f t="shared" si="43"/>
        <v>3.1</v>
      </c>
      <c r="H38" s="205">
        <v>58587</v>
      </c>
      <c r="I38" s="491">
        <v>55437</v>
      </c>
      <c r="J38" s="509">
        <f t="shared" si="44"/>
        <v>5.7</v>
      </c>
      <c r="K38" s="205">
        <v>114274</v>
      </c>
      <c r="L38" s="491">
        <v>112863</v>
      </c>
      <c r="M38" s="509">
        <f t="shared" si="45"/>
        <v>1.3</v>
      </c>
      <c r="N38" s="205">
        <v>22862</v>
      </c>
      <c r="O38" s="491">
        <v>24235</v>
      </c>
      <c r="P38" s="509">
        <f t="shared" si="2"/>
        <v>-5.7</v>
      </c>
      <c r="Q38" s="205">
        <v>34053</v>
      </c>
      <c r="R38" s="490">
        <v>0</v>
      </c>
      <c r="S38" s="509" t="s">
        <v>387</v>
      </c>
      <c r="T38" s="507">
        <v>533072</v>
      </c>
      <c r="U38" s="491">
        <v>481944</v>
      </c>
      <c r="V38" s="509">
        <f t="shared" si="46"/>
        <v>10.6</v>
      </c>
      <c r="W38" s="507">
        <v>411700</v>
      </c>
      <c r="X38" s="491">
        <v>409103</v>
      </c>
      <c r="Y38" s="510">
        <f t="shared" si="47"/>
        <v>0.6</v>
      </c>
      <c r="Z38" s="205">
        <v>311281</v>
      </c>
      <c r="AA38" s="490">
        <v>232687</v>
      </c>
      <c r="AB38" s="172">
        <f t="shared" si="48"/>
        <v>33.8</v>
      </c>
      <c r="AC38" s="205">
        <f t="shared" si="3"/>
        <v>3679340</v>
      </c>
      <c r="AD38" s="499">
        <f t="shared" si="4"/>
        <v>3582866</v>
      </c>
      <c r="AE38" s="510">
        <f t="shared" si="49"/>
        <v>2.7</v>
      </c>
      <c r="AF38" s="513">
        <v>0</v>
      </c>
      <c r="AG38" s="491">
        <v>-4242</v>
      </c>
      <c r="AH38" s="491">
        <v>3679340</v>
      </c>
      <c r="AI38" s="514">
        <f t="shared" si="54"/>
        <v>3679340</v>
      </c>
      <c r="AJ38" s="491">
        <v>3578624</v>
      </c>
      <c r="AK38" s="515">
        <f t="shared" si="50"/>
        <v>2.8</v>
      </c>
      <c r="AL38" s="514">
        <v>2211410</v>
      </c>
      <c r="AM38" s="491">
        <v>2238860</v>
      </c>
      <c r="AN38" s="515">
        <f t="shared" si="51"/>
        <v>-1.2</v>
      </c>
      <c r="AO38" s="513">
        <v>0</v>
      </c>
      <c r="AP38" s="491">
        <v>-429</v>
      </c>
      <c r="AQ38" s="507">
        <f t="shared" si="55"/>
        <v>2211410</v>
      </c>
      <c r="AR38" s="516">
        <v>2238431</v>
      </c>
      <c r="AS38" s="510">
        <f t="shared" si="52"/>
        <v>-1.2</v>
      </c>
      <c r="AT38" s="517">
        <f t="shared" si="56"/>
        <v>1467930</v>
      </c>
      <c r="AU38" s="518">
        <f t="shared" si="6"/>
        <v>1340193</v>
      </c>
      <c r="AV38" s="515">
        <f t="shared" si="53"/>
        <v>9.5</v>
      </c>
      <c r="AW38" s="508">
        <f t="shared" si="60"/>
        <v>2537</v>
      </c>
      <c r="AX38" s="491">
        <v>1828</v>
      </c>
      <c r="AY38" s="205">
        <f t="shared" si="40"/>
        <v>1465393</v>
      </c>
      <c r="AZ38" s="490">
        <f t="shared" si="40"/>
        <v>1338365</v>
      </c>
      <c r="BA38" s="165">
        <f t="shared" si="61"/>
        <v>9.5</v>
      </c>
      <c r="BB38" s="166"/>
      <c r="BC38" s="182"/>
      <c r="BD38" s="165"/>
      <c r="BE38" s="168">
        <f t="shared" si="59"/>
        <v>1465393</v>
      </c>
      <c r="BF38" s="61"/>
      <c r="BG38" s="71">
        <v>2537</v>
      </c>
      <c r="BH38" s="61"/>
    </row>
    <row r="39" spans="1:60" ht="14.25" customHeight="1">
      <c r="A39" s="57" t="s">
        <v>30</v>
      </c>
      <c r="B39" s="2" t="s">
        <v>47</v>
      </c>
      <c r="C39" s="60">
        <v>4</v>
      </c>
      <c r="D39" s="10">
        <v>677</v>
      </c>
      <c r="E39" s="174">
        <v>1381605</v>
      </c>
      <c r="F39" s="491">
        <v>1308540</v>
      </c>
      <c r="G39" s="509">
        <f t="shared" si="43"/>
        <v>5.6</v>
      </c>
      <c r="H39" s="205">
        <v>49730</v>
      </c>
      <c r="I39" s="491">
        <v>45715</v>
      </c>
      <c r="J39" s="509">
        <f t="shared" si="44"/>
        <v>8.8</v>
      </c>
      <c r="K39" s="205">
        <v>111605</v>
      </c>
      <c r="L39" s="491">
        <v>104883</v>
      </c>
      <c r="M39" s="509">
        <f t="shared" si="45"/>
        <v>6.4</v>
      </c>
      <c r="N39" s="205">
        <v>49563</v>
      </c>
      <c r="O39" s="491">
        <v>48846</v>
      </c>
      <c r="P39" s="509">
        <f t="shared" si="2"/>
        <v>1.5</v>
      </c>
      <c r="Q39" s="205">
        <v>17048</v>
      </c>
      <c r="R39" s="490">
        <v>0</v>
      </c>
      <c r="S39" s="509" t="s">
        <v>387</v>
      </c>
      <c r="T39" s="507">
        <v>380719</v>
      </c>
      <c r="U39" s="491">
        <v>352535</v>
      </c>
      <c r="V39" s="509">
        <f t="shared" si="46"/>
        <v>8</v>
      </c>
      <c r="W39" s="507">
        <v>207460</v>
      </c>
      <c r="X39" s="491">
        <v>203399</v>
      </c>
      <c r="Y39" s="510">
        <f t="shared" si="47"/>
        <v>2</v>
      </c>
      <c r="Z39" s="205">
        <v>187008</v>
      </c>
      <c r="AA39" s="490">
        <v>122665</v>
      </c>
      <c r="AB39" s="172">
        <f t="shared" si="48"/>
        <v>52.5</v>
      </c>
      <c r="AC39" s="205">
        <f t="shared" si="3"/>
        <v>2010722</v>
      </c>
      <c r="AD39" s="499">
        <f t="shared" si="4"/>
        <v>1941253</v>
      </c>
      <c r="AE39" s="510">
        <f t="shared" si="49"/>
        <v>3.6</v>
      </c>
      <c r="AF39" s="513">
        <v>0</v>
      </c>
      <c r="AG39" s="491">
        <v>4173</v>
      </c>
      <c r="AH39" s="491">
        <v>2010722</v>
      </c>
      <c r="AI39" s="514">
        <f t="shared" si="54"/>
        <v>2010722</v>
      </c>
      <c r="AJ39" s="491">
        <v>1945426</v>
      </c>
      <c r="AK39" s="515">
        <f t="shared" si="50"/>
        <v>3.4</v>
      </c>
      <c r="AL39" s="514">
        <v>1048443</v>
      </c>
      <c r="AM39" s="491">
        <v>1135170</v>
      </c>
      <c r="AN39" s="515">
        <f t="shared" si="51"/>
        <v>-7.6</v>
      </c>
      <c r="AO39" s="513">
        <v>0</v>
      </c>
      <c r="AP39" s="491">
        <v>-254</v>
      </c>
      <c r="AQ39" s="507">
        <f t="shared" si="55"/>
        <v>1048443</v>
      </c>
      <c r="AR39" s="516">
        <v>1134916</v>
      </c>
      <c r="AS39" s="510">
        <f t="shared" si="52"/>
        <v>-7.6</v>
      </c>
      <c r="AT39" s="517">
        <f t="shared" si="56"/>
        <v>962279</v>
      </c>
      <c r="AU39" s="518">
        <f t="shared" si="6"/>
        <v>810510</v>
      </c>
      <c r="AV39" s="515">
        <f t="shared" si="53"/>
        <v>18.7</v>
      </c>
      <c r="AW39" s="508">
        <f t="shared" si="60"/>
        <v>1387</v>
      </c>
      <c r="AX39" s="491">
        <v>994</v>
      </c>
      <c r="AY39" s="205">
        <f t="shared" si="40"/>
        <v>960892</v>
      </c>
      <c r="AZ39" s="490">
        <f t="shared" si="40"/>
        <v>809516</v>
      </c>
      <c r="BA39" s="165">
        <f t="shared" si="61"/>
        <v>18.7</v>
      </c>
      <c r="BB39" s="166"/>
      <c r="BC39" s="182"/>
      <c r="BD39" s="165"/>
      <c r="BE39" s="168">
        <f t="shared" si="59"/>
        <v>960892</v>
      </c>
      <c r="BF39" s="61"/>
      <c r="BG39" s="71">
        <v>1387</v>
      </c>
      <c r="BH39" s="61"/>
    </row>
    <row r="40" spans="1:60" ht="14.25" customHeight="1">
      <c r="A40" s="5" t="s">
        <v>31</v>
      </c>
      <c r="B40" s="2" t="s">
        <v>47</v>
      </c>
      <c r="C40" s="60">
        <v>3</v>
      </c>
      <c r="D40" s="10">
        <v>590</v>
      </c>
      <c r="E40" s="174">
        <v>1301074</v>
      </c>
      <c r="F40" s="491">
        <v>1239522</v>
      </c>
      <c r="G40" s="509">
        <f aca="true" t="shared" si="62" ref="G40:G50">ROUND(E40/F40*100-100,1)</f>
        <v>5</v>
      </c>
      <c r="H40" s="205">
        <v>46069</v>
      </c>
      <c r="I40" s="491">
        <v>44412</v>
      </c>
      <c r="J40" s="509">
        <f aca="true" t="shared" si="63" ref="J40:J50">ROUND(H40/I40*100-100,1)</f>
        <v>3.7</v>
      </c>
      <c r="K40" s="205">
        <v>90953</v>
      </c>
      <c r="L40" s="491">
        <v>82766</v>
      </c>
      <c r="M40" s="509">
        <f aca="true" t="shared" si="64" ref="M40:M50">ROUND(K40/L40*100-100,1)</f>
        <v>9.9</v>
      </c>
      <c r="N40" s="205">
        <v>49245</v>
      </c>
      <c r="O40" s="491">
        <v>42270</v>
      </c>
      <c r="P40" s="509">
        <f t="shared" si="2"/>
        <v>16.5</v>
      </c>
      <c r="Q40" s="205">
        <v>29239</v>
      </c>
      <c r="R40" s="490">
        <v>0</v>
      </c>
      <c r="S40" s="509" t="s">
        <v>387</v>
      </c>
      <c r="T40" s="507">
        <v>328327</v>
      </c>
      <c r="U40" s="491">
        <v>300251</v>
      </c>
      <c r="V40" s="509">
        <f aca="true" t="shared" si="65" ref="V40:V50">ROUND(T40/U40*100-100,1)</f>
        <v>9.4</v>
      </c>
      <c r="W40" s="507">
        <v>158326</v>
      </c>
      <c r="X40" s="491">
        <v>154499</v>
      </c>
      <c r="Y40" s="510">
        <f aca="true" t="shared" si="66" ref="Y40:Y50">ROUND(W40/X40*100-100,1)</f>
        <v>2.5</v>
      </c>
      <c r="Z40" s="205">
        <v>126097</v>
      </c>
      <c r="AA40" s="490">
        <v>91173</v>
      </c>
      <c r="AB40" s="172">
        <f aca="true" t="shared" si="67" ref="AB40:AB50">ROUND(Z40/AA40*100-100,1)</f>
        <v>38.3</v>
      </c>
      <c r="AC40" s="205">
        <f t="shared" si="3"/>
        <v>1877136</v>
      </c>
      <c r="AD40" s="499">
        <f t="shared" si="4"/>
        <v>1772547</v>
      </c>
      <c r="AE40" s="510">
        <f aca="true" t="shared" si="68" ref="AE40:AE50">ROUND(AC40/AD40*100-100,1)</f>
        <v>5.9</v>
      </c>
      <c r="AF40" s="513">
        <v>-121</v>
      </c>
      <c r="AG40" s="491">
        <v>0</v>
      </c>
      <c r="AH40" s="491">
        <v>1877136</v>
      </c>
      <c r="AI40" s="514">
        <f t="shared" si="54"/>
        <v>1877015</v>
      </c>
      <c r="AJ40" s="491">
        <v>1772547</v>
      </c>
      <c r="AK40" s="515">
        <f aca="true" t="shared" si="69" ref="AK40:AK50">ROUND(AI40/AJ40*100-100,1)</f>
        <v>5.9</v>
      </c>
      <c r="AL40" s="514">
        <v>805816</v>
      </c>
      <c r="AM40" s="491">
        <v>837329</v>
      </c>
      <c r="AN40" s="515">
        <f aca="true" t="shared" si="70" ref="AN40:AN50">ROUND(AL40/AM40*100-100,1)</f>
        <v>-3.8</v>
      </c>
      <c r="AO40" s="513">
        <v>76</v>
      </c>
      <c r="AP40" s="491">
        <v>0</v>
      </c>
      <c r="AQ40" s="507">
        <f t="shared" si="55"/>
        <v>805892</v>
      </c>
      <c r="AR40" s="516">
        <v>837329</v>
      </c>
      <c r="AS40" s="510">
        <f aca="true" t="shared" si="71" ref="AS40:AS50">ROUND(AQ40/AR40*100-100,1)</f>
        <v>-3.8</v>
      </c>
      <c r="AT40" s="517">
        <f t="shared" si="56"/>
        <v>1071123</v>
      </c>
      <c r="AU40" s="518">
        <f t="shared" si="6"/>
        <v>935218</v>
      </c>
      <c r="AV40" s="515">
        <f aca="true" t="shared" si="72" ref="AV40:AV50">ROUND(AT40/AU40*100-100,1)</f>
        <v>14.5</v>
      </c>
      <c r="AW40" s="508">
        <f t="shared" si="60"/>
        <v>1294</v>
      </c>
      <c r="AX40" s="491">
        <v>906</v>
      </c>
      <c r="AY40" s="205">
        <f t="shared" si="40"/>
        <v>1069829</v>
      </c>
      <c r="AZ40" s="490">
        <f t="shared" si="40"/>
        <v>934312</v>
      </c>
      <c r="BA40" s="186">
        <f t="shared" si="61"/>
        <v>14.5</v>
      </c>
      <c r="BB40" s="166"/>
      <c r="BC40" s="182"/>
      <c r="BD40" s="186"/>
      <c r="BE40" s="168">
        <f t="shared" si="59"/>
        <v>1069829</v>
      </c>
      <c r="BF40" s="61"/>
      <c r="BG40" s="71">
        <v>1294</v>
      </c>
      <c r="BH40" s="61"/>
    </row>
    <row r="41" spans="1:60" ht="14.25" customHeight="1">
      <c r="A41" s="5" t="s">
        <v>32</v>
      </c>
      <c r="B41" s="2" t="s">
        <v>47</v>
      </c>
      <c r="C41" s="60">
        <v>3</v>
      </c>
      <c r="D41" s="10">
        <v>594</v>
      </c>
      <c r="E41" s="174">
        <v>2200746</v>
      </c>
      <c r="F41" s="175">
        <v>2153878</v>
      </c>
      <c r="G41" s="176">
        <f t="shared" si="62"/>
        <v>2.2</v>
      </c>
      <c r="H41" s="169">
        <v>54489</v>
      </c>
      <c r="I41" s="175">
        <v>52242</v>
      </c>
      <c r="J41" s="176">
        <f t="shared" si="63"/>
        <v>4.3</v>
      </c>
      <c r="K41" s="169">
        <v>85571</v>
      </c>
      <c r="L41" s="175">
        <v>84769</v>
      </c>
      <c r="M41" s="176">
        <f t="shared" si="64"/>
        <v>0.9</v>
      </c>
      <c r="N41" s="169">
        <v>63642</v>
      </c>
      <c r="O41" s="491">
        <v>63231</v>
      </c>
      <c r="P41" s="176">
        <f t="shared" si="2"/>
        <v>0.6</v>
      </c>
      <c r="Q41" s="169">
        <v>36981</v>
      </c>
      <c r="R41" s="490">
        <v>0</v>
      </c>
      <c r="S41" s="176" t="s">
        <v>387</v>
      </c>
      <c r="T41" s="174">
        <v>429861</v>
      </c>
      <c r="U41" s="175">
        <v>396436</v>
      </c>
      <c r="V41" s="176">
        <f t="shared" si="65"/>
        <v>8.4</v>
      </c>
      <c r="W41" s="174">
        <v>235085</v>
      </c>
      <c r="X41" s="175">
        <v>226226</v>
      </c>
      <c r="Y41" s="177">
        <f t="shared" si="66"/>
        <v>3.9</v>
      </c>
      <c r="Z41" s="205">
        <v>184908</v>
      </c>
      <c r="AA41" s="170">
        <v>141215</v>
      </c>
      <c r="AB41" s="165">
        <f t="shared" si="67"/>
        <v>30.9</v>
      </c>
      <c r="AC41" s="169">
        <f t="shared" si="3"/>
        <v>2921467</v>
      </c>
      <c r="AD41" s="485">
        <f t="shared" si="4"/>
        <v>2835567</v>
      </c>
      <c r="AE41" s="177">
        <f t="shared" si="68"/>
        <v>3</v>
      </c>
      <c r="AF41" s="178">
        <v>0</v>
      </c>
      <c r="AG41" s="175">
        <v>-222</v>
      </c>
      <c r="AH41" s="491">
        <v>2921467</v>
      </c>
      <c r="AI41" s="225">
        <f t="shared" si="54"/>
        <v>2921467</v>
      </c>
      <c r="AJ41" s="175">
        <v>2835345</v>
      </c>
      <c r="AK41" s="179">
        <f t="shared" si="69"/>
        <v>3</v>
      </c>
      <c r="AL41" s="225">
        <v>1278487</v>
      </c>
      <c r="AM41" s="175">
        <v>1322005</v>
      </c>
      <c r="AN41" s="179">
        <f t="shared" si="70"/>
        <v>-3.3</v>
      </c>
      <c r="AO41" s="178">
        <v>0</v>
      </c>
      <c r="AP41" s="175">
        <v>274</v>
      </c>
      <c r="AQ41" s="174">
        <f t="shared" si="55"/>
        <v>1278487</v>
      </c>
      <c r="AR41" s="487">
        <v>1322279</v>
      </c>
      <c r="AS41" s="177">
        <f t="shared" si="71"/>
        <v>-3.3</v>
      </c>
      <c r="AT41" s="180">
        <f t="shared" si="56"/>
        <v>1642980</v>
      </c>
      <c r="AU41" s="181">
        <f t="shared" si="6"/>
        <v>1513066</v>
      </c>
      <c r="AV41" s="179">
        <f t="shared" si="72"/>
        <v>8.6</v>
      </c>
      <c r="AW41" s="185">
        <f t="shared" si="60"/>
        <v>2015</v>
      </c>
      <c r="AX41" s="175">
        <v>1449</v>
      </c>
      <c r="AY41" s="169">
        <f t="shared" si="40"/>
        <v>1640965</v>
      </c>
      <c r="AZ41" s="170">
        <f t="shared" si="40"/>
        <v>1511617</v>
      </c>
      <c r="BA41" s="184">
        <f t="shared" si="61"/>
        <v>8.6</v>
      </c>
      <c r="BB41" s="166"/>
      <c r="BC41" s="182"/>
      <c r="BD41" s="184"/>
      <c r="BE41" s="168">
        <f t="shared" si="59"/>
        <v>1640965</v>
      </c>
      <c r="BF41" s="61"/>
      <c r="BG41" s="71">
        <v>2015</v>
      </c>
      <c r="BH41" s="61"/>
    </row>
    <row r="42" spans="1:60" ht="14.25" customHeight="1">
      <c r="A42" s="6" t="s">
        <v>33</v>
      </c>
      <c r="B42" s="2" t="s">
        <v>47</v>
      </c>
      <c r="C42" s="60">
        <v>2</v>
      </c>
      <c r="D42" s="10">
        <v>485</v>
      </c>
      <c r="E42" s="174">
        <v>1278810</v>
      </c>
      <c r="F42" s="175">
        <v>1186525</v>
      </c>
      <c r="G42" s="176">
        <f t="shared" si="62"/>
        <v>7.8</v>
      </c>
      <c r="H42" s="169">
        <v>52389</v>
      </c>
      <c r="I42" s="175">
        <v>51739</v>
      </c>
      <c r="J42" s="176">
        <f t="shared" si="63"/>
        <v>1.3</v>
      </c>
      <c r="K42" s="169">
        <v>124144</v>
      </c>
      <c r="L42" s="175">
        <v>122295</v>
      </c>
      <c r="M42" s="176">
        <f t="shared" si="64"/>
        <v>1.5</v>
      </c>
      <c r="N42" s="169">
        <v>71932</v>
      </c>
      <c r="O42" s="491">
        <v>76988</v>
      </c>
      <c r="P42" s="176">
        <f t="shared" si="2"/>
        <v>-6.6</v>
      </c>
      <c r="Q42" s="169">
        <v>40993</v>
      </c>
      <c r="R42" s="490">
        <v>0</v>
      </c>
      <c r="S42" s="176" t="s">
        <v>387</v>
      </c>
      <c r="T42" s="174">
        <v>299921</v>
      </c>
      <c r="U42" s="175">
        <v>298054</v>
      </c>
      <c r="V42" s="176">
        <f t="shared" si="65"/>
        <v>0.6</v>
      </c>
      <c r="W42" s="174">
        <v>233959</v>
      </c>
      <c r="X42" s="175">
        <v>220271</v>
      </c>
      <c r="Y42" s="177">
        <f t="shared" si="66"/>
        <v>6.2</v>
      </c>
      <c r="Z42" s="205">
        <v>89983</v>
      </c>
      <c r="AA42" s="170">
        <v>66038</v>
      </c>
      <c r="AB42" s="165">
        <f t="shared" si="67"/>
        <v>36.3</v>
      </c>
      <c r="AC42" s="169">
        <f t="shared" si="3"/>
        <v>2012165</v>
      </c>
      <c r="AD42" s="485">
        <f t="shared" si="4"/>
        <v>1889834</v>
      </c>
      <c r="AE42" s="177">
        <f t="shared" si="68"/>
        <v>6.5</v>
      </c>
      <c r="AF42" s="178">
        <v>43</v>
      </c>
      <c r="AG42" s="175">
        <v>0</v>
      </c>
      <c r="AH42" s="491">
        <v>2012165</v>
      </c>
      <c r="AI42" s="225">
        <f t="shared" si="54"/>
        <v>2012208</v>
      </c>
      <c r="AJ42" s="175">
        <v>1889834</v>
      </c>
      <c r="AK42" s="179">
        <f t="shared" si="69"/>
        <v>6.5</v>
      </c>
      <c r="AL42" s="225">
        <v>505425</v>
      </c>
      <c r="AM42" s="175">
        <v>525236</v>
      </c>
      <c r="AN42" s="179">
        <f t="shared" si="70"/>
        <v>-3.8</v>
      </c>
      <c r="AO42" s="178">
        <v>691</v>
      </c>
      <c r="AP42" s="175">
        <v>0</v>
      </c>
      <c r="AQ42" s="174">
        <f t="shared" si="55"/>
        <v>506116</v>
      </c>
      <c r="AR42" s="487">
        <v>525236</v>
      </c>
      <c r="AS42" s="177">
        <f t="shared" si="71"/>
        <v>-3.6</v>
      </c>
      <c r="AT42" s="180">
        <f t="shared" si="56"/>
        <v>1506092</v>
      </c>
      <c r="AU42" s="181">
        <f t="shared" si="6"/>
        <v>1364598</v>
      </c>
      <c r="AV42" s="179">
        <f t="shared" si="72"/>
        <v>10.4</v>
      </c>
      <c r="AW42" s="185">
        <f t="shared" si="60"/>
        <v>1388</v>
      </c>
      <c r="AX42" s="175">
        <v>965</v>
      </c>
      <c r="AY42" s="169">
        <f aca="true" t="shared" si="73" ref="AY42:AZ47">AT42-AW42</f>
        <v>1504704</v>
      </c>
      <c r="AZ42" s="170">
        <f t="shared" si="73"/>
        <v>1363633</v>
      </c>
      <c r="BA42" s="165">
        <f t="shared" si="61"/>
        <v>10.3</v>
      </c>
      <c r="BB42" s="166"/>
      <c r="BC42" s="182"/>
      <c r="BD42" s="165"/>
      <c r="BE42" s="168">
        <f t="shared" si="59"/>
        <v>1504704</v>
      </c>
      <c r="BF42" s="61"/>
      <c r="BG42" s="71">
        <v>1388</v>
      </c>
      <c r="BH42" s="61"/>
    </row>
    <row r="43" spans="1:60" ht="14.25" customHeight="1">
      <c r="A43" s="57" t="s">
        <v>34</v>
      </c>
      <c r="B43" s="2" t="s">
        <v>47</v>
      </c>
      <c r="C43" s="60">
        <v>2</v>
      </c>
      <c r="D43" s="10">
        <v>498</v>
      </c>
      <c r="E43" s="174">
        <v>2615640</v>
      </c>
      <c r="F43" s="175">
        <v>2571808</v>
      </c>
      <c r="G43" s="176">
        <f t="shared" si="62"/>
        <v>1.7</v>
      </c>
      <c r="H43" s="169">
        <v>59154</v>
      </c>
      <c r="I43" s="175">
        <v>57024</v>
      </c>
      <c r="J43" s="176">
        <f t="shared" si="63"/>
        <v>3.7</v>
      </c>
      <c r="K43" s="169">
        <v>119173</v>
      </c>
      <c r="L43" s="175">
        <v>120724</v>
      </c>
      <c r="M43" s="176">
        <f t="shared" si="64"/>
        <v>-1.3</v>
      </c>
      <c r="N43" s="169">
        <v>96515</v>
      </c>
      <c r="O43" s="491">
        <v>98783</v>
      </c>
      <c r="P43" s="176">
        <f t="shared" si="2"/>
        <v>-2.3</v>
      </c>
      <c r="Q43" s="169">
        <v>51688</v>
      </c>
      <c r="R43" s="490">
        <v>0</v>
      </c>
      <c r="S43" s="176" t="s">
        <v>387</v>
      </c>
      <c r="T43" s="174">
        <v>493463</v>
      </c>
      <c r="U43" s="175">
        <v>464423</v>
      </c>
      <c r="V43" s="176">
        <f t="shared" si="65"/>
        <v>6.3</v>
      </c>
      <c r="W43" s="174">
        <v>336858</v>
      </c>
      <c r="X43" s="175">
        <v>336599</v>
      </c>
      <c r="Y43" s="177">
        <f t="shared" si="66"/>
        <v>0.1</v>
      </c>
      <c r="Z43" s="205">
        <v>194206</v>
      </c>
      <c r="AA43" s="170">
        <v>148602</v>
      </c>
      <c r="AB43" s="165">
        <f t="shared" si="67"/>
        <v>30.7</v>
      </c>
      <c r="AC43" s="169">
        <f t="shared" si="3"/>
        <v>3578285</v>
      </c>
      <c r="AD43" s="485">
        <f t="shared" si="4"/>
        <v>3500759</v>
      </c>
      <c r="AE43" s="177">
        <f t="shared" si="68"/>
        <v>2.2</v>
      </c>
      <c r="AF43" s="178">
        <v>0</v>
      </c>
      <c r="AG43" s="175">
        <v>0</v>
      </c>
      <c r="AH43" s="491">
        <v>3578285</v>
      </c>
      <c r="AI43" s="225">
        <f t="shared" si="54"/>
        <v>3578285</v>
      </c>
      <c r="AJ43" s="175">
        <v>3500759</v>
      </c>
      <c r="AK43" s="179">
        <f t="shared" si="69"/>
        <v>2.2</v>
      </c>
      <c r="AL43" s="225">
        <v>1407428</v>
      </c>
      <c r="AM43" s="175">
        <v>1505212</v>
      </c>
      <c r="AN43" s="179">
        <f t="shared" si="70"/>
        <v>-6.5</v>
      </c>
      <c r="AO43" s="178">
        <v>0</v>
      </c>
      <c r="AP43" s="175">
        <v>0</v>
      </c>
      <c r="AQ43" s="174">
        <f t="shared" si="55"/>
        <v>1407428</v>
      </c>
      <c r="AR43" s="487">
        <v>1505212</v>
      </c>
      <c r="AS43" s="177">
        <f t="shared" si="71"/>
        <v>-6.5</v>
      </c>
      <c r="AT43" s="180">
        <f t="shared" si="56"/>
        <v>2170857</v>
      </c>
      <c r="AU43" s="181">
        <f t="shared" si="6"/>
        <v>1995547</v>
      </c>
      <c r="AV43" s="179">
        <f t="shared" si="72"/>
        <v>8.8</v>
      </c>
      <c r="AW43" s="185">
        <f t="shared" si="60"/>
        <v>2468</v>
      </c>
      <c r="AX43" s="175">
        <v>1788</v>
      </c>
      <c r="AY43" s="169">
        <f t="shared" si="73"/>
        <v>2168389</v>
      </c>
      <c r="AZ43" s="170">
        <f t="shared" si="73"/>
        <v>1993759</v>
      </c>
      <c r="BA43" s="165">
        <f t="shared" si="61"/>
        <v>8.8</v>
      </c>
      <c r="BB43" s="166"/>
      <c r="BC43" s="182"/>
      <c r="BD43" s="165"/>
      <c r="BE43" s="168">
        <f t="shared" si="59"/>
        <v>2168389</v>
      </c>
      <c r="BF43" s="61"/>
      <c r="BG43" s="71">
        <v>2468</v>
      </c>
      <c r="BH43" s="61"/>
    </row>
    <row r="44" spans="1:60" ht="14.25" customHeight="1">
      <c r="A44" s="57" t="s">
        <v>35</v>
      </c>
      <c r="B44" s="2" t="s">
        <v>47</v>
      </c>
      <c r="C44" s="60">
        <v>2</v>
      </c>
      <c r="D44" s="10">
        <v>351</v>
      </c>
      <c r="E44" s="174">
        <v>2365369</v>
      </c>
      <c r="F44" s="175">
        <v>2264314</v>
      </c>
      <c r="G44" s="176">
        <f t="shared" si="62"/>
        <v>4.5</v>
      </c>
      <c r="H44" s="169">
        <v>45730</v>
      </c>
      <c r="I44" s="175">
        <v>54926</v>
      </c>
      <c r="J44" s="176">
        <f t="shared" si="63"/>
        <v>-16.7</v>
      </c>
      <c r="K44" s="169">
        <v>136782</v>
      </c>
      <c r="L44" s="175">
        <v>140352</v>
      </c>
      <c r="M44" s="176">
        <f t="shared" si="64"/>
        <v>-2.5</v>
      </c>
      <c r="N44" s="169">
        <v>119205</v>
      </c>
      <c r="O44" s="491">
        <v>123977</v>
      </c>
      <c r="P44" s="176">
        <f t="shared" si="2"/>
        <v>-3.8</v>
      </c>
      <c r="Q44" s="169">
        <v>56132</v>
      </c>
      <c r="R44" s="490">
        <v>0</v>
      </c>
      <c r="S44" s="176" t="s">
        <v>387</v>
      </c>
      <c r="T44" s="174">
        <v>503745</v>
      </c>
      <c r="U44" s="175">
        <v>490695</v>
      </c>
      <c r="V44" s="176">
        <f t="shared" si="65"/>
        <v>2.7</v>
      </c>
      <c r="W44" s="174">
        <v>527735</v>
      </c>
      <c r="X44" s="175">
        <v>520733</v>
      </c>
      <c r="Y44" s="177">
        <f t="shared" si="66"/>
        <v>1.3</v>
      </c>
      <c r="Z44" s="205">
        <v>151545</v>
      </c>
      <c r="AA44" s="170">
        <v>118898</v>
      </c>
      <c r="AB44" s="165">
        <f t="shared" si="67"/>
        <v>27.5</v>
      </c>
      <c r="AC44" s="169">
        <f t="shared" si="3"/>
        <v>3603153</v>
      </c>
      <c r="AD44" s="485">
        <f t="shared" si="4"/>
        <v>3476099</v>
      </c>
      <c r="AE44" s="177">
        <f t="shared" si="68"/>
        <v>3.7</v>
      </c>
      <c r="AF44" s="178">
        <v>0</v>
      </c>
      <c r="AG44" s="175">
        <v>-627</v>
      </c>
      <c r="AH44" s="491">
        <v>3603153</v>
      </c>
      <c r="AI44" s="225">
        <f t="shared" si="54"/>
        <v>3603153</v>
      </c>
      <c r="AJ44" s="175">
        <v>3475472</v>
      </c>
      <c r="AK44" s="179">
        <f t="shared" si="69"/>
        <v>3.7</v>
      </c>
      <c r="AL44" s="225">
        <v>986775</v>
      </c>
      <c r="AM44" s="175">
        <v>1019196</v>
      </c>
      <c r="AN44" s="179">
        <f t="shared" si="70"/>
        <v>-3.2</v>
      </c>
      <c r="AO44" s="178">
        <v>0</v>
      </c>
      <c r="AP44" s="175">
        <v>480</v>
      </c>
      <c r="AQ44" s="174">
        <f t="shared" si="55"/>
        <v>986775</v>
      </c>
      <c r="AR44" s="487">
        <v>1019676</v>
      </c>
      <c r="AS44" s="177">
        <f t="shared" si="71"/>
        <v>-3.2</v>
      </c>
      <c r="AT44" s="180">
        <f t="shared" si="56"/>
        <v>2616378</v>
      </c>
      <c r="AU44" s="181">
        <f t="shared" si="6"/>
        <v>2455796</v>
      </c>
      <c r="AV44" s="179">
        <f t="shared" si="72"/>
        <v>6.5</v>
      </c>
      <c r="AW44" s="185">
        <f t="shared" si="60"/>
        <v>2485</v>
      </c>
      <c r="AX44" s="175">
        <v>1776</v>
      </c>
      <c r="AY44" s="169">
        <f t="shared" si="73"/>
        <v>2613893</v>
      </c>
      <c r="AZ44" s="170">
        <f t="shared" si="73"/>
        <v>2454020</v>
      </c>
      <c r="BA44" s="165">
        <f t="shared" si="61"/>
        <v>6.5</v>
      </c>
      <c r="BB44" s="166"/>
      <c r="BC44" s="182"/>
      <c r="BD44" s="165"/>
      <c r="BE44" s="168">
        <f t="shared" si="59"/>
        <v>2613893</v>
      </c>
      <c r="BF44" s="61"/>
      <c r="BG44" s="71">
        <v>2485</v>
      </c>
      <c r="BH44" s="61"/>
    </row>
    <row r="45" spans="1:60" ht="14.25" customHeight="1">
      <c r="A45" s="57" t="s">
        <v>36</v>
      </c>
      <c r="B45" s="2" t="s">
        <v>47</v>
      </c>
      <c r="C45" s="60">
        <v>1</v>
      </c>
      <c r="D45" s="10">
        <v>305</v>
      </c>
      <c r="E45" s="174">
        <v>962635</v>
      </c>
      <c r="F45" s="175">
        <v>906225</v>
      </c>
      <c r="G45" s="176">
        <f t="shared" si="62"/>
        <v>6.2</v>
      </c>
      <c r="H45" s="169">
        <v>52642</v>
      </c>
      <c r="I45" s="175">
        <v>50871</v>
      </c>
      <c r="J45" s="176">
        <f t="shared" si="63"/>
        <v>3.5</v>
      </c>
      <c r="K45" s="169">
        <v>119578</v>
      </c>
      <c r="L45" s="175">
        <v>110214</v>
      </c>
      <c r="M45" s="176">
        <f t="shared" si="64"/>
        <v>8.5</v>
      </c>
      <c r="N45" s="169">
        <v>53262</v>
      </c>
      <c r="O45" s="491">
        <v>55905</v>
      </c>
      <c r="P45" s="176">
        <f t="shared" si="2"/>
        <v>-4.7</v>
      </c>
      <c r="Q45" s="169">
        <v>48740</v>
      </c>
      <c r="R45" s="490">
        <v>0</v>
      </c>
      <c r="S45" s="176" t="s">
        <v>387</v>
      </c>
      <c r="T45" s="174">
        <v>231882</v>
      </c>
      <c r="U45" s="175">
        <v>226408</v>
      </c>
      <c r="V45" s="176">
        <f t="shared" si="65"/>
        <v>2.4</v>
      </c>
      <c r="W45" s="174">
        <v>222071</v>
      </c>
      <c r="X45" s="175">
        <v>204815</v>
      </c>
      <c r="Y45" s="177">
        <f t="shared" si="66"/>
        <v>8.4</v>
      </c>
      <c r="Z45" s="205">
        <v>54842</v>
      </c>
      <c r="AA45" s="170">
        <v>41667</v>
      </c>
      <c r="AB45" s="165">
        <f t="shared" si="67"/>
        <v>31.6</v>
      </c>
      <c r="AC45" s="169">
        <f t="shared" si="3"/>
        <v>1635968</v>
      </c>
      <c r="AD45" s="485">
        <f t="shared" si="4"/>
        <v>1512771</v>
      </c>
      <c r="AE45" s="177">
        <f t="shared" si="68"/>
        <v>8.1</v>
      </c>
      <c r="AF45" s="178">
        <v>0</v>
      </c>
      <c r="AG45" s="175">
        <v>0</v>
      </c>
      <c r="AH45" s="491">
        <v>1635968</v>
      </c>
      <c r="AI45" s="225">
        <f t="shared" si="54"/>
        <v>1635968</v>
      </c>
      <c r="AJ45" s="175">
        <v>1512771</v>
      </c>
      <c r="AK45" s="179">
        <f t="shared" si="69"/>
        <v>8.1</v>
      </c>
      <c r="AL45" s="225">
        <v>245758</v>
      </c>
      <c r="AM45" s="175">
        <v>251552</v>
      </c>
      <c r="AN45" s="179">
        <f t="shared" si="70"/>
        <v>-2.3</v>
      </c>
      <c r="AO45" s="178">
        <v>0</v>
      </c>
      <c r="AP45" s="175">
        <v>0</v>
      </c>
      <c r="AQ45" s="174">
        <f t="shared" si="55"/>
        <v>245758</v>
      </c>
      <c r="AR45" s="487">
        <v>251552</v>
      </c>
      <c r="AS45" s="177">
        <f t="shared" si="71"/>
        <v>-2.3</v>
      </c>
      <c r="AT45" s="180">
        <f t="shared" si="56"/>
        <v>1390210</v>
      </c>
      <c r="AU45" s="181">
        <f t="shared" si="6"/>
        <v>1261219</v>
      </c>
      <c r="AV45" s="179">
        <f t="shared" si="72"/>
        <v>10.2</v>
      </c>
      <c r="AW45" s="185">
        <f t="shared" si="60"/>
        <v>1128</v>
      </c>
      <c r="AX45" s="175">
        <v>773</v>
      </c>
      <c r="AY45" s="169">
        <f t="shared" si="73"/>
        <v>1389082</v>
      </c>
      <c r="AZ45" s="170">
        <f t="shared" si="73"/>
        <v>1260446</v>
      </c>
      <c r="BA45" s="186">
        <f t="shared" si="61"/>
        <v>10.2</v>
      </c>
      <c r="BB45" s="166"/>
      <c r="BC45" s="182"/>
      <c r="BD45" s="186"/>
      <c r="BE45" s="168">
        <f t="shared" si="59"/>
        <v>1389082</v>
      </c>
      <c r="BF45" s="61"/>
      <c r="BG45" s="71">
        <v>1128</v>
      </c>
      <c r="BH45" s="61"/>
    </row>
    <row r="46" spans="1:60" ht="14.25" customHeight="1">
      <c r="A46" s="57" t="s">
        <v>37</v>
      </c>
      <c r="B46" s="2" t="s">
        <v>47</v>
      </c>
      <c r="C46" s="60">
        <v>3</v>
      </c>
      <c r="D46" s="10">
        <v>566</v>
      </c>
      <c r="E46" s="174">
        <v>2969340</v>
      </c>
      <c r="F46" s="175">
        <v>2900796</v>
      </c>
      <c r="G46" s="176">
        <f t="shared" si="62"/>
        <v>2.4</v>
      </c>
      <c r="H46" s="169">
        <v>82531</v>
      </c>
      <c r="I46" s="175">
        <v>78309</v>
      </c>
      <c r="J46" s="176">
        <f t="shared" si="63"/>
        <v>5.4</v>
      </c>
      <c r="K46" s="169">
        <v>117232</v>
      </c>
      <c r="L46" s="175">
        <v>115641</v>
      </c>
      <c r="M46" s="176">
        <f t="shared" si="64"/>
        <v>1.4</v>
      </c>
      <c r="N46" s="169">
        <v>73012</v>
      </c>
      <c r="O46" s="491">
        <v>73388</v>
      </c>
      <c r="P46" s="176">
        <f t="shared" si="2"/>
        <v>-0.5</v>
      </c>
      <c r="Q46" s="169">
        <v>23447</v>
      </c>
      <c r="R46" s="490">
        <v>0</v>
      </c>
      <c r="S46" s="176" t="s">
        <v>387</v>
      </c>
      <c r="T46" s="174">
        <v>560784</v>
      </c>
      <c r="U46" s="175">
        <v>517898</v>
      </c>
      <c r="V46" s="176">
        <f t="shared" si="65"/>
        <v>8.3</v>
      </c>
      <c r="W46" s="174">
        <v>396895</v>
      </c>
      <c r="X46" s="175">
        <v>386058</v>
      </c>
      <c r="Y46" s="177">
        <f t="shared" si="66"/>
        <v>2.8</v>
      </c>
      <c r="Z46" s="205">
        <v>347404</v>
      </c>
      <c r="AA46" s="170">
        <v>243605</v>
      </c>
      <c r="AB46" s="165">
        <f t="shared" si="67"/>
        <v>42.6</v>
      </c>
      <c r="AC46" s="169">
        <f t="shared" si="3"/>
        <v>3875837</v>
      </c>
      <c r="AD46" s="485">
        <f t="shared" si="4"/>
        <v>3828485</v>
      </c>
      <c r="AE46" s="177">
        <f t="shared" si="68"/>
        <v>1.2</v>
      </c>
      <c r="AF46" s="178">
        <v>0</v>
      </c>
      <c r="AG46" s="175">
        <v>0</v>
      </c>
      <c r="AH46" s="491">
        <v>3875837</v>
      </c>
      <c r="AI46" s="225">
        <f t="shared" si="54"/>
        <v>3875837</v>
      </c>
      <c r="AJ46" s="175">
        <v>3828485</v>
      </c>
      <c r="AK46" s="179">
        <f t="shared" si="69"/>
        <v>1.2</v>
      </c>
      <c r="AL46" s="225">
        <v>2367835</v>
      </c>
      <c r="AM46" s="175">
        <v>2477373</v>
      </c>
      <c r="AN46" s="179">
        <f t="shared" si="70"/>
        <v>-4.4</v>
      </c>
      <c r="AO46" s="178">
        <v>0</v>
      </c>
      <c r="AP46" s="175">
        <v>0</v>
      </c>
      <c r="AQ46" s="174">
        <f t="shared" si="55"/>
        <v>2367835</v>
      </c>
      <c r="AR46" s="487">
        <v>2477373</v>
      </c>
      <c r="AS46" s="177">
        <f t="shared" si="71"/>
        <v>-4.4</v>
      </c>
      <c r="AT46" s="180">
        <f t="shared" si="56"/>
        <v>1508002</v>
      </c>
      <c r="AU46" s="181">
        <f t="shared" si="6"/>
        <v>1351112</v>
      </c>
      <c r="AV46" s="179">
        <f t="shared" si="72"/>
        <v>11.6</v>
      </c>
      <c r="AW46" s="185">
        <f t="shared" si="60"/>
        <v>2673</v>
      </c>
      <c r="AX46" s="175">
        <v>1956</v>
      </c>
      <c r="AY46" s="169">
        <f t="shared" si="73"/>
        <v>1505329</v>
      </c>
      <c r="AZ46" s="170">
        <f t="shared" si="73"/>
        <v>1349156</v>
      </c>
      <c r="BA46" s="184">
        <f t="shared" si="61"/>
        <v>11.6</v>
      </c>
      <c r="BB46" s="166"/>
      <c r="BC46" s="182"/>
      <c r="BD46" s="184"/>
      <c r="BE46" s="168">
        <f t="shared" si="59"/>
        <v>1505329</v>
      </c>
      <c r="BF46" s="61"/>
      <c r="BG46" s="71">
        <v>2673</v>
      </c>
      <c r="BH46" s="61"/>
    </row>
    <row r="47" spans="1:60" ht="14.25" customHeight="1" thickBot="1">
      <c r="A47" s="57" t="s">
        <v>38</v>
      </c>
      <c r="B47" s="3" t="s">
        <v>47</v>
      </c>
      <c r="C47" s="64">
        <v>1</v>
      </c>
      <c r="D47" s="11">
        <v>248</v>
      </c>
      <c r="E47" s="187">
        <v>825647</v>
      </c>
      <c r="F47" s="188">
        <v>740037</v>
      </c>
      <c r="G47" s="189">
        <f t="shared" si="62"/>
        <v>11.6</v>
      </c>
      <c r="H47" s="190">
        <v>46967</v>
      </c>
      <c r="I47" s="188">
        <v>42507</v>
      </c>
      <c r="J47" s="189">
        <f t="shared" si="63"/>
        <v>10.5</v>
      </c>
      <c r="K47" s="190">
        <v>103469</v>
      </c>
      <c r="L47" s="188">
        <v>99695</v>
      </c>
      <c r="M47" s="189">
        <f t="shared" si="64"/>
        <v>3.8</v>
      </c>
      <c r="N47" s="190">
        <v>37341</v>
      </c>
      <c r="O47" s="494">
        <v>38222</v>
      </c>
      <c r="P47" s="189">
        <f t="shared" si="2"/>
        <v>-2.3</v>
      </c>
      <c r="Q47" s="190">
        <v>65827</v>
      </c>
      <c r="R47" s="494">
        <v>0</v>
      </c>
      <c r="S47" s="189" t="s">
        <v>387</v>
      </c>
      <c r="T47" s="187">
        <v>325544</v>
      </c>
      <c r="U47" s="188">
        <v>314215</v>
      </c>
      <c r="V47" s="189">
        <f t="shared" si="65"/>
        <v>3.6</v>
      </c>
      <c r="W47" s="187">
        <v>354534</v>
      </c>
      <c r="X47" s="188">
        <v>338847</v>
      </c>
      <c r="Y47" s="186">
        <f t="shared" si="66"/>
        <v>4.6</v>
      </c>
      <c r="Z47" s="209">
        <v>81890</v>
      </c>
      <c r="AA47" s="210">
        <v>56316</v>
      </c>
      <c r="AB47" s="184">
        <f t="shared" si="67"/>
        <v>45.4</v>
      </c>
      <c r="AC47" s="190">
        <f>SUM(E47,H47,K47,N47,Q47,T47,W47)-Z47</f>
        <v>1677439</v>
      </c>
      <c r="AD47" s="486">
        <f t="shared" si="4"/>
        <v>1517207</v>
      </c>
      <c r="AE47" s="186">
        <f t="shared" si="68"/>
        <v>10.6</v>
      </c>
      <c r="AF47" s="191">
        <v>0</v>
      </c>
      <c r="AG47" s="188">
        <v>0</v>
      </c>
      <c r="AH47" s="494">
        <v>1677439</v>
      </c>
      <c r="AI47" s="226">
        <f t="shared" si="54"/>
        <v>1677439</v>
      </c>
      <c r="AJ47" s="188">
        <v>1517207</v>
      </c>
      <c r="AK47" s="192">
        <f t="shared" si="69"/>
        <v>10.6</v>
      </c>
      <c r="AL47" s="226">
        <v>538972</v>
      </c>
      <c r="AM47" s="188">
        <v>540175</v>
      </c>
      <c r="AN47" s="192">
        <f t="shared" si="70"/>
        <v>-0.2</v>
      </c>
      <c r="AO47" s="191">
        <v>0</v>
      </c>
      <c r="AP47" s="188">
        <v>0</v>
      </c>
      <c r="AQ47" s="187">
        <f t="shared" si="55"/>
        <v>538972</v>
      </c>
      <c r="AR47" s="488">
        <v>540175</v>
      </c>
      <c r="AS47" s="186">
        <f t="shared" si="71"/>
        <v>-0.2</v>
      </c>
      <c r="AT47" s="193">
        <f t="shared" si="56"/>
        <v>1138467</v>
      </c>
      <c r="AU47" s="194">
        <f t="shared" si="6"/>
        <v>977032</v>
      </c>
      <c r="AV47" s="192">
        <f t="shared" si="72"/>
        <v>16.5</v>
      </c>
      <c r="AW47" s="195">
        <f t="shared" si="60"/>
        <v>1157</v>
      </c>
      <c r="AX47" s="188">
        <v>775</v>
      </c>
      <c r="AY47" s="190">
        <f t="shared" si="73"/>
        <v>1137310</v>
      </c>
      <c r="AZ47" s="210">
        <f t="shared" si="73"/>
        <v>976257</v>
      </c>
      <c r="BA47" s="184">
        <f t="shared" si="61"/>
        <v>16.5</v>
      </c>
      <c r="BB47" s="166"/>
      <c r="BC47" s="196"/>
      <c r="BD47" s="184"/>
      <c r="BE47" s="168">
        <f t="shared" si="59"/>
        <v>1137310</v>
      </c>
      <c r="BF47" s="61"/>
      <c r="BG47" s="71">
        <v>1157</v>
      </c>
      <c r="BH47" s="61"/>
    </row>
    <row r="48" spans="1:60" ht="14.25" customHeight="1" thickBot="1" thickTop="1">
      <c r="A48" s="65" t="s">
        <v>182</v>
      </c>
      <c r="B48" s="530"/>
      <c r="C48" s="531"/>
      <c r="D48" s="532"/>
      <c r="E48" s="197">
        <f>SUM(E6:E26)</f>
        <v>270579021</v>
      </c>
      <c r="F48" s="197">
        <f>SUM(F6:F26)</f>
        <v>265971470</v>
      </c>
      <c r="G48" s="198">
        <f>ROUND(E48/F48*100-100,1)</f>
        <v>1.7</v>
      </c>
      <c r="H48" s="197">
        <f>SUM(H6:H26)</f>
        <v>4810011</v>
      </c>
      <c r="I48" s="197">
        <f>SUM(I6:I26)</f>
        <v>4769418</v>
      </c>
      <c r="J48" s="198">
        <f>ROUND(H48/I48*100-100,1)</f>
        <v>0.9</v>
      </c>
      <c r="K48" s="197">
        <f>SUM(K6:K26)</f>
        <v>5166494</v>
      </c>
      <c r="L48" s="197">
        <f>SUM(L6:L26)</f>
        <v>5229891</v>
      </c>
      <c r="M48" s="198">
        <f>ROUND(K48/L48*100-100,1)</f>
        <v>-1.2</v>
      </c>
      <c r="N48" s="197">
        <f>SUM(N6:N26)</f>
        <v>3527264</v>
      </c>
      <c r="O48" s="197">
        <f>SUM(O6:O26)</f>
        <v>3513677</v>
      </c>
      <c r="P48" s="198">
        <f t="shared" si="2"/>
        <v>0.4</v>
      </c>
      <c r="Q48" s="197">
        <f>SUM(Q6:Q26)</f>
        <v>1686031</v>
      </c>
      <c r="R48" s="197">
        <f>SUM(R6:R26)</f>
        <v>0</v>
      </c>
      <c r="S48" s="198" t="s">
        <v>387</v>
      </c>
      <c r="T48" s="197">
        <f>SUM(T6:T26)</f>
        <v>37376716</v>
      </c>
      <c r="U48" s="197">
        <f>SUM(U6:U26)</f>
        <v>36807820</v>
      </c>
      <c r="V48" s="198">
        <f>ROUND(T48/U48*100-100,1)</f>
        <v>1.5</v>
      </c>
      <c r="W48" s="197">
        <f>SUM(W6:W26)</f>
        <v>49628553</v>
      </c>
      <c r="X48" s="197">
        <f>SUM(X6:X26)</f>
        <v>49334046</v>
      </c>
      <c r="Y48" s="199">
        <f>ROUND(W48/X48*100-100,1)</f>
        <v>0.6</v>
      </c>
      <c r="Z48" s="197">
        <f>SUM(Z6:Z26)</f>
        <v>32630987</v>
      </c>
      <c r="AA48" s="197">
        <f>SUM(AA6:AA26)</f>
        <v>20933037</v>
      </c>
      <c r="AB48" s="199">
        <f>ROUND(Z48/AA48*100-100,1)</f>
        <v>55.9</v>
      </c>
      <c r="AC48" s="197">
        <f>SUM(AC6:AC26)</f>
        <v>340143103</v>
      </c>
      <c r="AD48" s="197">
        <f>SUM(AD6:AD26)</f>
        <v>344693285</v>
      </c>
      <c r="AE48" s="199">
        <f>ROUND(AC48/AD48*100-100,1)</f>
        <v>-1.3</v>
      </c>
      <c r="AF48" s="200">
        <f>SUM(AF6:AF26)</f>
        <v>48743</v>
      </c>
      <c r="AG48" s="197">
        <f>SUM(AG6:AG26)</f>
        <v>-1323427</v>
      </c>
      <c r="AH48" s="197">
        <f>SUM(AH6:AH26)</f>
        <v>340143103</v>
      </c>
      <c r="AI48" s="224">
        <f>SUM(AI6:AI26)</f>
        <v>340191846</v>
      </c>
      <c r="AJ48" s="224">
        <f>SUM(AJ6:AJ26)</f>
        <v>341817697</v>
      </c>
      <c r="AK48" s="201">
        <f>ROUND(AI48/AJ48*100-100,1)</f>
        <v>-0.5</v>
      </c>
      <c r="AL48" s="224">
        <f>SUM(AL6:AL26)</f>
        <v>224678118</v>
      </c>
      <c r="AM48" s="197">
        <f>SUM(AM6:AM26)</f>
        <v>233747455</v>
      </c>
      <c r="AN48" s="201">
        <f>ROUND(AL48/AM48*100-100,1)</f>
        <v>-3.9</v>
      </c>
      <c r="AO48" s="200">
        <f>SUM(AO6:AO26)</f>
        <v>691</v>
      </c>
      <c r="AP48" s="197">
        <f>SUM(AP6:AP26)</f>
        <v>-14434</v>
      </c>
      <c r="AQ48" s="197">
        <f>SUM(AQ6:AQ26)</f>
        <v>224678809</v>
      </c>
      <c r="AR48" s="197">
        <f>SUM(AR6:AR26)</f>
        <v>233733021</v>
      </c>
      <c r="AS48" s="199">
        <f>ROUND(AQ48/AR48*100-100,1)</f>
        <v>-3.9</v>
      </c>
      <c r="AT48" s="202">
        <f>SUM(AT6:AT26)</f>
        <v>115513037</v>
      </c>
      <c r="AU48" s="197">
        <f>SUM(AU6:AU26)</f>
        <v>108084676</v>
      </c>
      <c r="AV48" s="201">
        <f>ROUND(AT48/AU48*100-100,1)</f>
        <v>6.9</v>
      </c>
      <c r="AW48" s="203">
        <f>SUM(AW6:AW26)</f>
        <v>234610</v>
      </c>
      <c r="AX48" s="197">
        <f>SUM(AX6:AX26)</f>
        <v>174629</v>
      </c>
      <c r="AY48" s="197">
        <f>SUM(AY6:AY26)</f>
        <v>115278427</v>
      </c>
      <c r="AZ48" s="197">
        <f>SUM(AZ6:AZ26)</f>
        <v>107910047</v>
      </c>
      <c r="BA48" s="199">
        <f>ROUND(AY48/AZ48*100-100,1)</f>
        <v>6.8</v>
      </c>
      <c r="BB48" s="166"/>
      <c r="BC48" s="202">
        <f>SUM(BC6:BC26)</f>
        <v>0</v>
      </c>
      <c r="BD48" s="199"/>
      <c r="BE48" s="168">
        <f>AY48-BC48</f>
        <v>115278427</v>
      </c>
      <c r="BF48" s="61"/>
      <c r="BG48" s="71"/>
      <c r="BH48" s="61"/>
    </row>
    <row r="49" spans="1:60" ht="14.25" customHeight="1" thickBot="1" thickTop="1">
      <c r="A49" s="66" t="s">
        <v>183</v>
      </c>
      <c r="B49" s="527"/>
      <c r="C49" s="528"/>
      <c r="D49" s="529"/>
      <c r="E49" s="211">
        <f>SUM(E27:E47)</f>
        <v>54710926</v>
      </c>
      <c r="F49" s="211">
        <f>SUM(F27:F47)</f>
        <v>53214585</v>
      </c>
      <c r="G49" s="212">
        <f t="shared" si="62"/>
        <v>2.8</v>
      </c>
      <c r="H49" s="211">
        <f>SUM(H27:H47)</f>
        <v>1415449</v>
      </c>
      <c r="I49" s="211">
        <f>SUM(I27:I47)</f>
        <v>1352044</v>
      </c>
      <c r="J49" s="212">
        <f t="shared" si="63"/>
        <v>4.7</v>
      </c>
      <c r="K49" s="211">
        <f>SUM(K27:K47)</f>
        <v>2437098</v>
      </c>
      <c r="L49" s="211">
        <f>SUM(L27:L47)</f>
        <v>2406374</v>
      </c>
      <c r="M49" s="212">
        <f t="shared" si="64"/>
        <v>1.3</v>
      </c>
      <c r="N49" s="211">
        <f>SUM(N27:N47)</f>
        <v>1457286</v>
      </c>
      <c r="O49" s="211">
        <f>SUM(O27:O47)</f>
        <v>1454059</v>
      </c>
      <c r="P49" s="212">
        <f t="shared" si="2"/>
        <v>0.2</v>
      </c>
      <c r="Q49" s="211">
        <f>SUM(Q27:Q47)</f>
        <v>808248</v>
      </c>
      <c r="R49" s="211">
        <f>SUM(R27:R47)</f>
        <v>0</v>
      </c>
      <c r="S49" s="212" t="s">
        <v>387</v>
      </c>
      <c r="T49" s="211">
        <f>SUM(T27:T47)</f>
        <v>11095767</v>
      </c>
      <c r="U49" s="211">
        <f>SUM(U27:U47)</f>
        <v>10412438</v>
      </c>
      <c r="V49" s="212">
        <f t="shared" si="65"/>
        <v>6.6</v>
      </c>
      <c r="W49" s="211">
        <f>SUM(W27:W47)</f>
        <v>8842450</v>
      </c>
      <c r="X49" s="211">
        <f>SUM(X27:X47)</f>
        <v>8714338</v>
      </c>
      <c r="Y49" s="213">
        <f t="shared" si="66"/>
        <v>1.5</v>
      </c>
      <c r="Z49" s="211">
        <f>SUM(Z27:Z47)</f>
        <v>6065413</v>
      </c>
      <c r="AA49" s="211">
        <f>SUM(AA27:AA47)</f>
        <v>4288459</v>
      </c>
      <c r="AB49" s="213">
        <f t="shared" si="67"/>
        <v>41.4</v>
      </c>
      <c r="AC49" s="211">
        <f>SUM(AC27:AC47)</f>
        <v>74701811</v>
      </c>
      <c r="AD49" s="211">
        <f>SUM(AD27:AD47)</f>
        <v>73265379</v>
      </c>
      <c r="AE49" s="213">
        <f t="shared" si="68"/>
        <v>2</v>
      </c>
      <c r="AF49" s="214">
        <f>SUM(AF27:AF47)</f>
        <v>-4193</v>
      </c>
      <c r="AG49" s="211">
        <f>SUM(AG27:AG47)</f>
        <v>-40784</v>
      </c>
      <c r="AH49" s="211">
        <f>SUM(AH27:AH47)</f>
        <v>74701811</v>
      </c>
      <c r="AI49" s="227">
        <f>SUM(AI27:AI47)</f>
        <v>74697618</v>
      </c>
      <c r="AJ49" s="227">
        <f>SUM(AJ27:AJ47)</f>
        <v>73224595</v>
      </c>
      <c r="AK49" s="215">
        <f t="shared" si="69"/>
        <v>2</v>
      </c>
      <c r="AL49" s="227">
        <f>SUM(AL27:AL47)</f>
        <v>40743844</v>
      </c>
      <c r="AM49" s="211">
        <f>SUM(AM27:AM47)</f>
        <v>42289727</v>
      </c>
      <c r="AN49" s="215">
        <f t="shared" si="70"/>
        <v>-3.7</v>
      </c>
      <c r="AO49" s="214">
        <f>SUM(AO27:AO47)</f>
        <v>2790</v>
      </c>
      <c r="AP49" s="211">
        <f>SUM(AP27:AP47)</f>
        <v>-48398</v>
      </c>
      <c r="AQ49" s="211">
        <f>SUM(AQ27:AQ47)</f>
        <v>40746634</v>
      </c>
      <c r="AR49" s="211">
        <f>SUM(AR27:AR47)</f>
        <v>42241329</v>
      </c>
      <c r="AS49" s="213">
        <f t="shared" si="71"/>
        <v>-3.5</v>
      </c>
      <c r="AT49" s="216">
        <f>SUM(AT27:AT47)</f>
        <v>33950984</v>
      </c>
      <c r="AU49" s="217">
        <f>SUM(AU27:AU47)</f>
        <v>30983266</v>
      </c>
      <c r="AV49" s="215">
        <f t="shared" si="72"/>
        <v>9.6</v>
      </c>
      <c r="AW49" s="218">
        <f>SUM(AW27:AW47)</f>
        <v>51515</v>
      </c>
      <c r="AX49" s="211">
        <f>SUM(AX27:AX47)</f>
        <v>37410</v>
      </c>
      <c r="AY49" s="211">
        <f>SUM(AY27:AY47)</f>
        <v>33899469</v>
      </c>
      <c r="AZ49" s="211">
        <f>SUM(AZ27:AZ47)</f>
        <v>30945856</v>
      </c>
      <c r="BA49" s="213">
        <f t="shared" si="61"/>
        <v>9.5</v>
      </c>
      <c r="BB49" s="166"/>
      <c r="BC49" s="219">
        <f>SUM(BC27:BC47)</f>
        <v>0</v>
      </c>
      <c r="BD49" s="213"/>
      <c r="BE49" s="168">
        <f t="shared" si="59"/>
        <v>33899469</v>
      </c>
      <c r="BF49" s="61"/>
      <c r="BG49" s="71"/>
      <c r="BH49" s="61"/>
    </row>
    <row r="50" spans="1:60" ht="14.25" customHeight="1" thickTop="1">
      <c r="A50" s="67" t="s">
        <v>354</v>
      </c>
      <c r="B50" s="530"/>
      <c r="C50" s="531"/>
      <c r="D50" s="532"/>
      <c r="E50" s="197">
        <f>E48+E49</f>
        <v>325289947</v>
      </c>
      <c r="F50" s="197">
        <f>F48+F49</f>
        <v>319186055</v>
      </c>
      <c r="G50" s="198">
        <f t="shared" si="62"/>
        <v>1.9</v>
      </c>
      <c r="H50" s="197">
        <f>H48+H49</f>
        <v>6225460</v>
      </c>
      <c r="I50" s="197">
        <f>I48+I49</f>
        <v>6121462</v>
      </c>
      <c r="J50" s="198">
        <f t="shared" si="63"/>
        <v>1.7</v>
      </c>
      <c r="K50" s="197">
        <f>K48+K49</f>
        <v>7603592</v>
      </c>
      <c r="L50" s="197">
        <f>L48+L49</f>
        <v>7636265</v>
      </c>
      <c r="M50" s="198">
        <f t="shared" si="64"/>
        <v>-0.4</v>
      </c>
      <c r="N50" s="197">
        <f>N48+N49</f>
        <v>4984550</v>
      </c>
      <c r="O50" s="197">
        <f>O48+O49</f>
        <v>4967736</v>
      </c>
      <c r="P50" s="198">
        <f t="shared" si="2"/>
        <v>0.3</v>
      </c>
      <c r="Q50" s="197">
        <f>Q48+Q49</f>
        <v>2494279</v>
      </c>
      <c r="R50" s="197">
        <f>R48+R49</f>
        <v>0</v>
      </c>
      <c r="S50" s="198" t="s">
        <v>387</v>
      </c>
      <c r="T50" s="197">
        <f>T48+T49</f>
        <v>48472483</v>
      </c>
      <c r="U50" s="197">
        <f>U48+U49</f>
        <v>47220258</v>
      </c>
      <c r="V50" s="198">
        <f t="shared" si="65"/>
        <v>2.7</v>
      </c>
      <c r="W50" s="197">
        <f>W48+W49</f>
        <v>58471003</v>
      </c>
      <c r="X50" s="197">
        <f>X48+X49</f>
        <v>58048384</v>
      </c>
      <c r="Y50" s="199">
        <f t="shared" si="66"/>
        <v>0.7</v>
      </c>
      <c r="Z50" s="197">
        <f>Z48+Z49</f>
        <v>38696400</v>
      </c>
      <c r="AA50" s="197">
        <f>AA48+AA49</f>
        <v>25221496</v>
      </c>
      <c r="AB50" s="199">
        <f t="shared" si="67"/>
        <v>53.4</v>
      </c>
      <c r="AC50" s="197">
        <f>AC48+AC49</f>
        <v>414844914</v>
      </c>
      <c r="AD50" s="197">
        <f>AD48+AD49</f>
        <v>417958664</v>
      </c>
      <c r="AE50" s="199">
        <f t="shared" si="68"/>
        <v>-0.7</v>
      </c>
      <c r="AF50" s="200">
        <f>AF48+AF49</f>
        <v>44550</v>
      </c>
      <c r="AG50" s="197">
        <f>AG48+AG49</f>
        <v>-1364211</v>
      </c>
      <c r="AH50" s="197">
        <f>AH48+AH49</f>
        <v>414844914</v>
      </c>
      <c r="AI50" s="224">
        <f>AI48+AI49</f>
        <v>414889464</v>
      </c>
      <c r="AJ50" s="224">
        <f>AJ48+AJ49</f>
        <v>415042292</v>
      </c>
      <c r="AK50" s="201">
        <f t="shared" si="69"/>
        <v>0</v>
      </c>
      <c r="AL50" s="224">
        <f>AL48+AL49</f>
        <v>265421962</v>
      </c>
      <c r="AM50" s="197">
        <f>AM48+AM49</f>
        <v>276037182</v>
      </c>
      <c r="AN50" s="201">
        <f t="shared" si="70"/>
        <v>-3.8</v>
      </c>
      <c r="AO50" s="200">
        <f>AO48+AO49</f>
        <v>3481</v>
      </c>
      <c r="AP50" s="197">
        <f>AP48+AP49</f>
        <v>-62832</v>
      </c>
      <c r="AQ50" s="197">
        <f>AQ48+AQ49</f>
        <v>265425443</v>
      </c>
      <c r="AR50" s="197">
        <f>AR48+AR49</f>
        <v>275974350</v>
      </c>
      <c r="AS50" s="199">
        <f t="shared" si="71"/>
        <v>-3.8</v>
      </c>
      <c r="AT50" s="220">
        <f>AT48+AT49</f>
        <v>149464021</v>
      </c>
      <c r="AU50" s="221">
        <f>AU48+AU49</f>
        <v>139067942</v>
      </c>
      <c r="AV50" s="201">
        <f t="shared" si="72"/>
        <v>7.5</v>
      </c>
      <c r="AW50" s="203">
        <f>AW48+AW49</f>
        <v>286125</v>
      </c>
      <c r="AX50" s="197">
        <f>AX48+AX49</f>
        <v>212039</v>
      </c>
      <c r="AY50" s="197">
        <f>AY48+AY49</f>
        <v>149177896</v>
      </c>
      <c r="AZ50" s="197">
        <f>AZ48+AZ49</f>
        <v>138855903</v>
      </c>
      <c r="BA50" s="199">
        <f t="shared" si="61"/>
        <v>7.4</v>
      </c>
      <c r="BB50" s="166"/>
      <c r="BC50" s="202">
        <f>BC48+BC49</f>
        <v>0</v>
      </c>
      <c r="BD50" s="199"/>
      <c r="BE50" s="168">
        <f t="shared" si="59"/>
        <v>149177896</v>
      </c>
      <c r="BF50" s="61"/>
      <c r="BG50" s="71"/>
      <c r="BH50" s="61"/>
    </row>
    <row r="51" spans="1:60" s="155" customFormat="1" ht="14.25" customHeight="1">
      <c r="A51" s="144"/>
      <c r="B51" s="147" t="s">
        <v>423</v>
      </c>
      <c r="C51" s="146"/>
      <c r="D51" s="145"/>
      <c r="F51" s="148"/>
      <c r="G51" s="148"/>
      <c r="H51" s="148"/>
      <c r="I51" s="148"/>
      <c r="J51" s="149"/>
      <c r="K51" s="148"/>
      <c r="L51" s="148"/>
      <c r="M51" s="149"/>
      <c r="N51" s="148"/>
      <c r="O51" s="148"/>
      <c r="P51" s="149"/>
      <c r="Q51" s="149"/>
      <c r="R51" s="149"/>
      <c r="S51" s="14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50" t="str">
        <f>B51</f>
        <v>（注）伸び率は、市町村を令和３年度の不交付・交付団体の区分で整理し、令和２年度当初算定との比較である。</v>
      </c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51"/>
      <c r="AU51" s="151"/>
      <c r="AV51" s="148"/>
      <c r="AW51" s="148"/>
      <c r="AX51" s="148"/>
      <c r="AY51" s="148"/>
      <c r="AZ51" s="148"/>
      <c r="BA51" s="148"/>
      <c r="BB51" s="148"/>
      <c r="BC51" s="148"/>
      <c r="BD51" s="148"/>
      <c r="BE51" s="152"/>
      <c r="BF51" s="153"/>
      <c r="BG51" s="154"/>
      <c r="BH51" s="153"/>
    </row>
    <row r="52" spans="2:60" s="155" customFormat="1" ht="14.25" customHeight="1">
      <c r="B52" s="162" t="s">
        <v>424</v>
      </c>
      <c r="C52" s="146"/>
      <c r="D52" s="147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3"/>
      <c r="AF52" s="150" t="str">
        <f>B52</f>
        <v>　　  また、昨年度、合併算定替えが終了した４市(岐阜市，大垣市，多治見市，可児市)では、令和２年度の合併算定替えとの比較である。</v>
      </c>
      <c r="AG52" s="156"/>
      <c r="AH52" s="156"/>
      <c r="AI52" s="150"/>
      <c r="AJ52" s="150"/>
      <c r="AK52" s="157"/>
      <c r="AL52" s="153"/>
      <c r="AM52" s="153"/>
      <c r="AN52" s="156"/>
      <c r="AO52" s="156"/>
      <c r="AP52" s="156"/>
      <c r="AQ52" s="156"/>
      <c r="AR52" s="156"/>
      <c r="AS52" s="156"/>
      <c r="AT52" s="158"/>
      <c r="AU52" s="158"/>
      <c r="AV52" s="156"/>
      <c r="AW52" s="156"/>
      <c r="AX52" s="156"/>
      <c r="AY52" s="156"/>
      <c r="AZ52" s="156"/>
      <c r="BA52" s="156"/>
      <c r="BB52" s="157"/>
      <c r="BC52" s="156"/>
      <c r="BD52" s="156"/>
      <c r="BE52" s="153"/>
      <c r="BF52" s="153"/>
      <c r="BG52" s="154"/>
      <c r="BH52" s="153"/>
    </row>
    <row r="53" spans="46:59" s="162" customFormat="1" ht="14.25" customHeight="1">
      <c r="AT53" s="163"/>
      <c r="AU53" s="163"/>
      <c r="BB53" s="164"/>
      <c r="BG53" s="159"/>
    </row>
    <row r="54" spans="1:56" ht="14.25" customHeight="1">
      <c r="A54" s="68"/>
      <c r="B54" s="76"/>
      <c r="C54" s="68"/>
      <c r="D54" s="6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F54" s="68"/>
      <c r="AG54" s="77"/>
      <c r="AH54" s="77"/>
      <c r="AI54" s="68"/>
      <c r="AJ54" s="68"/>
      <c r="AK54" s="77"/>
      <c r="AN54" s="77"/>
      <c r="AO54" s="77"/>
      <c r="AP54" s="77"/>
      <c r="AQ54" s="77"/>
      <c r="AR54" s="77"/>
      <c r="AS54" s="77"/>
      <c r="AT54" s="78"/>
      <c r="AU54" s="78"/>
      <c r="AV54" s="77"/>
      <c r="AW54" s="77"/>
      <c r="AX54" s="77"/>
      <c r="AY54" s="77"/>
      <c r="AZ54" s="77"/>
      <c r="BA54" s="77"/>
      <c r="BB54" s="105"/>
      <c r="BC54" s="77"/>
      <c r="BD54" s="77"/>
    </row>
    <row r="55" spans="1:55" ht="14.25" customHeight="1">
      <c r="A55" s="79"/>
      <c r="B55" s="80"/>
      <c r="C55" s="68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68"/>
      <c r="AG55" s="82"/>
      <c r="AH55" s="82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58"/>
      <c r="BC55" s="68"/>
    </row>
    <row r="56" spans="1:59" ht="11.25" customHeight="1">
      <c r="A56" s="79"/>
      <c r="B56" s="80"/>
      <c r="C56" s="6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F56" s="79"/>
      <c r="AG56" s="79"/>
      <c r="AH56" s="79"/>
      <c r="AI56" s="68"/>
      <c r="AJ56" s="68"/>
      <c r="AK56" s="79"/>
      <c r="AN56" s="79"/>
      <c r="AO56" s="79"/>
      <c r="AP56" s="79"/>
      <c r="AQ56" s="79"/>
      <c r="AR56" s="79"/>
      <c r="AS56" s="79"/>
      <c r="AT56" s="83"/>
      <c r="AU56" s="83"/>
      <c r="AV56" s="79"/>
      <c r="AW56" s="79"/>
      <c r="AX56" s="79"/>
      <c r="AY56" s="79"/>
      <c r="AZ56" s="79"/>
      <c r="BA56" s="79"/>
      <c r="BB56" s="106"/>
      <c r="BC56" s="79"/>
      <c r="BD56" s="79"/>
      <c r="BG56" s="76"/>
    </row>
    <row r="57" spans="1:56" ht="11.25" customHeight="1">
      <c r="A57" s="79"/>
      <c r="B57" s="80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F57" s="79"/>
      <c r="AG57" s="79"/>
      <c r="AH57" s="79"/>
      <c r="AK57" s="79"/>
      <c r="AN57" s="79"/>
      <c r="AO57" s="79"/>
      <c r="AP57" s="79"/>
      <c r="AQ57" s="79"/>
      <c r="AR57" s="79"/>
      <c r="AS57" s="79"/>
      <c r="AT57" s="83"/>
      <c r="AU57" s="83"/>
      <c r="AV57" s="79"/>
      <c r="AW57" s="79"/>
      <c r="AX57" s="79"/>
      <c r="AY57" s="79"/>
      <c r="AZ57" s="79"/>
      <c r="BA57" s="79"/>
      <c r="BB57" s="106"/>
      <c r="BC57" s="79"/>
      <c r="BD57" s="79"/>
    </row>
    <row r="58" spans="1:56" ht="11.25" customHeight="1">
      <c r="A58" s="79"/>
      <c r="B58" s="80"/>
      <c r="C58" s="6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F58" s="79"/>
      <c r="AG58" s="79"/>
      <c r="AH58" s="79"/>
      <c r="AI58" s="68"/>
      <c r="AJ58" s="68"/>
      <c r="AK58" s="79"/>
      <c r="AN58" s="79"/>
      <c r="AO58" s="79"/>
      <c r="AP58" s="79"/>
      <c r="AQ58" s="79"/>
      <c r="AR58" s="79"/>
      <c r="AS58" s="79"/>
      <c r="AT58" s="83"/>
      <c r="AU58" s="83"/>
      <c r="AV58" s="79"/>
      <c r="AW58" s="79"/>
      <c r="AX58" s="79"/>
      <c r="AY58" s="79"/>
      <c r="AZ58" s="79"/>
      <c r="BA58" s="79"/>
      <c r="BB58" s="106"/>
      <c r="BC58" s="79"/>
      <c r="BD58" s="79"/>
    </row>
    <row r="59" spans="1:56" ht="17.25">
      <c r="A59" s="79"/>
      <c r="B59" s="80"/>
      <c r="C59" s="84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83"/>
      <c r="AU59" s="83"/>
      <c r="AV59" s="79"/>
      <c r="AW59" s="79"/>
      <c r="AX59" s="79"/>
      <c r="AY59" s="79"/>
      <c r="AZ59" s="79"/>
      <c r="BA59" s="79"/>
      <c r="BB59" s="106"/>
      <c r="BC59" s="79"/>
      <c r="BD59" s="79"/>
    </row>
    <row r="60" spans="1:56" ht="17.25">
      <c r="A60" s="79"/>
      <c r="B60" s="80"/>
      <c r="C60" s="84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83"/>
      <c r="AU60" s="83"/>
      <c r="AV60" s="79"/>
      <c r="AW60" s="79"/>
      <c r="AX60" s="79"/>
      <c r="AY60" s="79"/>
      <c r="AZ60" s="79"/>
      <c r="BA60" s="79"/>
      <c r="BB60" s="106"/>
      <c r="BC60" s="79"/>
      <c r="BD60" s="79"/>
    </row>
    <row r="61" spans="1:56" ht="17.25">
      <c r="A61" s="79"/>
      <c r="B61" s="80"/>
      <c r="C61" s="84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83"/>
      <c r="AU61" s="83"/>
      <c r="AV61" s="79"/>
      <c r="AW61" s="79"/>
      <c r="AX61" s="79"/>
      <c r="AY61" s="79"/>
      <c r="AZ61" s="79"/>
      <c r="BA61" s="79"/>
      <c r="BB61" s="106"/>
      <c r="BC61" s="79"/>
      <c r="BD61" s="79"/>
    </row>
    <row r="62" spans="1:56" ht="17.25">
      <c r="A62" s="79"/>
      <c r="B62" s="80"/>
      <c r="C62" s="84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83"/>
      <c r="AU62" s="83"/>
      <c r="AV62" s="79"/>
      <c r="AW62" s="79"/>
      <c r="AX62" s="79"/>
      <c r="AY62" s="79"/>
      <c r="AZ62" s="79"/>
      <c r="BA62" s="79"/>
      <c r="BB62" s="106"/>
      <c r="BC62" s="79"/>
      <c r="BD62" s="79"/>
    </row>
    <row r="63" spans="1:56" ht="17.25">
      <c r="A63" s="79"/>
      <c r="B63" s="80"/>
      <c r="C63" s="84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83"/>
      <c r="AU63" s="83"/>
      <c r="AV63" s="79"/>
      <c r="AW63" s="79"/>
      <c r="AX63" s="79"/>
      <c r="AY63" s="79"/>
      <c r="AZ63" s="79"/>
      <c r="BA63" s="79"/>
      <c r="BB63" s="106"/>
      <c r="BC63" s="79"/>
      <c r="BD63" s="79"/>
    </row>
    <row r="64" spans="1:56" ht="17.25">
      <c r="A64" s="79"/>
      <c r="B64" s="80"/>
      <c r="C64" s="84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83"/>
      <c r="AU64" s="83"/>
      <c r="AV64" s="79"/>
      <c r="AW64" s="79"/>
      <c r="AX64" s="79"/>
      <c r="AY64" s="79"/>
      <c r="AZ64" s="79"/>
      <c r="BA64" s="79"/>
      <c r="BB64" s="106"/>
      <c r="BC64" s="79"/>
      <c r="BD64" s="79"/>
    </row>
    <row r="65" spans="1:56" ht="17.25">
      <c r="A65" s="79"/>
      <c r="B65" s="80"/>
      <c r="C65" s="84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83"/>
      <c r="AU65" s="83"/>
      <c r="AV65" s="79"/>
      <c r="AW65" s="79"/>
      <c r="AX65" s="79"/>
      <c r="AY65" s="79"/>
      <c r="AZ65" s="79"/>
      <c r="BA65" s="79"/>
      <c r="BB65" s="106"/>
      <c r="BC65" s="79"/>
      <c r="BD65" s="79"/>
    </row>
    <row r="66" spans="1:56" ht="17.25">
      <c r="A66" s="79"/>
      <c r="B66" s="80"/>
      <c r="C66" s="84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83"/>
      <c r="AU66" s="83"/>
      <c r="AV66" s="79"/>
      <c r="AW66" s="79"/>
      <c r="AX66" s="79"/>
      <c r="AY66" s="79"/>
      <c r="AZ66" s="79"/>
      <c r="BA66" s="79"/>
      <c r="BB66" s="106"/>
      <c r="BC66" s="79"/>
      <c r="BD66" s="79"/>
    </row>
    <row r="67" spans="1:56" ht="17.25">
      <c r="A67" s="79"/>
      <c r="B67" s="80"/>
      <c r="C67" s="84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83"/>
      <c r="AU67" s="83"/>
      <c r="AV67" s="79"/>
      <c r="AW67" s="79"/>
      <c r="AX67" s="79"/>
      <c r="AY67" s="79"/>
      <c r="AZ67" s="79"/>
      <c r="BA67" s="79"/>
      <c r="BB67" s="106"/>
      <c r="BC67" s="79"/>
      <c r="BD67" s="79"/>
    </row>
    <row r="68" spans="1:56" ht="17.25">
      <c r="A68" s="79"/>
      <c r="B68" s="80"/>
      <c r="C68" s="84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83"/>
      <c r="AU68" s="83"/>
      <c r="AV68" s="79"/>
      <c r="AW68" s="79"/>
      <c r="AX68" s="79"/>
      <c r="AY68" s="79"/>
      <c r="AZ68" s="79"/>
      <c r="BA68" s="79"/>
      <c r="BB68" s="106"/>
      <c r="BC68" s="79"/>
      <c r="BD68" s="79"/>
    </row>
    <row r="69" spans="1:56" ht="17.25">
      <c r="A69" s="79"/>
      <c r="B69" s="80"/>
      <c r="C69" s="84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83"/>
      <c r="AU69" s="83"/>
      <c r="AV69" s="79"/>
      <c r="AW69" s="79"/>
      <c r="AX69" s="79"/>
      <c r="AY69" s="79"/>
      <c r="AZ69" s="79"/>
      <c r="BA69" s="79"/>
      <c r="BB69" s="106"/>
      <c r="BC69" s="79"/>
      <c r="BD69" s="79"/>
    </row>
  </sheetData>
  <sheetProtection/>
  <mergeCells count="5">
    <mergeCell ref="B49:D49"/>
    <mergeCell ref="B50:D50"/>
    <mergeCell ref="B48:D48"/>
    <mergeCell ref="BC3:BD3"/>
    <mergeCell ref="BB1:BE1"/>
  </mergeCells>
  <printOptions/>
  <pageMargins left="0.7874015748031497" right="0.7874015748031497" top="0.7874015748031497" bottom="0.7874015748031497" header="0.5905511811023623" footer="0.35433070866141736"/>
  <pageSetup fitToWidth="2" horizontalDpi="600" verticalDpi="600" orientation="landscape" pageOrder="overThenDown" paperSize="9" scale="60" r:id="rId1"/>
  <headerFooter alignWithMargins="0">
    <oddHeader>&amp;L</oddHeader>
    <oddFooter>&amp;L</oddFooter>
  </headerFooter>
  <colBreaks count="1" manualBreakCount="1">
    <brk id="31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2"/>
  <sheetViews>
    <sheetView view="pageBreakPreview" zoomScale="85" zoomScaleSheetLayoutView="85" zoomScalePageLayoutView="0" workbookViewId="0" topLeftCell="A1">
      <pane xSplit="1" ySplit="5" topLeftCell="B33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P52" sqref="P52"/>
    </sheetView>
  </sheetViews>
  <sheetFormatPr defaultColWidth="10" defaultRowHeight="20.25" customHeight="1"/>
  <cols>
    <col min="1" max="1" width="7.83203125" style="44" customWidth="1"/>
    <col min="2" max="6" width="9.16015625" style="44" customWidth="1"/>
    <col min="7" max="10" width="7.66015625" style="45" customWidth="1"/>
    <col min="11" max="11" width="2.58203125" style="44" customWidth="1"/>
    <col min="12" max="16384" width="10" style="44" customWidth="1"/>
  </cols>
  <sheetData>
    <row r="2" ht="20.25" customHeight="1">
      <c r="A2" s="268" t="s">
        <v>71</v>
      </c>
    </row>
    <row r="3" spans="1:10" ht="12">
      <c r="A3" s="46"/>
      <c r="B3" s="46"/>
      <c r="C3" s="46"/>
      <c r="D3" s="46"/>
      <c r="E3" s="46"/>
      <c r="F3" s="46"/>
      <c r="G3" s="47"/>
      <c r="H3" s="47"/>
      <c r="I3" s="48"/>
      <c r="J3" s="56" t="s">
        <v>320</v>
      </c>
    </row>
    <row r="4" spans="1:11" ht="14.25" customHeight="1">
      <c r="A4" s="269" t="s">
        <v>50</v>
      </c>
      <c r="B4" s="270" t="s">
        <v>388</v>
      </c>
      <c r="C4" s="270" t="s">
        <v>389</v>
      </c>
      <c r="D4" s="270" t="s">
        <v>390</v>
      </c>
      <c r="E4" s="270" t="s">
        <v>391</v>
      </c>
      <c r="F4" s="270" t="s">
        <v>429</v>
      </c>
      <c r="G4" s="271" t="s">
        <v>368</v>
      </c>
      <c r="H4" s="272" t="s">
        <v>368</v>
      </c>
      <c r="I4" s="272" t="s">
        <v>368</v>
      </c>
      <c r="J4" s="273" t="s">
        <v>368</v>
      </c>
      <c r="K4" s="46"/>
    </row>
    <row r="5" spans="1:11" ht="14.25" customHeight="1" thickBot="1">
      <c r="A5" s="274"/>
      <c r="B5" s="275" t="s">
        <v>302</v>
      </c>
      <c r="C5" s="276" t="s">
        <v>303</v>
      </c>
      <c r="D5" s="276" t="s">
        <v>304</v>
      </c>
      <c r="E5" s="277" t="s">
        <v>305</v>
      </c>
      <c r="F5" s="278" t="s">
        <v>306</v>
      </c>
      <c r="G5" s="279" t="s">
        <v>364</v>
      </c>
      <c r="H5" s="280" t="s">
        <v>365</v>
      </c>
      <c r="I5" s="280" t="s">
        <v>366</v>
      </c>
      <c r="J5" s="281" t="s">
        <v>367</v>
      </c>
      <c r="K5" s="46"/>
    </row>
    <row r="6" spans="1:15" ht="21" customHeight="1" thickTop="1">
      <c r="A6" s="50" t="s">
        <v>51</v>
      </c>
      <c r="B6" s="229">
        <v>6820857</v>
      </c>
      <c r="C6" s="230">
        <v>6515017</v>
      </c>
      <c r="D6" s="231">
        <v>6831745</v>
      </c>
      <c r="E6" s="231">
        <v>7007144</v>
      </c>
      <c r="F6" s="231">
        <f>'R03基準財政需要額・収入額・交付決定額'!AY6</f>
        <v>9367442</v>
      </c>
      <c r="G6" s="247">
        <f>ROUND((C6-B6)/B6*100,1)</f>
        <v>-4.5</v>
      </c>
      <c r="H6" s="248">
        <f aca="true" t="shared" si="0" ref="G6:J26">ROUND((D6-C6)/C6*100,1)</f>
        <v>4.9</v>
      </c>
      <c r="I6" s="248">
        <f t="shared" si="0"/>
        <v>2.6</v>
      </c>
      <c r="J6" s="249">
        <f t="shared" si="0"/>
        <v>33.7</v>
      </c>
      <c r="K6" s="46"/>
      <c r="L6" s="45"/>
      <c r="M6" s="45"/>
      <c r="N6" s="45"/>
      <c r="O6" s="45"/>
    </row>
    <row r="7" spans="1:15" ht="21" customHeight="1">
      <c r="A7" s="51" t="s">
        <v>52</v>
      </c>
      <c r="B7" s="233">
        <v>3886634</v>
      </c>
      <c r="C7" s="234">
        <v>3848274</v>
      </c>
      <c r="D7" s="235">
        <v>3795407</v>
      </c>
      <c r="E7" s="235">
        <v>3911204</v>
      </c>
      <c r="F7" s="235">
        <f>'R03基準財政需要額・収入額・交付決定額'!AY7</f>
        <v>3696098</v>
      </c>
      <c r="G7" s="250">
        <f>ROUND((C7-B7)/B7*100,1)</f>
        <v>-1</v>
      </c>
      <c r="H7" s="251">
        <f t="shared" si="0"/>
        <v>-1.4</v>
      </c>
      <c r="I7" s="251">
        <f t="shared" si="0"/>
        <v>3.1</v>
      </c>
      <c r="J7" s="252">
        <f t="shared" si="0"/>
        <v>-5.5</v>
      </c>
      <c r="K7" s="46"/>
      <c r="L7" s="45"/>
      <c r="M7" s="45"/>
      <c r="N7" s="45"/>
      <c r="O7" s="45"/>
    </row>
    <row r="8" spans="1:15" ht="21" customHeight="1">
      <c r="A8" s="51" t="s">
        <v>53</v>
      </c>
      <c r="B8" s="233">
        <v>11766397</v>
      </c>
      <c r="C8" s="234">
        <v>11145531</v>
      </c>
      <c r="D8" s="235">
        <v>11203779</v>
      </c>
      <c r="E8" s="235">
        <v>10631211</v>
      </c>
      <c r="F8" s="235">
        <f>'R03基準財政需要額・収入額・交付決定額'!AY8</f>
        <v>10987815</v>
      </c>
      <c r="G8" s="250">
        <f t="shared" si="0"/>
        <v>-5.3</v>
      </c>
      <c r="H8" s="251">
        <f t="shared" si="0"/>
        <v>0.5</v>
      </c>
      <c r="I8" s="251">
        <f t="shared" si="0"/>
        <v>-5.1</v>
      </c>
      <c r="J8" s="252">
        <f t="shared" si="0"/>
        <v>3.4</v>
      </c>
      <c r="K8" s="46"/>
      <c r="L8" s="45"/>
      <c r="M8" s="45"/>
      <c r="N8" s="45"/>
      <c r="O8" s="45"/>
    </row>
    <row r="9" spans="1:15" ht="21" customHeight="1">
      <c r="A9" s="51" t="s">
        <v>54</v>
      </c>
      <c r="B9" s="233">
        <v>4694914</v>
      </c>
      <c r="C9" s="234">
        <v>4885249</v>
      </c>
      <c r="D9" s="235">
        <v>5121372</v>
      </c>
      <c r="E9" s="235">
        <v>5070501</v>
      </c>
      <c r="F9" s="235">
        <f>'R03基準財政需要額・収入額・交付決定額'!AY9</f>
        <v>5406195</v>
      </c>
      <c r="G9" s="250">
        <f t="shared" si="0"/>
        <v>4.1</v>
      </c>
      <c r="H9" s="251">
        <f t="shared" si="0"/>
        <v>4.8</v>
      </c>
      <c r="I9" s="251">
        <f t="shared" si="0"/>
        <v>-1</v>
      </c>
      <c r="J9" s="252">
        <f t="shared" si="0"/>
        <v>6.6</v>
      </c>
      <c r="K9" s="46"/>
      <c r="L9" s="45"/>
      <c r="M9" s="45"/>
      <c r="N9" s="45"/>
      <c r="O9" s="45"/>
    </row>
    <row r="10" spans="1:15" ht="21" customHeight="1">
      <c r="A10" s="51" t="s">
        <v>55</v>
      </c>
      <c r="B10" s="233">
        <v>7584576</v>
      </c>
      <c r="C10" s="234">
        <v>7662199</v>
      </c>
      <c r="D10" s="235">
        <v>7410735</v>
      </c>
      <c r="E10" s="235">
        <v>6713937</v>
      </c>
      <c r="F10" s="235">
        <f>'R03基準財政需要額・収入額・交付決定額'!AY10</f>
        <v>7670651</v>
      </c>
      <c r="G10" s="250">
        <f t="shared" si="0"/>
        <v>1</v>
      </c>
      <c r="H10" s="251">
        <f t="shared" si="0"/>
        <v>-3.3</v>
      </c>
      <c r="I10" s="251">
        <f t="shared" si="0"/>
        <v>-9.4</v>
      </c>
      <c r="J10" s="252">
        <f t="shared" si="0"/>
        <v>14.2</v>
      </c>
      <c r="K10" s="46"/>
      <c r="L10" s="45"/>
      <c r="M10" s="45"/>
      <c r="N10" s="45"/>
      <c r="O10" s="45"/>
    </row>
    <row r="11" spans="1:15" ht="21" customHeight="1">
      <c r="A11" s="51" t="s">
        <v>56</v>
      </c>
      <c r="B11" s="233">
        <v>10719636</v>
      </c>
      <c r="C11" s="234">
        <v>10241010</v>
      </c>
      <c r="D11" s="235">
        <v>10034386</v>
      </c>
      <c r="E11" s="235">
        <v>10199270</v>
      </c>
      <c r="F11" s="235">
        <f>'R03基準財政需要額・収入額・交付決定額'!AY11</f>
        <v>10326029</v>
      </c>
      <c r="G11" s="250">
        <f t="shared" si="0"/>
        <v>-4.5</v>
      </c>
      <c r="H11" s="251">
        <f t="shared" si="0"/>
        <v>-2</v>
      </c>
      <c r="I11" s="251">
        <f t="shared" si="0"/>
        <v>1.6</v>
      </c>
      <c r="J11" s="252">
        <f t="shared" si="0"/>
        <v>1.2</v>
      </c>
      <c r="K11" s="46"/>
      <c r="L11" s="45"/>
      <c r="M11" s="45"/>
      <c r="N11" s="45"/>
      <c r="O11" s="45"/>
    </row>
    <row r="12" spans="1:15" ht="21" customHeight="1">
      <c r="A12" s="51" t="s">
        <v>14</v>
      </c>
      <c r="B12" s="233">
        <v>2075968</v>
      </c>
      <c r="C12" s="234">
        <v>2114127</v>
      </c>
      <c r="D12" s="235">
        <v>2126326</v>
      </c>
      <c r="E12" s="235">
        <v>2110218</v>
      </c>
      <c r="F12" s="235">
        <f>'R03基準財政需要額・収入額・交付決定額'!AY12</f>
        <v>2326553</v>
      </c>
      <c r="G12" s="250">
        <f t="shared" si="0"/>
        <v>1.8</v>
      </c>
      <c r="H12" s="251">
        <f t="shared" si="0"/>
        <v>0.6</v>
      </c>
      <c r="I12" s="251">
        <f t="shared" si="0"/>
        <v>-0.8</v>
      </c>
      <c r="J12" s="252">
        <f t="shared" si="0"/>
        <v>10.3</v>
      </c>
      <c r="K12" s="46"/>
      <c r="L12" s="45"/>
      <c r="M12" s="45"/>
      <c r="N12" s="45"/>
      <c r="O12" s="45"/>
    </row>
    <row r="13" spans="1:15" ht="21" customHeight="1">
      <c r="A13" s="51" t="s">
        <v>15</v>
      </c>
      <c r="B13" s="233">
        <v>2723413</v>
      </c>
      <c r="C13" s="234">
        <v>2678940</v>
      </c>
      <c r="D13" s="235">
        <v>2594099</v>
      </c>
      <c r="E13" s="235">
        <v>2705327</v>
      </c>
      <c r="F13" s="235">
        <f>'R03基準財政需要額・収入額・交付決定額'!AY13</f>
        <v>2858707</v>
      </c>
      <c r="G13" s="250">
        <f t="shared" si="0"/>
        <v>-1.6</v>
      </c>
      <c r="H13" s="251">
        <f t="shared" si="0"/>
        <v>-3.2</v>
      </c>
      <c r="I13" s="251">
        <f t="shared" si="0"/>
        <v>4.3</v>
      </c>
      <c r="J13" s="252">
        <f t="shared" si="0"/>
        <v>5.7</v>
      </c>
      <c r="K13" s="46"/>
      <c r="L13" s="45"/>
      <c r="M13" s="45"/>
      <c r="N13" s="45"/>
      <c r="O13" s="45"/>
    </row>
    <row r="14" spans="1:15" ht="21" customHeight="1">
      <c r="A14" s="51" t="s">
        <v>16</v>
      </c>
      <c r="B14" s="233">
        <v>2298411</v>
      </c>
      <c r="C14" s="234">
        <v>2319221</v>
      </c>
      <c r="D14" s="235">
        <v>2361567</v>
      </c>
      <c r="E14" s="235">
        <v>2143575</v>
      </c>
      <c r="F14" s="235">
        <f>'R03基準財政需要額・収入額・交付決定額'!AY14</f>
        <v>2466771</v>
      </c>
      <c r="G14" s="250">
        <f t="shared" si="0"/>
        <v>0.9</v>
      </c>
      <c r="H14" s="251">
        <f t="shared" si="0"/>
        <v>1.8</v>
      </c>
      <c r="I14" s="251">
        <f t="shared" si="0"/>
        <v>-9.2</v>
      </c>
      <c r="J14" s="252">
        <f t="shared" si="0"/>
        <v>15.1</v>
      </c>
      <c r="K14" s="46"/>
      <c r="L14" s="45"/>
      <c r="M14" s="45"/>
      <c r="N14" s="45"/>
      <c r="O14" s="45"/>
    </row>
    <row r="15" spans="1:15" ht="21" customHeight="1">
      <c r="A15" s="51" t="s">
        <v>57</v>
      </c>
      <c r="B15" s="233">
        <v>8099010</v>
      </c>
      <c r="C15" s="234">
        <v>7901490</v>
      </c>
      <c r="D15" s="235">
        <v>7943376</v>
      </c>
      <c r="E15" s="235">
        <v>8111379</v>
      </c>
      <c r="F15" s="235">
        <f>'R03基準財政需要額・収入額・交付決定額'!AY15</f>
        <v>8423325</v>
      </c>
      <c r="G15" s="250">
        <f t="shared" si="0"/>
        <v>-2.4</v>
      </c>
      <c r="H15" s="251">
        <f t="shared" si="0"/>
        <v>0.5</v>
      </c>
      <c r="I15" s="251">
        <f t="shared" si="0"/>
        <v>2.1</v>
      </c>
      <c r="J15" s="252">
        <f t="shared" si="0"/>
        <v>3.8</v>
      </c>
      <c r="K15" s="46"/>
      <c r="L15" s="45"/>
      <c r="M15" s="45"/>
      <c r="N15" s="45"/>
      <c r="O15" s="45"/>
    </row>
    <row r="16" spans="1:15" ht="21" customHeight="1">
      <c r="A16" s="51" t="s">
        <v>17</v>
      </c>
      <c r="B16" s="233">
        <v>1671803</v>
      </c>
      <c r="C16" s="234">
        <v>1719150</v>
      </c>
      <c r="D16" s="235">
        <v>1518516</v>
      </c>
      <c r="E16" s="235">
        <v>1685882</v>
      </c>
      <c r="F16" s="235">
        <f>'R03基準財政需要額・収入額・交付決定額'!AY16</f>
        <v>1921420</v>
      </c>
      <c r="G16" s="250">
        <f t="shared" si="0"/>
        <v>2.8</v>
      </c>
      <c r="H16" s="251">
        <f t="shared" si="0"/>
        <v>-11.7</v>
      </c>
      <c r="I16" s="251">
        <f t="shared" si="0"/>
        <v>11</v>
      </c>
      <c r="J16" s="252">
        <f t="shared" si="0"/>
        <v>14</v>
      </c>
      <c r="K16" s="46"/>
      <c r="L16" s="45"/>
      <c r="M16" s="45"/>
      <c r="N16" s="45"/>
      <c r="O16" s="45"/>
    </row>
    <row r="17" spans="1:15" ht="21" customHeight="1">
      <c r="A17" s="51" t="s">
        <v>18</v>
      </c>
      <c r="B17" s="233">
        <v>3212534</v>
      </c>
      <c r="C17" s="234">
        <v>3092394</v>
      </c>
      <c r="D17" s="235">
        <v>3204724</v>
      </c>
      <c r="E17" s="235">
        <v>3367884</v>
      </c>
      <c r="F17" s="235">
        <f>'R03基準財政需要額・収入額・交付決定額'!AY17</f>
        <v>3598529</v>
      </c>
      <c r="G17" s="250">
        <f t="shared" si="0"/>
        <v>-3.7</v>
      </c>
      <c r="H17" s="251">
        <f t="shared" si="0"/>
        <v>3.6</v>
      </c>
      <c r="I17" s="251">
        <f t="shared" si="0"/>
        <v>5.1</v>
      </c>
      <c r="J17" s="252">
        <f t="shared" si="0"/>
        <v>6.8</v>
      </c>
      <c r="K17" s="46"/>
      <c r="L17" s="45"/>
      <c r="M17" s="45"/>
      <c r="N17" s="45"/>
      <c r="O17" s="45"/>
    </row>
    <row r="18" spans="1:15" ht="21" customHeight="1">
      <c r="A18" s="51" t="s">
        <v>58</v>
      </c>
      <c r="B18" s="233">
        <v>2732038</v>
      </c>
      <c r="C18" s="234">
        <v>2458958</v>
      </c>
      <c r="D18" s="235">
        <v>2489133</v>
      </c>
      <c r="E18" s="235">
        <v>2021610</v>
      </c>
      <c r="F18" s="235">
        <f>'R03基準財政需要額・収入額・交付決定額'!AY18</f>
        <v>2396285</v>
      </c>
      <c r="G18" s="250">
        <f t="shared" si="0"/>
        <v>-10</v>
      </c>
      <c r="H18" s="251">
        <f t="shared" si="0"/>
        <v>1.2</v>
      </c>
      <c r="I18" s="251">
        <f t="shared" si="0"/>
        <v>-18.8</v>
      </c>
      <c r="J18" s="252">
        <f t="shared" si="0"/>
        <v>18.5</v>
      </c>
      <c r="K18" s="46"/>
      <c r="L18" s="45"/>
      <c r="M18" s="45"/>
      <c r="N18" s="45"/>
      <c r="O18" s="45"/>
    </row>
    <row r="19" spans="1:15" ht="21" customHeight="1">
      <c r="A19" s="51" t="s">
        <v>59</v>
      </c>
      <c r="B19" s="233">
        <v>1646759</v>
      </c>
      <c r="C19" s="234">
        <v>1704814</v>
      </c>
      <c r="D19" s="235">
        <v>1730443</v>
      </c>
      <c r="E19" s="235">
        <v>1739260</v>
      </c>
      <c r="F19" s="235">
        <f>'R03基準財政需要額・収入額・交付決定額'!AY19</f>
        <v>2161183</v>
      </c>
      <c r="G19" s="250">
        <f t="shared" si="0"/>
        <v>3.5</v>
      </c>
      <c r="H19" s="251">
        <f t="shared" si="0"/>
        <v>1.5</v>
      </c>
      <c r="I19" s="251">
        <f t="shared" si="0"/>
        <v>0.5</v>
      </c>
      <c r="J19" s="252">
        <f t="shared" si="0"/>
        <v>24.3</v>
      </c>
      <c r="K19" s="46"/>
      <c r="L19" s="45"/>
      <c r="M19" s="45"/>
      <c r="N19" s="45"/>
      <c r="O19" s="45"/>
    </row>
    <row r="20" spans="1:15" ht="21" customHeight="1">
      <c r="A20" s="51" t="s">
        <v>60</v>
      </c>
      <c r="B20" s="233">
        <v>4581483</v>
      </c>
      <c r="C20" s="234">
        <v>4526943</v>
      </c>
      <c r="D20" s="235">
        <v>4445927</v>
      </c>
      <c r="E20" s="235">
        <v>4549965</v>
      </c>
      <c r="F20" s="235">
        <f>'R03基準財政需要額・収入額・交付決定額'!AY20</f>
        <v>4473502</v>
      </c>
      <c r="G20" s="253">
        <f t="shared" si="0"/>
        <v>-1.2</v>
      </c>
      <c r="H20" s="254">
        <f t="shared" si="0"/>
        <v>-1.8</v>
      </c>
      <c r="I20" s="251">
        <f t="shared" si="0"/>
        <v>2.3</v>
      </c>
      <c r="J20" s="252">
        <f t="shared" si="0"/>
        <v>-1.7</v>
      </c>
      <c r="K20" s="46"/>
      <c r="L20" s="45"/>
      <c r="M20" s="45"/>
      <c r="N20" s="45"/>
      <c r="O20" s="45"/>
    </row>
    <row r="21" spans="1:15" ht="21" customHeight="1">
      <c r="A21" s="51" t="s">
        <v>61</v>
      </c>
      <c r="B21" s="233">
        <v>2091917</v>
      </c>
      <c r="C21" s="234">
        <v>1788284</v>
      </c>
      <c r="D21" s="235">
        <v>1794225</v>
      </c>
      <c r="E21" s="235">
        <v>1989347</v>
      </c>
      <c r="F21" s="235">
        <f>'R03基準財政需要額・収入額・交付決定額'!AY21</f>
        <v>2251123</v>
      </c>
      <c r="G21" s="253">
        <f t="shared" si="0"/>
        <v>-14.5</v>
      </c>
      <c r="H21" s="254">
        <f t="shared" si="0"/>
        <v>0.3</v>
      </c>
      <c r="I21" s="251">
        <f t="shared" si="0"/>
        <v>10.9</v>
      </c>
      <c r="J21" s="252">
        <f t="shared" si="0"/>
        <v>13.2</v>
      </c>
      <c r="K21" s="46"/>
      <c r="L21" s="45"/>
      <c r="M21" s="45"/>
      <c r="N21" s="45"/>
      <c r="O21" s="45"/>
    </row>
    <row r="22" spans="1:15" ht="21" customHeight="1">
      <c r="A22" s="51" t="s">
        <v>62</v>
      </c>
      <c r="B22" s="233">
        <v>6773902</v>
      </c>
      <c r="C22" s="234">
        <v>6691786</v>
      </c>
      <c r="D22" s="235">
        <v>6582758</v>
      </c>
      <c r="E22" s="235">
        <v>6661057</v>
      </c>
      <c r="F22" s="235">
        <f>'R03基準財政需要額・収入額・交付決定額'!AY22</f>
        <v>6577482</v>
      </c>
      <c r="G22" s="253">
        <f t="shared" si="0"/>
        <v>-1.2</v>
      </c>
      <c r="H22" s="254">
        <f t="shared" si="0"/>
        <v>-1.6</v>
      </c>
      <c r="I22" s="251">
        <f t="shared" si="0"/>
        <v>1.2</v>
      </c>
      <c r="J22" s="252">
        <f t="shared" si="0"/>
        <v>-1.3</v>
      </c>
      <c r="K22" s="46"/>
      <c r="L22" s="45"/>
      <c r="M22" s="45"/>
      <c r="N22" s="45"/>
      <c r="O22" s="45"/>
    </row>
    <row r="23" spans="1:15" ht="21" customHeight="1">
      <c r="A23" s="51" t="s">
        <v>63</v>
      </c>
      <c r="B23" s="233">
        <v>3758305</v>
      </c>
      <c r="C23" s="234">
        <v>3727984</v>
      </c>
      <c r="D23" s="235">
        <v>3602001</v>
      </c>
      <c r="E23" s="235">
        <v>3858267</v>
      </c>
      <c r="F23" s="235">
        <f>'R03基準財政需要額・収入額・交付決定額'!AY23</f>
        <v>4151579</v>
      </c>
      <c r="G23" s="253">
        <f t="shared" si="0"/>
        <v>-0.8</v>
      </c>
      <c r="H23" s="254">
        <f t="shared" si="0"/>
        <v>-3.4</v>
      </c>
      <c r="I23" s="251">
        <f t="shared" si="0"/>
        <v>7.1</v>
      </c>
      <c r="J23" s="252">
        <f t="shared" si="0"/>
        <v>7.6</v>
      </c>
      <c r="K23" s="46"/>
      <c r="L23" s="45"/>
      <c r="M23" s="45"/>
      <c r="N23" s="45"/>
      <c r="O23" s="45"/>
    </row>
    <row r="24" spans="1:15" ht="21" customHeight="1">
      <c r="A24" s="51" t="s">
        <v>64</v>
      </c>
      <c r="B24" s="233">
        <v>11195346</v>
      </c>
      <c r="C24" s="234">
        <v>10907632</v>
      </c>
      <c r="D24" s="235">
        <v>10931058</v>
      </c>
      <c r="E24" s="235">
        <v>10790013</v>
      </c>
      <c r="F24" s="235">
        <f>'R03基準財政需要額・収入額・交付決定額'!AY24</f>
        <v>10985534</v>
      </c>
      <c r="G24" s="253">
        <f t="shared" si="0"/>
        <v>-2.6</v>
      </c>
      <c r="H24" s="254">
        <f t="shared" si="0"/>
        <v>0.2</v>
      </c>
      <c r="I24" s="251">
        <f t="shared" si="0"/>
        <v>-1.3</v>
      </c>
      <c r="J24" s="252">
        <f t="shared" si="0"/>
        <v>1.8</v>
      </c>
      <c r="K24" s="46"/>
      <c r="L24" s="45"/>
      <c r="M24" s="45"/>
      <c r="N24" s="45"/>
      <c r="O24" s="45"/>
    </row>
    <row r="25" spans="1:15" ht="21" customHeight="1">
      <c r="A25" s="51" t="s">
        <v>65</v>
      </c>
      <c r="B25" s="233">
        <v>7992364</v>
      </c>
      <c r="C25" s="234">
        <v>7799568</v>
      </c>
      <c r="D25" s="235">
        <v>7862369</v>
      </c>
      <c r="E25" s="235">
        <v>8203627</v>
      </c>
      <c r="F25" s="235">
        <f>'R03基準財政需要額・収入額・交付決定額'!AY25</f>
        <v>8431733</v>
      </c>
      <c r="G25" s="253">
        <f t="shared" si="0"/>
        <v>-2.4</v>
      </c>
      <c r="H25" s="254">
        <f t="shared" si="0"/>
        <v>0.8</v>
      </c>
      <c r="I25" s="251">
        <f t="shared" si="0"/>
        <v>4.3</v>
      </c>
      <c r="J25" s="252">
        <f t="shared" si="0"/>
        <v>2.8</v>
      </c>
      <c r="K25" s="46"/>
      <c r="L25" s="45"/>
      <c r="M25" s="45"/>
      <c r="N25" s="45"/>
      <c r="O25" s="45"/>
    </row>
    <row r="26" spans="1:15" ht="21" customHeight="1">
      <c r="A26" s="51" t="s">
        <v>66</v>
      </c>
      <c r="B26" s="233">
        <v>4642618</v>
      </c>
      <c r="C26" s="234">
        <v>4453214</v>
      </c>
      <c r="D26" s="235">
        <v>4427285</v>
      </c>
      <c r="E26" s="235">
        <v>4439369</v>
      </c>
      <c r="F26" s="235">
        <f>'R03基準財政需要額・収入額・交付決定額'!AY26</f>
        <v>4800471</v>
      </c>
      <c r="G26" s="311">
        <f t="shared" si="0"/>
        <v>-4.1</v>
      </c>
      <c r="H26" s="254">
        <f t="shared" si="0"/>
        <v>-0.6</v>
      </c>
      <c r="I26" s="254">
        <f t="shared" si="0"/>
        <v>0.3</v>
      </c>
      <c r="J26" s="252">
        <f t="shared" si="0"/>
        <v>8.1</v>
      </c>
      <c r="K26" s="46"/>
      <c r="L26" s="45"/>
      <c r="M26" s="45"/>
      <c r="N26" s="45"/>
      <c r="O26" s="45"/>
    </row>
    <row r="27" spans="1:15" ht="21" customHeight="1">
      <c r="A27" s="53" t="s">
        <v>19</v>
      </c>
      <c r="B27" s="229">
        <v>161831</v>
      </c>
      <c r="C27" s="230">
        <v>152747</v>
      </c>
      <c r="D27" s="231">
        <v>226295</v>
      </c>
      <c r="E27" s="231">
        <v>198934</v>
      </c>
      <c r="F27" s="231">
        <f>'R03基準財政需要額・収入額・交付決定額'!AY27</f>
        <v>288218</v>
      </c>
      <c r="G27" s="247">
        <f aca="true" t="shared" si="1" ref="G27:J42">ROUND((C27-B27)/B27*100,1)</f>
        <v>-5.6</v>
      </c>
      <c r="H27" s="309">
        <f t="shared" si="1"/>
        <v>48.2</v>
      </c>
      <c r="I27" s="309">
        <f t="shared" si="1"/>
        <v>-12.1</v>
      </c>
      <c r="J27" s="310">
        <f>ROUND((F27-E27)/E27*100,1)</f>
        <v>44.9</v>
      </c>
      <c r="K27" s="46"/>
      <c r="L27" s="45"/>
      <c r="M27" s="45"/>
      <c r="N27" s="45"/>
      <c r="O27" s="45"/>
    </row>
    <row r="28" spans="1:15" ht="21" customHeight="1">
      <c r="A28" s="54" t="s">
        <v>20</v>
      </c>
      <c r="B28" s="233">
        <v>989922</v>
      </c>
      <c r="C28" s="234">
        <v>1053072</v>
      </c>
      <c r="D28" s="235">
        <v>1015157</v>
      </c>
      <c r="E28" s="235">
        <v>1037236</v>
      </c>
      <c r="F28" s="240">
        <f>'R03基準財政需要額・収入額・交付決定額'!AY28</f>
        <v>1178929</v>
      </c>
      <c r="G28" s="250">
        <f t="shared" si="1"/>
        <v>6.4</v>
      </c>
      <c r="H28" s="254">
        <f t="shared" si="1"/>
        <v>-3.6</v>
      </c>
      <c r="I28" s="254">
        <f t="shared" si="1"/>
        <v>2.2</v>
      </c>
      <c r="J28" s="261">
        <f t="shared" si="1"/>
        <v>13.7</v>
      </c>
      <c r="K28" s="46"/>
      <c r="L28" s="45"/>
      <c r="M28" s="45"/>
      <c r="N28" s="45"/>
      <c r="O28" s="45"/>
    </row>
    <row r="29" spans="1:15" ht="21" customHeight="1">
      <c r="A29" s="54" t="s">
        <v>21</v>
      </c>
      <c r="B29" s="233">
        <v>1974096</v>
      </c>
      <c r="C29" s="234">
        <v>1985742</v>
      </c>
      <c r="D29" s="235">
        <v>2012829</v>
      </c>
      <c r="E29" s="235">
        <v>2165395</v>
      </c>
      <c r="F29" s="240">
        <f>'R03基準財政需要額・収入額・交付決定額'!AY29</f>
        <v>2315830</v>
      </c>
      <c r="G29" s="250">
        <f t="shared" si="1"/>
        <v>0.6</v>
      </c>
      <c r="H29" s="254">
        <f t="shared" si="1"/>
        <v>1.4</v>
      </c>
      <c r="I29" s="254">
        <f t="shared" si="1"/>
        <v>7.6</v>
      </c>
      <c r="J29" s="262">
        <f t="shared" si="1"/>
        <v>6.9</v>
      </c>
      <c r="K29" s="46"/>
      <c r="L29" s="45"/>
      <c r="M29" s="45"/>
      <c r="N29" s="45"/>
      <c r="O29" s="45"/>
    </row>
    <row r="30" spans="1:15" ht="21" customHeight="1">
      <c r="A30" s="54" t="s">
        <v>22</v>
      </c>
      <c r="B30" s="233">
        <v>1281594</v>
      </c>
      <c r="C30" s="234">
        <v>1237117</v>
      </c>
      <c r="D30" s="235">
        <v>1212520</v>
      </c>
      <c r="E30" s="235">
        <v>1404612</v>
      </c>
      <c r="F30" s="240">
        <f>'R03基準財政需要額・収入額・交付決定額'!AY30</f>
        <v>1575062</v>
      </c>
      <c r="G30" s="250">
        <f t="shared" si="1"/>
        <v>-3.5</v>
      </c>
      <c r="H30" s="254">
        <f t="shared" si="1"/>
        <v>-2</v>
      </c>
      <c r="I30" s="254">
        <f t="shared" si="1"/>
        <v>15.8</v>
      </c>
      <c r="J30" s="262">
        <f t="shared" si="1"/>
        <v>12.1</v>
      </c>
      <c r="K30" s="46"/>
      <c r="L30" s="45"/>
      <c r="M30" s="45"/>
      <c r="N30" s="45"/>
      <c r="O30" s="45"/>
    </row>
    <row r="31" spans="1:15" ht="21" customHeight="1">
      <c r="A31" s="54" t="s">
        <v>23</v>
      </c>
      <c r="B31" s="233">
        <v>1124922</v>
      </c>
      <c r="C31" s="234">
        <v>1124916</v>
      </c>
      <c r="D31" s="235">
        <v>1043888</v>
      </c>
      <c r="E31" s="235">
        <v>1195166</v>
      </c>
      <c r="F31" s="240">
        <f>'R03基準財政需要額・収入額・交付決定額'!AY31</f>
        <v>1319823</v>
      </c>
      <c r="G31" s="250">
        <f t="shared" si="1"/>
        <v>0</v>
      </c>
      <c r="H31" s="254">
        <f t="shared" si="1"/>
        <v>-7.2</v>
      </c>
      <c r="I31" s="254">
        <f t="shared" si="1"/>
        <v>14.5</v>
      </c>
      <c r="J31" s="262">
        <f t="shared" si="1"/>
        <v>10.4</v>
      </c>
      <c r="K31" s="46"/>
      <c r="L31" s="45"/>
      <c r="M31" s="45"/>
      <c r="N31" s="45"/>
      <c r="O31" s="45"/>
    </row>
    <row r="32" spans="1:15" ht="21" customHeight="1">
      <c r="A32" s="54" t="s">
        <v>24</v>
      </c>
      <c r="B32" s="233">
        <v>990021</v>
      </c>
      <c r="C32" s="234">
        <v>959540</v>
      </c>
      <c r="D32" s="235">
        <v>1020763</v>
      </c>
      <c r="E32" s="235">
        <v>1121173</v>
      </c>
      <c r="F32" s="240">
        <f>'R03基準財政需要額・収入額・交付決定額'!AY32</f>
        <v>1288340</v>
      </c>
      <c r="G32" s="250">
        <f t="shared" si="1"/>
        <v>-3.1</v>
      </c>
      <c r="H32" s="254">
        <f t="shared" si="1"/>
        <v>6.4</v>
      </c>
      <c r="I32" s="254">
        <f t="shared" si="1"/>
        <v>9.8</v>
      </c>
      <c r="J32" s="262">
        <f t="shared" si="1"/>
        <v>14.9</v>
      </c>
      <c r="K32" s="46"/>
      <c r="L32" s="45"/>
      <c r="M32" s="45"/>
      <c r="N32" s="45"/>
      <c r="O32" s="45"/>
    </row>
    <row r="33" spans="1:15" ht="21" customHeight="1">
      <c r="A33" s="54" t="s">
        <v>25</v>
      </c>
      <c r="B33" s="233">
        <v>864672</v>
      </c>
      <c r="C33" s="234">
        <v>863543</v>
      </c>
      <c r="D33" s="235">
        <v>846394</v>
      </c>
      <c r="E33" s="235">
        <v>987604</v>
      </c>
      <c r="F33" s="240">
        <f>'R03基準財政需要額・収入額・交付決定額'!AY33</f>
        <v>1126163</v>
      </c>
      <c r="G33" s="250">
        <f t="shared" si="1"/>
        <v>-0.1</v>
      </c>
      <c r="H33" s="254">
        <f t="shared" si="1"/>
        <v>-2</v>
      </c>
      <c r="I33" s="254">
        <f t="shared" si="1"/>
        <v>16.7</v>
      </c>
      <c r="J33" s="262">
        <f t="shared" si="1"/>
        <v>14</v>
      </c>
      <c r="K33" s="46"/>
      <c r="L33" s="45"/>
      <c r="M33" s="45"/>
      <c r="N33" s="45"/>
      <c r="O33" s="45"/>
    </row>
    <row r="34" spans="1:15" ht="21" customHeight="1">
      <c r="A34" s="54" t="s">
        <v>26</v>
      </c>
      <c r="B34" s="233">
        <v>1092364</v>
      </c>
      <c r="C34" s="234">
        <v>1085407</v>
      </c>
      <c r="D34" s="235">
        <v>1183432</v>
      </c>
      <c r="E34" s="235">
        <v>1310526</v>
      </c>
      <c r="F34" s="240">
        <f>'R03基準財政需要額・収入額・交付決定額'!AY34</f>
        <v>1430896</v>
      </c>
      <c r="G34" s="250">
        <f t="shared" si="1"/>
        <v>-0.6</v>
      </c>
      <c r="H34" s="254">
        <f t="shared" si="1"/>
        <v>9</v>
      </c>
      <c r="I34" s="254">
        <f t="shared" si="1"/>
        <v>10.7</v>
      </c>
      <c r="J34" s="262">
        <f t="shared" si="1"/>
        <v>9.2</v>
      </c>
      <c r="K34" s="46"/>
      <c r="L34" s="45"/>
      <c r="M34" s="45"/>
      <c r="N34" s="45"/>
      <c r="O34" s="45"/>
    </row>
    <row r="35" spans="1:15" ht="21" customHeight="1">
      <c r="A35" s="54" t="s">
        <v>68</v>
      </c>
      <c r="B35" s="233">
        <v>4428012</v>
      </c>
      <c r="C35" s="234">
        <v>4295427</v>
      </c>
      <c r="D35" s="235">
        <v>4168728</v>
      </c>
      <c r="E35" s="235">
        <v>4236188</v>
      </c>
      <c r="F35" s="240">
        <f>'R03基準財政需要額・収入額・交付決定額'!AY35</f>
        <v>4303137</v>
      </c>
      <c r="G35" s="250">
        <f t="shared" si="1"/>
        <v>-3</v>
      </c>
      <c r="H35" s="254">
        <f t="shared" si="1"/>
        <v>-2.9</v>
      </c>
      <c r="I35" s="254">
        <f t="shared" si="1"/>
        <v>1.6</v>
      </c>
      <c r="J35" s="262">
        <f t="shared" si="1"/>
        <v>1.6</v>
      </c>
      <c r="K35" s="46"/>
      <c r="L35" s="45"/>
      <c r="M35" s="45"/>
      <c r="N35" s="45"/>
      <c r="O35" s="45"/>
    </row>
    <row r="36" spans="1:15" ht="21" customHeight="1">
      <c r="A36" s="54" t="s">
        <v>27</v>
      </c>
      <c r="B36" s="233">
        <v>1375451</v>
      </c>
      <c r="C36" s="234">
        <v>1410171</v>
      </c>
      <c r="D36" s="235">
        <v>1448182</v>
      </c>
      <c r="E36" s="235">
        <v>1513331</v>
      </c>
      <c r="F36" s="235">
        <f>'R03基準財政需要額・収入額・交付決定額'!AY36</f>
        <v>1704942</v>
      </c>
      <c r="G36" s="250">
        <f t="shared" si="1"/>
        <v>2.5</v>
      </c>
      <c r="H36" s="254">
        <f t="shared" si="1"/>
        <v>2.7</v>
      </c>
      <c r="I36" s="254">
        <f t="shared" si="1"/>
        <v>4.5</v>
      </c>
      <c r="J36" s="262">
        <f t="shared" si="1"/>
        <v>12.7</v>
      </c>
      <c r="K36" s="46"/>
      <c r="L36" s="45"/>
      <c r="M36" s="45"/>
      <c r="N36" s="45"/>
      <c r="O36" s="45"/>
    </row>
    <row r="37" spans="1:15" ht="21" customHeight="1">
      <c r="A37" s="54" t="s">
        <v>28</v>
      </c>
      <c r="B37" s="233">
        <v>1569153</v>
      </c>
      <c r="C37" s="234">
        <v>1582778</v>
      </c>
      <c r="D37" s="235">
        <v>1641427</v>
      </c>
      <c r="E37" s="235">
        <v>1784610</v>
      </c>
      <c r="F37" s="235">
        <f>'R03基準財政需要額・収入額・交付決定額'!AY37</f>
        <v>1912343</v>
      </c>
      <c r="G37" s="250">
        <f t="shared" si="1"/>
        <v>0.9</v>
      </c>
      <c r="H37" s="254">
        <f t="shared" si="1"/>
        <v>3.7</v>
      </c>
      <c r="I37" s="254">
        <f t="shared" si="1"/>
        <v>8.7</v>
      </c>
      <c r="J37" s="262">
        <f t="shared" si="1"/>
        <v>7.2</v>
      </c>
      <c r="K37" s="46"/>
      <c r="L37" s="45"/>
      <c r="M37" s="45"/>
      <c r="N37" s="45"/>
      <c r="O37" s="45"/>
    </row>
    <row r="38" spans="1:15" ht="21" customHeight="1">
      <c r="A38" s="54" t="s">
        <v>29</v>
      </c>
      <c r="B38" s="241">
        <v>1202395</v>
      </c>
      <c r="C38" s="234">
        <v>1280498</v>
      </c>
      <c r="D38" s="235">
        <v>1324253</v>
      </c>
      <c r="E38" s="235">
        <v>1338365</v>
      </c>
      <c r="F38" s="235">
        <f>'R03基準財政需要額・収入額・交付決定額'!AY38</f>
        <v>1465393</v>
      </c>
      <c r="G38" s="250">
        <f t="shared" si="1"/>
        <v>6.5</v>
      </c>
      <c r="H38" s="254">
        <f t="shared" si="1"/>
        <v>3.4</v>
      </c>
      <c r="I38" s="254">
        <f t="shared" si="1"/>
        <v>1.1</v>
      </c>
      <c r="J38" s="252">
        <f t="shared" si="1"/>
        <v>9.5</v>
      </c>
      <c r="K38" s="46"/>
      <c r="L38" s="45"/>
      <c r="M38" s="45"/>
      <c r="N38" s="45"/>
      <c r="O38" s="45"/>
    </row>
    <row r="39" spans="1:15" ht="21" customHeight="1">
      <c r="A39" s="54" t="s">
        <v>30</v>
      </c>
      <c r="B39" s="233">
        <v>700112</v>
      </c>
      <c r="C39" s="234">
        <v>697992</v>
      </c>
      <c r="D39" s="235">
        <v>715328</v>
      </c>
      <c r="E39" s="235">
        <v>809516</v>
      </c>
      <c r="F39" s="235">
        <f>'R03基準財政需要額・収入額・交付決定額'!AY39</f>
        <v>960892</v>
      </c>
      <c r="G39" s="250">
        <f t="shared" si="1"/>
        <v>-0.3</v>
      </c>
      <c r="H39" s="254">
        <f t="shared" si="1"/>
        <v>2.5</v>
      </c>
      <c r="I39" s="254">
        <f t="shared" si="1"/>
        <v>13.2</v>
      </c>
      <c r="J39" s="252">
        <f t="shared" si="1"/>
        <v>18.7</v>
      </c>
      <c r="K39" s="46"/>
      <c r="L39" s="45"/>
      <c r="M39" s="45"/>
      <c r="N39" s="45"/>
      <c r="O39" s="45"/>
    </row>
    <row r="40" spans="1:15" ht="21" customHeight="1">
      <c r="A40" s="54" t="s">
        <v>31</v>
      </c>
      <c r="B40" s="233">
        <v>860277</v>
      </c>
      <c r="C40" s="234">
        <v>816736</v>
      </c>
      <c r="D40" s="235">
        <v>827806</v>
      </c>
      <c r="E40" s="235">
        <v>934312</v>
      </c>
      <c r="F40" s="235">
        <f>'R03基準財政需要額・収入額・交付決定額'!AY40</f>
        <v>1069829</v>
      </c>
      <c r="G40" s="250">
        <f t="shared" si="1"/>
        <v>-5.1</v>
      </c>
      <c r="H40" s="254">
        <f t="shared" si="1"/>
        <v>1.4</v>
      </c>
      <c r="I40" s="254">
        <f t="shared" si="1"/>
        <v>12.9</v>
      </c>
      <c r="J40" s="252">
        <f t="shared" si="1"/>
        <v>14.5</v>
      </c>
      <c r="K40" s="46"/>
      <c r="L40" s="45"/>
      <c r="M40" s="45"/>
      <c r="N40" s="45"/>
      <c r="O40" s="45"/>
    </row>
    <row r="41" spans="1:15" ht="21" customHeight="1">
      <c r="A41" s="54" t="s">
        <v>32</v>
      </c>
      <c r="B41" s="233">
        <v>1412415</v>
      </c>
      <c r="C41" s="234">
        <v>1396296</v>
      </c>
      <c r="D41" s="235">
        <v>1413611</v>
      </c>
      <c r="E41" s="235">
        <v>1511617</v>
      </c>
      <c r="F41" s="235">
        <f>'R03基準財政需要額・収入額・交付決定額'!AY41</f>
        <v>1640965</v>
      </c>
      <c r="G41" s="250">
        <f t="shared" si="1"/>
        <v>-1.1</v>
      </c>
      <c r="H41" s="254">
        <f t="shared" si="1"/>
        <v>1.2</v>
      </c>
      <c r="I41" s="254">
        <f t="shared" si="1"/>
        <v>6.9</v>
      </c>
      <c r="J41" s="252">
        <f t="shared" si="1"/>
        <v>8.6</v>
      </c>
      <c r="K41" s="46"/>
      <c r="L41" s="45"/>
      <c r="M41" s="45"/>
      <c r="N41" s="45"/>
      <c r="O41" s="45"/>
    </row>
    <row r="42" spans="1:15" ht="21" customHeight="1">
      <c r="A42" s="54" t="s">
        <v>33</v>
      </c>
      <c r="B42" s="233">
        <v>1249625</v>
      </c>
      <c r="C42" s="234">
        <v>1234491</v>
      </c>
      <c r="D42" s="235">
        <v>1247741</v>
      </c>
      <c r="E42" s="235">
        <v>1363633</v>
      </c>
      <c r="F42" s="235">
        <f>'R03基準財政需要額・収入額・交付決定額'!AY42</f>
        <v>1504704</v>
      </c>
      <c r="G42" s="250">
        <f t="shared" si="1"/>
        <v>-1.2</v>
      </c>
      <c r="H42" s="254">
        <f t="shared" si="1"/>
        <v>1.1</v>
      </c>
      <c r="I42" s="254">
        <f t="shared" si="1"/>
        <v>9.3</v>
      </c>
      <c r="J42" s="252">
        <f t="shared" si="1"/>
        <v>10.3</v>
      </c>
      <c r="K42" s="46"/>
      <c r="L42" s="45"/>
      <c r="M42" s="45"/>
      <c r="N42" s="45"/>
      <c r="O42" s="45"/>
    </row>
    <row r="43" spans="1:15" ht="21" customHeight="1">
      <c r="A43" s="54" t="s">
        <v>34</v>
      </c>
      <c r="B43" s="233">
        <v>1937992</v>
      </c>
      <c r="C43" s="234">
        <v>1866911</v>
      </c>
      <c r="D43" s="235">
        <v>1939377</v>
      </c>
      <c r="E43" s="235">
        <v>1993759</v>
      </c>
      <c r="F43" s="235">
        <f>'R03基準財政需要額・収入額・交付決定額'!AY43</f>
        <v>2168389</v>
      </c>
      <c r="G43" s="250">
        <f aca="true" t="shared" si="2" ref="G43:J50">ROUND((C43-B43)/B43*100,1)</f>
        <v>-3.7</v>
      </c>
      <c r="H43" s="254">
        <f t="shared" si="2"/>
        <v>3.9</v>
      </c>
      <c r="I43" s="254">
        <f t="shared" si="2"/>
        <v>2.8</v>
      </c>
      <c r="J43" s="252">
        <f t="shared" si="2"/>
        <v>8.8</v>
      </c>
      <c r="K43" s="46"/>
      <c r="L43" s="45"/>
      <c r="M43" s="45"/>
      <c r="N43" s="45"/>
      <c r="O43" s="45"/>
    </row>
    <row r="44" spans="1:15" ht="21" customHeight="1">
      <c r="A44" s="54" t="s">
        <v>35</v>
      </c>
      <c r="B44" s="233">
        <v>2347763</v>
      </c>
      <c r="C44" s="234">
        <v>2282787</v>
      </c>
      <c r="D44" s="235">
        <v>2349948</v>
      </c>
      <c r="E44" s="235">
        <v>2454020</v>
      </c>
      <c r="F44" s="235">
        <f>'R03基準財政需要額・収入額・交付決定額'!AY44</f>
        <v>2613893</v>
      </c>
      <c r="G44" s="250">
        <f t="shared" si="2"/>
        <v>-2.8</v>
      </c>
      <c r="H44" s="254">
        <f t="shared" si="2"/>
        <v>2.9</v>
      </c>
      <c r="I44" s="254">
        <f t="shared" si="2"/>
        <v>4.4</v>
      </c>
      <c r="J44" s="252">
        <f t="shared" si="2"/>
        <v>6.5</v>
      </c>
      <c r="K44" s="46"/>
      <c r="L44" s="45"/>
      <c r="M44" s="45"/>
      <c r="N44" s="45"/>
      <c r="O44" s="45"/>
    </row>
    <row r="45" spans="1:15" ht="21" customHeight="1">
      <c r="A45" s="54" t="s">
        <v>36</v>
      </c>
      <c r="B45" s="233">
        <v>1195249</v>
      </c>
      <c r="C45" s="234">
        <v>1158433</v>
      </c>
      <c r="D45" s="235">
        <v>1168629</v>
      </c>
      <c r="E45" s="235">
        <v>1260446</v>
      </c>
      <c r="F45" s="235">
        <f>'R03基準財政需要額・収入額・交付決定額'!AY45</f>
        <v>1389082</v>
      </c>
      <c r="G45" s="250">
        <f t="shared" si="2"/>
        <v>-3.1</v>
      </c>
      <c r="H45" s="254">
        <f t="shared" si="2"/>
        <v>0.9</v>
      </c>
      <c r="I45" s="254">
        <f t="shared" si="2"/>
        <v>7.9</v>
      </c>
      <c r="J45" s="252">
        <f t="shared" si="2"/>
        <v>10.2</v>
      </c>
      <c r="K45" s="46"/>
      <c r="L45" s="45"/>
      <c r="M45" s="45"/>
      <c r="N45" s="45"/>
      <c r="O45" s="45"/>
    </row>
    <row r="46" spans="1:15" ht="21" customHeight="1">
      <c r="A46" s="54" t="s">
        <v>37</v>
      </c>
      <c r="B46" s="233">
        <v>1259559</v>
      </c>
      <c r="C46" s="234">
        <v>1295479</v>
      </c>
      <c r="D46" s="235">
        <v>1302212</v>
      </c>
      <c r="E46" s="235">
        <v>1349156</v>
      </c>
      <c r="F46" s="235">
        <f>'R03基準財政需要額・収入額・交付決定額'!AY46</f>
        <v>1505329</v>
      </c>
      <c r="G46" s="250">
        <f t="shared" si="2"/>
        <v>2.9</v>
      </c>
      <c r="H46" s="254">
        <f t="shared" si="2"/>
        <v>0.5</v>
      </c>
      <c r="I46" s="254">
        <f t="shared" si="2"/>
        <v>3.6</v>
      </c>
      <c r="J46" s="252">
        <f t="shared" si="2"/>
        <v>11.6</v>
      </c>
      <c r="K46" s="46"/>
      <c r="L46" s="45"/>
      <c r="M46" s="45"/>
      <c r="N46" s="45"/>
      <c r="O46" s="45"/>
    </row>
    <row r="47" spans="1:15" ht="21" customHeight="1" thickBot="1">
      <c r="A47" s="55" t="s">
        <v>38</v>
      </c>
      <c r="B47" s="236">
        <v>965578</v>
      </c>
      <c r="C47" s="237">
        <v>911159</v>
      </c>
      <c r="D47" s="238">
        <v>941923</v>
      </c>
      <c r="E47" s="238">
        <v>976257</v>
      </c>
      <c r="F47" s="238">
        <f>'R03基準財政需要額・収入額・交付決定額'!AY47</f>
        <v>1137310</v>
      </c>
      <c r="G47" s="263">
        <f t="shared" si="2"/>
        <v>-5.6</v>
      </c>
      <c r="H47" s="255">
        <f t="shared" si="2"/>
        <v>3.4</v>
      </c>
      <c r="I47" s="255">
        <f t="shared" si="2"/>
        <v>3.6</v>
      </c>
      <c r="J47" s="256">
        <f t="shared" si="2"/>
        <v>16.5</v>
      </c>
      <c r="K47" s="46"/>
      <c r="L47" s="45"/>
      <c r="M47" s="45"/>
      <c r="N47" s="45"/>
      <c r="O47" s="45"/>
    </row>
    <row r="48" spans="1:15" ht="21" customHeight="1" thickBot="1" thickTop="1">
      <c r="A48" s="52" t="s">
        <v>67</v>
      </c>
      <c r="B48" s="239">
        <v>110968885</v>
      </c>
      <c r="C48" s="239">
        <v>108181785</v>
      </c>
      <c r="D48" s="239">
        <v>108011231</v>
      </c>
      <c r="E48" s="239">
        <f>SUM(E6:E26)</f>
        <v>107910047</v>
      </c>
      <c r="F48" s="239">
        <f>SUM(F6:F26)</f>
        <v>115278427</v>
      </c>
      <c r="G48" s="257">
        <f>ROUND((C48-B48)/B48*100,1)</f>
        <v>-2.5</v>
      </c>
      <c r="H48" s="258">
        <f>ROUND((D48-C48)/C48*100,1)</f>
        <v>-0.2</v>
      </c>
      <c r="I48" s="259">
        <f>ROUND((E48-D48)/D48*100,1)</f>
        <v>-0.1</v>
      </c>
      <c r="J48" s="260">
        <f>ROUND((F48-E48)/E48*100,1)</f>
        <v>6.8</v>
      </c>
      <c r="K48" s="46"/>
      <c r="L48" s="45"/>
      <c r="M48" s="45"/>
      <c r="N48" s="45"/>
      <c r="O48" s="45"/>
    </row>
    <row r="49" spans="1:15" ht="21" customHeight="1" thickBot="1" thickTop="1">
      <c r="A49" s="52" t="s">
        <v>69</v>
      </c>
      <c r="B49" s="242">
        <f>SUM(B27:B47)</f>
        <v>28983003</v>
      </c>
      <c r="C49" s="242">
        <f>SUM(C27:C47)</f>
        <v>28691242</v>
      </c>
      <c r="D49" s="243">
        <f>SUM(D27:D47)</f>
        <v>29050443</v>
      </c>
      <c r="E49" s="239">
        <f>SUM(E27:E47)</f>
        <v>30945856</v>
      </c>
      <c r="F49" s="239">
        <f>SUM(F27:F47)</f>
        <v>33899469</v>
      </c>
      <c r="G49" s="257">
        <f t="shared" si="2"/>
        <v>-1</v>
      </c>
      <c r="H49" s="258">
        <f t="shared" si="2"/>
        <v>1.3</v>
      </c>
      <c r="I49" s="258">
        <f t="shared" si="2"/>
        <v>6.5</v>
      </c>
      <c r="J49" s="264">
        <f t="shared" si="2"/>
        <v>9.5</v>
      </c>
      <c r="K49" s="46"/>
      <c r="L49" s="45"/>
      <c r="M49" s="45"/>
      <c r="N49" s="45"/>
      <c r="O49" s="45"/>
    </row>
    <row r="50" spans="1:11" ht="21" customHeight="1" thickTop="1">
      <c r="A50" s="53" t="s">
        <v>70</v>
      </c>
      <c r="B50" s="232">
        <f>B48+B49</f>
        <v>139951888</v>
      </c>
      <c r="C50" s="244">
        <f>C48+C49</f>
        <v>136873027</v>
      </c>
      <c r="D50" s="244">
        <f>D48+D49</f>
        <v>137061674</v>
      </c>
      <c r="E50" s="245">
        <f>E48+E49</f>
        <v>138855903</v>
      </c>
      <c r="F50" s="246">
        <f>F48+F49</f>
        <v>149177896</v>
      </c>
      <c r="G50" s="265">
        <f t="shared" si="2"/>
        <v>-2.2</v>
      </c>
      <c r="H50" s="266">
        <f t="shared" si="2"/>
        <v>0.1</v>
      </c>
      <c r="I50" s="266">
        <f t="shared" si="2"/>
        <v>1.3</v>
      </c>
      <c r="J50" s="267">
        <f t="shared" si="2"/>
        <v>7.4</v>
      </c>
      <c r="K50" s="46"/>
    </row>
    <row r="51" ht="8.25" customHeight="1"/>
    <row r="52" ht="17.25" customHeight="1">
      <c r="A52" s="49" t="s">
        <v>430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5"/>
  <sheetViews>
    <sheetView view="pageBreakPreview" zoomScale="85" zoomScaleSheetLayoutView="85" zoomScalePageLayoutView="0" workbookViewId="0" topLeftCell="A1">
      <pane xSplit="1" ySplit="5" topLeftCell="B27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I25" sqref="I25"/>
    </sheetView>
  </sheetViews>
  <sheetFormatPr defaultColWidth="10" defaultRowHeight="21.75" customHeight="1"/>
  <cols>
    <col min="1" max="1" width="9.08203125" style="285" customWidth="1"/>
    <col min="2" max="7" width="12.16015625" style="285" customWidth="1"/>
    <col min="8" max="16384" width="10" style="285" customWidth="1"/>
  </cols>
  <sheetData>
    <row r="2" spans="1:5" ht="21.75" customHeight="1">
      <c r="A2" s="69" t="s">
        <v>416</v>
      </c>
      <c r="B2" s="286"/>
      <c r="C2" s="287"/>
      <c r="D2" s="287"/>
      <c r="E2" s="287"/>
    </row>
    <row r="3" spans="1:7" ht="12.75" customHeight="1">
      <c r="A3" s="288"/>
      <c r="B3" s="289" t="s">
        <v>431</v>
      </c>
      <c r="C3" s="290" t="s">
        <v>72</v>
      </c>
      <c r="D3" s="290" t="s">
        <v>73</v>
      </c>
      <c r="E3" s="290" t="s">
        <v>74</v>
      </c>
      <c r="F3" s="290" t="s">
        <v>73</v>
      </c>
      <c r="G3" s="291" t="s">
        <v>73</v>
      </c>
    </row>
    <row r="4" spans="1:7" ht="12.75" customHeight="1">
      <c r="A4" s="292" t="s">
        <v>50</v>
      </c>
      <c r="B4" s="292" t="s">
        <v>432</v>
      </c>
      <c r="C4" s="293" t="s">
        <v>75</v>
      </c>
      <c r="D4" s="293" t="s">
        <v>76</v>
      </c>
      <c r="E4" s="293" t="s">
        <v>75</v>
      </c>
      <c r="F4" s="293" t="s">
        <v>77</v>
      </c>
      <c r="G4" s="294" t="s">
        <v>78</v>
      </c>
    </row>
    <row r="5" spans="1:7" ht="12.75" customHeight="1">
      <c r="A5" s="295"/>
      <c r="B5" s="296" t="s">
        <v>79</v>
      </c>
      <c r="C5" s="293" t="s">
        <v>80</v>
      </c>
      <c r="D5" s="293" t="s">
        <v>81</v>
      </c>
      <c r="E5" s="293" t="s">
        <v>82</v>
      </c>
      <c r="F5" s="293" t="s">
        <v>83</v>
      </c>
      <c r="G5" s="297" t="s">
        <v>84</v>
      </c>
    </row>
    <row r="6" spans="1:7" ht="21" customHeight="1">
      <c r="A6" s="400" t="s">
        <v>51</v>
      </c>
      <c r="B6" s="401">
        <v>402742</v>
      </c>
      <c r="C6" s="402">
        <f>'R03基準財政需要額・収入額・交付決定額'!AC6</f>
        <v>64051942</v>
      </c>
      <c r="D6" s="402">
        <f aca="true" t="shared" si="0" ref="D6:D46">ROUND($C6/$B6*1000,0)</f>
        <v>159040</v>
      </c>
      <c r="E6" s="402">
        <f>'R03基準財政需要額・収入額・交付決定額'!AL6</f>
        <v>54640327</v>
      </c>
      <c r="F6" s="403">
        <f aca="true" t="shared" si="1" ref="F6:F50">ROUND($E6/$B6*1000,0)</f>
        <v>135671</v>
      </c>
      <c r="G6" s="404">
        <f>$D6-$F6</f>
        <v>23369</v>
      </c>
    </row>
    <row r="7" spans="1:7" ht="21" customHeight="1">
      <c r="A7" s="400" t="s">
        <v>52</v>
      </c>
      <c r="B7" s="405">
        <v>158342</v>
      </c>
      <c r="C7" s="402">
        <f>'R03基準財政需要額・収入額・交付決定額'!AC7</f>
        <v>27067945</v>
      </c>
      <c r="D7" s="402">
        <f t="shared" si="0"/>
        <v>170946</v>
      </c>
      <c r="E7" s="402">
        <f>'R03基準財政需要額・収入額・交付決定額'!AL7</f>
        <v>23308807</v>
      </c>
      <c r="F7" s="402">
        <f t="shared" si="1"/>
        <v>147205</v>
      </c>
      <c r="G7" s="406">
        <f aca="true" t="shared" si="2" ref="G7:G26">$D7-$F7</f>
        <v>23741</v>
      </c>
    </row>
    <row r="8" spans="1:7" ht="21" customHeight="1">
      <c r="A8" s="400" t="s">
        <v>53</v>
      </c>
      <c r="B8" s="401">
        <v>84463</v>
      </c>
      <c r="C8" s="402">
        <f>'R03基準財政需要額・収入額・交付決定額'!AC8</f>
        <v>23006951</v>
      </c>
      <c r="D8" s="402">
        <f t="shared" si="0"/>
        <v>272391</v>
      </c>
      <c r="E8" s="402">
        <f>'R03基準財政需要額・収入額・交付決定額'!AL8</f>
        <v>12003269</v>
      </c>
      <c r="F8" s="403">
        <f t="shared" si="1"/>
        <v>142113</v>
      </c>
      <c r="G8" s="404">
        <f t="shared" si="2"/>
        <v>130278</v>
      </c>
    </row>
    <row r="9" spans="1:7" ht="21" customHeight="1">
      <c r="A9" s="400" t="s">
        <v>54</v>
      </c>
      <c r="B9" s="401">
        <v>106810</v>
      </c>
      <c r="C9" s="402">
        <f>'R03基準財政需要額・収入額・交付決定額'!AC9</f>
        <v>18438362</v>
      </c>
      <c r="D9" s="402">
        <f t="shared" si="0"/>
        <v>172628</v>
      </c>
      <c r="E9" s="402">
        <f>'R03基準財政需要額・収入額・交付決定額'!AL9</f>
        <v>13024468</v>
      </c>
      <c r="F9" s="403">
        <f t="shared" si="1"/>
        <v>121941</v>
      </c>
      <c r="G9" s="404">
        <f t="shared" si="2"/>
        <v>50687</v>
      </c>
    </row>
    <row r="10" spans="1:7" ht="21" customHeight="1">
      <c r="A10" s="400" t="s">
        <v>55</v>
      </c>
      <c r="B10" s="401">
        <v>85283</v>
      </c>
      <c r="C10" s="402">
        <f>'R03基準財政需要額・収入額・交付決定額'!AC10</f>
        <v>19142085</v>
      </c>
      <c r="D10" s="402">
        <f t="shared" si="0"/>
        <v>224454</v>
      </c>
      <c r="E10" s="402">
        <f>'R03基準財政需要額・収入額・交付決定額'!AL10</f>
        <v>11458233</v>
      </c>
      <c r="F10" s="403">
        <f t="shared" si="1"/>
        <v>134355</v>
      </c>
      <c r="G10" s="404">
        <f t="shared" si="2"/>
        <v>90099</v>
      </c>
    </row>
    <row r="11" spans="1:7" ht="21" customHeight="1">
      <c r="A11" s="400" t="s">
        <v>56</v>
      </c>
      <c r="B11" s="401">
        <v>76658</v>
      </c>
      <c r="C11" s="402">
        <f>'R03基準財政需要額・収入額・交付決定額'!AC11</f>
        <v>20339870</v>
      </c>
      <c r="D11" s="402">
        <f t="shared" si="0"/>
        <v>265333</v>
      </c>
      <c r="E11" s="402">
        <f>'R03基準財政需要額・収入額・交付決定額'!AL11</f>
        <v>10003061</v>
      </c>
      <c r="F11" s="403">
        <f t="shared" si="1"/>
        <v>130489</v>
      </c>
      <c r="G11" s="404">
        <f t="shared" si="2"/>
        <v>134844</v>
      </c>
    </row>
    <row r="12" spans="1:7" ht="21" customHeight="1">
      <c r="A12" s="400" t="s">
        <v>14</v>
      </c>
      <c r="B12" s="401">
        <v>19267</v>
      </c>
      <c r="C12" s="402">
        <f>'R03基準財政需要額・収入額・交付決定額'!AC12</f>
        <v>4966732</v>
      </c>
      <c r="D12" s="402">
        <f t="shared" si="0"/>
        <v>257784</v>
      </c>
      <c r="E12" s="402">
        <f>'R03基準財政需要額・収入額・交付決定額'!AL12</f>
        <v>2637572</v>
      </c>
      <c r="F12" s="403">
        <f t="shared" si="1"/>
        <v>136896</v>
      </c>
      <c r="G12" s="404">
        <f t="shared" si="2"/>
        <v>120888</v>
      </c>
    </row>
    <row r="13" spans="1:7" ht="21" customHeight="1">
      <c r="A13" s="400" t="s">
        <v>15</v>
      </c>
      <c r="B13" s="401">
        <v>37175</v>
      </c>
      <c r="C13" s="402">
        <f>'R03基準財政需要額・収入額・交付決定額'!AC13</f>
        <v>7891740</v>
      </c>
      <c r="D13" s="402">
        <f t="shared" si="0"/>
        <v>212286</v>
      </c>
      <c r="E13" s="402">
        <f>'R03基準財政需要額・収入額・交付決定額'!AL13</f>
        <v>5051330</v>
      </c>
      <c r="F13" s="403">
        <f t="shared" si="1"/>
        <v>135880</v>
      </c>
      <c r="G13" s="404">
        <f t="shared" si="2"/>
        <v>76406</v>
      </c>
    </row>
    <row r="14" spans="1:7" ht="21" customHeight="1">
      <c r="A14" s="400" t="s">
        <v>16</v>
      </c>
      <c r="B14" s="401">
        <v>65684</v>
      </c>
      <c r="C14" s="402">
        <f>'R03基準財政需要額・収入額・交付決定額'!AC14</f>
        <v>10549532</v>
      </c>
      <c r="D14" s="402">
        <f t="shared" si="0"/>
        <v>160610</v>
      </c>
      <c r="E14" s="402">
        <f>'R03基準財政需要額・収入額・交付決定額'!AL14</f>
        <v>8083746</v>
      </c>
      <c r="F14" s="403">
        <f t="shared" si="1"/>
        <v>123070</v>
      </c>
      <c r="G14" s="404">
        <f t="shared" si="2"/>
        <v>37540</v>
      </c>
    </row>
    <row r="15" spans="1:7" ht="21" customHeight="1">
      <c r="A15" s="400" t="s">
        <v>57</v>
      </c>
      <c r="B15" s="401">
        <v>47818</v>
      </c>
      <c r="C15" s="402">
        <f>'R03基準財政需要額・収入額・交付決定額'!AC15</f>
        <v>15067133</v>
      </c>
      <c r="D15" s="402">
        <f t="shared" si="0"/>
        <v>315093</v>
      </c>
      <c r="E15" s="402">
        <f>'R03基準財政需要額・収入額・交付決定額'!AL15</f>
        <v>6633417</v>
      </c>
      <c r="F15" s="403">
        <f t="shared" si="1"/>
        <v>138722</v>
      </c>
      <c r="G15" s="404">
        <f t="shared" si="2"/>
        <v>176371</v>
      </c>
    </row>
    <row r="16" spans="1:7" ht="21" customHeight="1">
      <c r="A16" s="400" t="s">
        <v>17</v>
      </c>
      <c r="B16" s="401">
        <v>56718</v>
      </c>
      <c r="C16" s="402">
        <f>'R03基準財政需要額・収入額・交付決定額'!AC16</f>
        <v>9393195</v>
      </c>
      <c r="D16" s="402">
        <f t="shared" si="0"/>
        <v>165612</v>
      </c>
      <c r="E16" s="402">
        <f>'R03基準財政需要額・収入額・交付決定額'!AL16</f>
        <v>7466296</v>
      </c>
      <c r="F16" s="403">
        <f t="shared" si="1"/>
        <v>131639</v>
      </c>
      <c r="G16" s="404">
        <f t="shared" si="2"/>
        <v>33973</v>
      </c>
    </row>
    <row r="17" spans="1:7" ht="21" customHeight="1">
      <c r="A17" s="400" t="s">
        <v>18</v>
      </c>
      <c r="B17" s="401">
        <v>55374</v>
      </c>
      <c r="C17" s="402">
        <f>'R03基準財政需要額・収入額・交付決定額'!AC17</f>
        <v>10679761</v>
      </c>
      <c r="D17" s="402">
        <f t="shared" si="0"/>
        <v>192866</v>
      </c>
      <c r="E17" s="402">
        <f>'R03基準財政需要額・収入額・交付決定額'!AL17</f>
        <v>7073867</v>
      </c>
      <c r="F17" s="403">
        <f t="shared" si="1"/>
        <v>127747</v>
      </c>
      <c r="G17" s="404">
        <f t="shared" si="2"/>
        <v>65119</v>
      </c>
    </row>
    <row r="18" spans="1:7" ht="21" customHeight="1">
      <c r="A18" s="407" t="s">
        <v>85</v>
      </c>
      <c r="B18" s="405">
        <v>144619</v>
      </c>
      <c r="C18" s="402">
        <f>'R03基準財政需要額・収入額・交付決定額'!AC18</f>
        <v>21632163</v>
      </c>
      <c r="D18" s="402">
        <f t="shared" si="0"/>
        <v>149580</v>
      </c>
      <c r="E18" s="402">
        <f>'R03基準財政需要額・収入額・交付決定額'!AL18</f>
        <v>19220960</v>
      </c>
      <c r="F18" s="403">
        <f t="shared" si="1"/>
        <v>132908</v>
      </c>
      <c r="G18" s="406">
        <f t="shared" si="2"/>
        <v>16672</v>
      </c>
    </row>
    <row r="19" spans="1:7" ht="21" customHeight="1">
      <c r="A19" s="400" t="s">
        <v>59</v>
      </c>
      <c r="B19" s="401">
        <v>100037</v>
      </c>
      <c r="C19" s="402">
        <f>'R03基準財政需要額・収入額・交付決定額'!AC19</f>
        <v>15005726</v>
      </c>
      <c r="D19" s="402">
        <f t="shared" si="0"/>
        <v>150002</v>
      </c>
      <c r="E19" s="402">
        <f>'R03基準財政需要額・収入額・交付決定額'!AL19</f>
        <v>12839698</v>
      </c>
      <c r="F19" s="403">
        <f t="shared" si="1"/>
        <v>128349</v>
      </c>
      <c r="G19" s="404">
        <f t="shared" si="2"/>
        <v>21653</v>
      </c>
    </row>
    <row r="20" spans="1:7" ht="21" customHeight="1">
      <c r="A20" s="400" t="s">
        <v>60</v>
      </c>
      <c r="B20" s="401">
        <v>25291</v>
      </c>
      <c r="C20" s="402">
        <f>'R03基準財政需要額・収入額・交付決定額'!AC20</f>
        <v>7510965</v>
      </c>
      <c r="D20" s="402">
        <f t="shared" si="0"/>
        <v>296982</v>
      </c>
      <c r="E20" s="402">
        <f>'R03基準財政需要額・収入額・交付決定額'!AL20</f>
        <v>3032283</v>
      </c>
      <c r="F20" s="403">
        <f t="shared" si="1"/>
        <v>119896</v>
      </c>
      <c r="G20" s="404">
        <f t="shared" si="2"/>
        <v>177086</v>
      </c>
    </row>
    <row r="21" spans="1:7" ht="21" customHeight="1">
      <c r="A21" s="400" t="s">
        <v>61</v>
      </c>
      <c r="B21" s="401">
        <v>56411</v>
      </c>
      <c r="C21" s="402">
        <f>'R03基準財政需要額・収入額・交付決定額'!AC21</f>
        <v>9015795</v>
      </c>
      <c r="D21" s="402">
        <f t="shared" si="0"/>
        <v>159823</v>
      </c>
      <c r="E21" s="402">
        <f>'R03基準財政需要額・収入額・交付決定額'!AL21</f>
        <v>6758454</v>
      </c>
      <c r="F21" s="403">
        <f t="shared" si="1"/>
        <v>119807</v>
      </c>
      <c r="G21" s="404">
        <f t="shared" si="2"/>
        <v>40016</v>
      </c>
    </row>
    <row r="22" spans="1:7" ht="21" customHeight="1">
      <c r="A22" s="400" t="s">
        <v>86</v>
      </c>
      <c r="B22" s="401">
        <v>22556</v>
      </c>
      <c r="C22" s="402">
        <f>'R03基準財政需要額・収入額・交付決定額'!AC22</f>
        <v>9773497</v>
      </c>
      <c r="D22" s="402">
        <f t="shared" si="0"/>
        <v>433299</v>
      </c>
      <c r="E22" s="402">
        <f>'R03基準財政需要額・収入額・交付決定額'!AL22</f>
        <v>3191380</v>
      </c>
      <c r="F22" s="403">
        <f t="shared" si="1"/>
        <v>141487</v>
      </c>
      <c r="G22" s="404">
        <f t="shared" si="2"/>
        <v>291812</v>
      </c>
    </row>
    <row r="23" spans="1:7" ht="21" customHeight="1">
      <c r="A23" s="400" t="s">
        <v>63</v>
      </c>
      <c r="B23" s="401">
        <v>32940</v>
      </c>
      <c r="C23" s="402">
        <f>'R03基準財政需要額・収入額・交付決定額'!AC23</f>
        <v>9150479</v>
      </c>
      <c r="D23" s="402">
        <f t="shared" si="0"/>
        <v>277792</v>
      </c>
      <c r="E23" s="402">
        <f>'R03基準財政需要額・収入額・交付決定額'!AL23</f>
        <v>4988183</v>
      </c>
      <c r="F23" s="403">
        <f t="shared" si="1"/>
        <v>151432</v>
      </c>
      <c r="G23" s="404">
        <f t="shared" si="2"/>
        <v>126360</v>
      </c>
    </row>
    <row r="24" spans="1:7" ht="21" customHeight="1">
      <c r="A24" s="400" t="s">
        <v>64</v>
      </c>
      <c r="B24" s="401">
        <v>39003</v>
      </c>
      <c r="C24" s="402">
        <f>'R03基準財政需要額・収入額・交付決定額'!AC24</f>
        <v>16082450</v>
      </c>
      <c r="D24" s="402">
        <f t="shared" si="0"/>
        <v>412339</v>
      </c>
      <c r="E24" s="402">
        <f>'R03基準財政需要額・収入額・交付決定額'!AL24</f>
        <v>5136665</v>
      </c>
      <c r="F24" s="403">
        <f t="shared" si="1"/>
        <v>131699</v>
      </c>
      <c r="G24" s="404">
        <f t="shared" si="2"/>
        <v>280640</v>
      </c>
    </row>
    <row r="25" spans="1:7" ht="21" customHeight="1">
      <c r="A25" s="400" t="s">
        <v>65</v>
      </c>
      <c r="B25" s="401">
        <v>30443</v>
      </c>
      <c r="C25" s="402">
        <f>'R03基準財政需要額・収入額・交付決定額'!AC25</f>
        <v>12484074</v>
      </c>
      <c r="D25" s="402">
        <f t="shared" si="0"/>
        <v>410080</v>
      </c>
      <c r="E25" s="402">
        <f>'R03基準財政需要額・収入額・交付決定額'!AL25</f>
        <v>4040000</v>
      </c>
      <c r="F25" s="403">
        <f t="shared" si="1"/>
        <v>132707</v>
      </c>
      <c r="G25" s="404">
        <f t="shared" si="2"/>
        <v>277373</v>
      </c>
    </row>
    <row r="26" spans="1:7" ht="21" customHeight="1">
      <c r="A26" s="400" t="s">
        <v>66</v>
      </c>
      <c r="B26" s="401">
        <v>32749</v>
      </c>
      <c r="C26" s="402">
        <f>'R03基準財政需要額・収入額・交付決定額'!AC26</f>
        <v>8892706</v>
      </c>
      <c r="D26" s="402">
        <f t="shared" si="0"/>
        <v>271541</v>
      </c>
      <c r="E26" s="402">
        <f>'R03基準財政需要額・収入額・交付決定額'!AL26</f>
        <v>4086102</v>
      </c>
      <c r="F26" s="403">
        <f t="shared" si="1"/>
        <v>124770</v>
      </c>
      <c r="G26" s="404">
        <f t="shared" si="2"/>
        <v>146771</v>
      </c>
    </row>
    <row r="27" spans="1:7" ht="21" customHeight="1">
      <c r="A27" s="408" t="s">
        <v>19</v>
      </c>
      <c r="B27" s="409">
        <v>25890</v>
      </c>
      <c r="C27" s="402">
        <f>'R03基準財政需要額・収入額・交付決定額'!AC27</f>
        <v>4047543</v>
      </c>
      <c r="D27" s="402">
        <f t="shared" si="0"/>
        <v>156336</v>
      </c>
      <c r="E27" s="402">
        <f>'R03基準財政需要額・収入額・交付決定額'!AL27</f>
        <v>3756534</v>
      </c>
      <c r="F27" s="403">
        <f t="shared" si="1"/>
        <v>145096</v>
      </c>
      <c r="G27" s="406">
        <f aca="true" t="shared" si="3" ref="G27:G50">$D27-$F27</f>
        <v>11240</v>
      </c>
    </row>
    <row r="28" spans="1:7" ht="21" customHeight="1">
      <c r="A28" s="408" t="s">
        <v>20</v>
      </c>
      <c r="B28" s="409">
        <v>22220</v>
      </c>
      <c r="C28" s="402">
        <f>'R03基準財政需要額・収入額・交付決定額'!AC28</f>
        <v>3845442</v>
      </c>
      <c r="D28" s="402">
        <f t="shared" si="0"/>
        <v>173062</v>
      </c>
      <c r="E28" s="402">
        <f>'R03基準財政需要額・収入額・交付決定額'!AL28</f>
        <v>2663811</v>
      </c>
      <c r="F28" s="403">
        <f t="shared" si="1"/>
        <v>119883</v>
      </c>
      <c r="G28" s="404">
        <f t="shared" si="3"/>
        <v>53179</v>
      </c>
    </row>
    <row r="29" spans="1:7" ht="21" customHeight="1">
      <c r="A29" s="408" t="s">
        <v>21</v>
      </c>
      <c r="B29" s="409">
        <v>26897</v>
      </c>
      <c r="C29" s="402">
        <f>'R03基準財政需要額・収入額・交付決定額'!AC29</f>
        <v>5726494</v>
      </c>
      <c r="D29" s="402">
        <f t="shared" si="0"/>
        <v>212905</v>
      </c>
      <c r="E29" s="402">
        <f>'R03基準財政需要額・収入額・交付決定額'!AL29</f>
        <v>3405375</v>
      </c>
      <c r="F29" s="403">
        <f t="shared" si="1"/>
        <v>126608</v>
      </c>
      <c r="G29" s="404">
        <f t="shared" si="3"/>
        <v>86297</v>
      </c>
    </row>
    <row r="30" spans="1:7" ht="21" customHeight="1">
      <c r="A30" s="408" t="s">
        <v>22</v>
      </c>
      <c r="B30" s="409">
        <v>26419</v>
      </c>
      <c r="C30" s="402">
        <f>'R03基準財政需要額・収入額・交付決定額'!AC30</f>
        <v>5031521</v>
      </c>
      <c r="D30" s="402">
        <f t="shared" si="0"/>
        <v>190451</v>
      </c>
      <c r="E30" s="402">
        <f>'R03基準財政需要額・収入額・交付決定額'!AL30</f>
        <v>3452989</v>
      </c>
      <c r="F30" s="403">
        <f t="shared" si="1"/>
        <v>130701</v>
      </c>
      <c r="G30" s="404">
        <f t="shared" si="3"/>
        <v>59750</v>
      </c>
    </row>
    <row r="31" spans="1:7" ht="21" customHeight="1">
      <c r="A31" s="408" t="s">
        <v>23</v>
      </c>
      <c r="B31" s="409">
        <v>6612</v>
      </c>
      <c r="C31" s="402">
        <f>'R03基準財政需要額・収入額・交付決定額'!AC31</f>
        <v>2477678</v>
      </c>
      <c r="D31" s="402">
        <f t="shared" si="0"/>
        <v>374724</v>
      </c>
      <c r="E31" s="402">
        <f>'R03基準財政需要額・収入額・交付決定額'!AL31</f>
        <v>1151401</v>
      </c>
      <c r="F31" s="403">
        <f t="shared" si="1"/>
        <v>174138</v>
      </c>
      <c r="G31" s="404">
        <f t="shared" si="3"/>
        <v>200586</v>
      </c>
    </row>
    <row r="32" spans="1:7" ht="21" customHeight="1">
      <c r="A32" s="408" t="s">
        <v>24</v>
      </c>
      <c r="B32" s="409">
        <v>18587</v>
      </c>
      <c r="C32" s="402">
        <f>'R03基準財政需要額・収入額・交付決定額'!AC32</f>
        <v>3797107</v>
      </c>
      <c r="D32" s="402">
        <f t="shared" si="0"/>
        <v>204288</v>
      </c>
      <c r="E32" s="402">
        <f>'R03基準財政需要額・収入額・交付決定額'!AL32</f>
        <v>2506148</v>
      </c>
      <c r="F32" s="403">
        <f t="shared" si="1"/>
        <v>134833</v>
      </c>
      <c r="G32" s="404">
        <f t="shared" si="3"/>
        <v>69455</v>
      </c>
    </row>
    <row r="33" spans="1:7" ht="21" customHeight="1">
      <c r="A33" s="408" t="s">
        <v>25</v>
      </c>
      <c r="B33" s="409">
        <v>9664</v>
      </c>
      <c r="C33" s="402">
        <f>'R03基準財政需要額・収入額・交付決定額'!AC33</f>
        <v>2582718</v>
      </c>
      <c r="D33" s="402">
        <f t="shared" si="0"/>
        <v>267251</v>
      </c>
      <c r="E33" s="402">
        <f>'R03基準財政需要額・収入額・交付決定額'!AL33</f>
        <v>1454774</v>
      </c>
      <c r="F33" s="403">
        <f t="shared" si="1"/>
        <v>150535</v>
      </c>
      <c r="G33" s="404">
        <f t="shared" si="3"/>
        <v>116716</v>
      </c>
    </row>
    <row r="34" spans="1:7" ht="21" customHeight="1">
      <c r="A34" s="408" t="s">
        <v>26</v>
      </c>
      <c r="B34" s="409">
        <v>14355</v>
      </c>
      <c r="C34" s="402">
        <f>'R03基準財政需要額・収入額・交付決定額'!AC34</f>
        <v>3466360</v>
      </c>
      <c r="D34" s="402">
        <f t="shared" si="0"/>
        <v>241474</v>
      </c>
      <c r="E34" s="402">
        <f>'R03基準財政需要額・収入額・交付決定額'!AL34</f>
        <v>2033073</v>
      </c>
      <c r="F34" s="403">
        <f t="shared" si="1"/>
        <v>141628</v>
      </c>
      <c r="G34" s="404">
        <f t="shared" si="3"/>
        <v>99846</v>
      </c>
    </row>
    <row r="35" spans="1:7" ht="21" customHeight="1">
      <c r="A35" s="408" t="s">
        <v>68</v>
      </c>
      <c r="B35" s="409">
        <v>19535</v>
      </c>
      <c r="C35" s="402">
        <f>'R03基準財政需要額・収入額・交付決定額'!AC35</f>
        <v>7919461</v>
      </c>
      <c r="D35" s="402">
        <f t="shared" si="0"/>
        <v>405399</v>
      </c>
      <c r="E35" s="402">
        <f>'R03基準財政需要額・収入額・交付決定額'!AL35</f>
        <v>3610862</v>
      </c>
      <c r="F35" s="403">
        <f t="shared" si="1"/>
        <v>184841</v>
      </c>
      <c r="G35" s="404">
        <f t="shared" si="3"/>
        <v>220558</v>
      </c>
    </row>
    <row r="36" spans="1:7" ht="21" customHeight="1">
      <c r="A36" s="408" t="s">
        <v>27</v>
      </c>
      <c r="B36" s="409">
        <v>22048</v>
      </c>
      <c r="C36" s="402">
        <f>'R03基準財政需要額・収入額・交付決定額'!AC36</f>
        <v>4225783</v>
      </c>
      <c r="D36" s="402">
        <f t="shared" si="0"/>
        <v>191663</v>
      </c>
      <c r="E36" s="402">
        <f>'R03基準財政需要額・収入額・交付決定額'!AL36</f>
        <v>2517927</v>
      </c>
      <c r="F36" s="403">
        <f t="shared" si="1"/>
        <v>114202</v>
      </c>
      <c r="G36" s="404">
        <f t="shared" si="3"/>
        <v>77461</v>
      </c>
    </row>
    <row r="37" spans="1:7" ht="21" customHeight="1">
      <c r="A37" s="408" t="s">
        <v>28</v>
      </c>
      <c r="B37" s="409">
        <v>23378</v>
      </c>
      <c r="C37" s="402">
        <f>'R03基準財政需要額・収入額・交付決定額'!AC37</f>
        <v>4710192</v>
      </c>
      <c r="D37" s="402">
        <f t="shared" si="0"/>
        <v>201480</v>
      </c>
      <c r="E37" s="402">
        <f>'R03基準財政需要額・収入額・交付決定額'!AL37</f>
        <v>2794601</v>
      </c>
      <c r="F37" s="403">
        <f t="shared" si="1"/>
        <v>119540</v>
      </c>
      <c r="G37" s="404">
        <f t="shared" si="3"/>
        <v>81940</v>
      </c>
    </row>
    <row r="38" spans="1:7" ht="21" customHeight="1">
      <c r="A38" s="408" t="s">
        <v>29</v>
      </c>
      <c r="B38" s="409">
        <v>18148</v>
      </c>
      <c r="C38" s="402">
        <f>'R03基準財政需要額・収入額・交付決定額'!AC38</f>
        <v>3679340</v>
      </c>
      <c r="D38" s="402">
        <f t="shared" si="0"/>
        <v>202741</v>
      </c>
      <c r="E38" s="402">
        <f>'R03基準財政需要額・収入額・交付決定額'!AL38</f>
        <v>2211410</v>
      </c>
      <c r="F38" s="403">
        <f t="shared" si="1"/>
        <v>121854</v>
      </c>
      <c r="G38" s="404">
        <f t="shared" si="3"/>
        <v>80887</v>
      </c>
    </row>
    <row r="39" spans="1:7" ht="21" customHeight="1">
      <c r="A39" s="410" t="s">
        <v>30</v>
      </c>
      <c r="B39" s="409">
        <v>8069</v>
      </c>
      <c r="C39" s="402">
        <f>'R03基準財政需要額・収入額・交付決定額'!AC39</f>
        <v>2010722</v>
      </c>
      <c r="D39" s="402">
        <f t="shared" si="0"/>
        <v>249191</v>
      </c>
      <c r="E39" s="402">
        <f>'R03基準財政需要額・収入額・交付決定額'!AL39</f>
        <v>1048443</v>
      </c>
      <c r="F39" s="403">
        <f t="shared" si="1"/>
        <v>129935</v>
      </c>
      <c r="G39" s="411">
        <f t="shared" si="3"/>
        <v>119256</v>
      </c>
    </row>
    <row r="40" spans="1:7" ht="21" customHeight="1">
      <c r="A40" s="410" t="s">
        <v>31</v>
      </c>
      <c r="B40" s="409">
        <v>5627</v>
      </c>
      <c r="C40" s="402">
        <f>'R03基準財政需要額・収入額・交付決定額'!AC40</f>
        <v>1877136</v>
      </c>
      <c r="D40" s="402">
        <f t="shared" si="0"/>
        <v>333594</v>
      </c>
      <c r="E40" s="402">
        <f>'R03基準財政需要額・収入額・交付決定額'!AL40</f>
        <v>805816</v>
      </c>
      <c r="F40" s="403">
        <f t="shared" si="1"/>
        <v>143205</v>
      </c>
      <c r="G40" s="411">
        <f t="shared" si="3"/>
        <v>190389</v>
      </c>
    </row>
    <row r="41" spans="1:7" ht="21" customHeight="1">
      <c r="A41" s="410" t="s">
        <v>32</v>
      </c>
      <c r="B41" s="409">
        <v>9866</v>
      </c>
      <c r="C41" s="402">
        <f>'R03基準財政需要額・収入額・交付決定額'!AC41</f>
        <v>2921467</v>
      </c>
      <c r="D41" s="402">
        <f t="shared" si="0"/>
        <v>296115</v>
      </c>
      <c r="E41" s="402">
        <f>'R03基準財政需要額・収入額・交付決定額'!AL41</f>
        <v>1278487</v>
      </c>
      <c r="F41" s="403">
        <f t="shared" si="1"/>
        <v>129585</v>
      </c>
      <c r="G41" s="411">
        <f t="shared" si="3"/>
        <v>166530</v>
      </c>
    </row>
    <row r="42" spans="1:7" ht="21" customHeight="1">
      <c r="A42" s="410" t="s">
        <v>33</v>
      </c>
      <c r="B42" s="409">
        <v>3408</v>
      </c>
      <c r="C42" s="402">
        <f>'R03基準財政需要額・収入額・交付決定額'!AC42</f>
        <v>2012165</v>
      </c>
      <c r="D42" s="402">
        <f t="shared" si="0"/>
        <v>590424</v>
      </c>
      <c r="E42" s="402">
        <f>'R03基準財政需要額・収入額・交付決定額'!AL42</f>
        <v>505425</v>
      </c>
      <c r="F42" s="403">
        <f t="shared" si="1"/>
        <v>148305</v>
      </c>
      <c r="G42" s="411">
        <f t="shared" si="3"/>
        <v>442119</v>
      </c>
    </row>
    <row r="43" spans="1:7" ht="21" customHeight="1">
      <c r="A43" s="410" t="s">
        <v>34</v>
      </c>
      <c r="B43" s="409">
        <v>10201</v>
      </c>
      <c r="C43" s="402">
        <f>'R03基準財政需要額・収入額・交付決定額'!AC43</f>
        <v>3578285</v>
      </c>
      <c r="D43" s="402">
        <f t="shared" si="0"/>
        <v>350778</v>
      </c>
      <c r="E43" s="402">
        <f>'R03基準財政需要額・収入額・交付決定額'!AL43</f>
        <v>1407428</v>
      </c>
      <c r="F43" s="403">
        <f t="shared" si="1"/>
        <v>137970</v>
      </c>
      <c r="G43" s="411">
        <f t="shared" si="3"/>
        <v>212808</v>
      </c>
    </row>
    <row r="44" spans="1:7" ht="21" customHeight="1">
      <c r="A44" s="410" t="s">
        <v>35</v>
      </c>
      <c r="B44" s="409">
        <v>7417</v>
      </c>
      <c r="C44" s="402">
        <f>'R03基準財政需要額・収入額・交付決定額'!AC44</f>
        <v>3603153</v>
      </c>
      <c r="D44" s="402">
        <f t="shared" si="0"/>
        <v>485797</v>
      </c>
      <c r="E44" s="402">
        <f>'R03基準財政需要額・収入額・交付決定額'!AL44</f>
        <v>986775</v>
      </c>
      <c r="F44" s="403">
        <f t="shared" si="1"/>
        <v>133042</v>
      </c>
      <c r="G44" s="411">
        <f t="shared" si="3"/>
        <v>352755</v>
      </c>
    </row>
    <row r="45" spans="1:7" ht="21" customHeight="1">
      <c r="A45" s="410" t="s">
        <v>36</v>
      </c>
      <c r="B45" s="409">
        <v>2017</v>
      </c>
      <c r="C45" s="402">
        <f>'R03基準財政需要額・収入額・交付決定額'!AC45</f>
        <v>1635968</v>
      </c>
      <c r="D45" s="402">
        <f t="shared" si="0"/>
        <v>811090</v>
      </c>
      <c r="E45" s="402">
        <f>'R03基準財政需要額・収入額・交付決定額'!AL45</f>
        <v>245758</v>
      </c>
      <c r="F45" s="403">
        <f t="shared" si="1"/>
        <v>121843</v>
      </c>
      <c r="G45" s="411">
        <f t="shared" si="3"/>
        <v>689247</v>
      </c>
    </row>
    <row r="46" spans="1:7" ht="21" customHeight="1">
      <c r="A46" s="410" t="s">
        <v>37</v>
      </c>
      <c r="B46" s="409">
        <v>17529</v>
      </c>
      <c r="C46" s="402">
        <f>'R03基準財政需要額・収入額・交付決定額'!AC46</f>
        <v>3875837</v>
      </c>
      <c r="D46" s="402">
        <f t="shared" si="0"/>
        <v>221110</v>
      </c>
      <c r="E46" s="402">
        <f>'R03基準財政需要額・収入額・交付決定額'!AL46</f>
        <v>2367835</v>
      </c>
      <c r="F46" s="403">
        <f t="shared" si="1"/>
        <v>135081</v>
      </c>
      <c r="G46" s="411">
        <f t="shared" si="3"/>
        <v>86029</v>
      </c>
    </row>
    <row r="47" spans="1:7" ht="21" customHeight="1" thickBot="1">
      <c r="A47" s="395" t="s">
        <v>38</v>
      </c>
      <c r="B47" s="396">
        <v>1511</v>
      </c>
      <c r="C47" s="397">
        <f>'R03基準財政需要額・収入額・交付決定額'!AC47</f>
        <v>1677439</v>
      </c>
      <c r="D47" s="397">
        <f>ROUND($C47/$B47*1000,0)</f>
        <v>1110152</v>
      </c>
      <c r="E47" s="397">
        <f>'R03基準財政需要額・収入額・交付決定額'!AL47</f>
        <v>538972</v>
      </c>
      <c r="F47" s="398">
        <f t="shared" si="1"/>
        <v>356699</v>
      </c>
      <c r="G47" s="399">
        <f t="shared" si="3"/>
        <v>753453</v>
      </c>
    </row>
    <row r="48" spans="1:7" ht="17.25" customHeight="1" thickBot="1" thickTop="1">
      <c r="A48" s="312" t="s">
        <v>87</v>
      </c>
      <c r="B48" s="313">
        <f>SUM(B6:B26)</f>
        <v>1680383</v>
      </c>
      <c r="C48" s="314">
        <f>SUM(C6:C26)</f>
        <v>340143103</v>
      </c>
      <c r="D48" s="314">
        <f>ROUND($C48/$B48*1000,0)</f>
        <v>202420</v>
      </c>
      <c r="E48" s="314">
        <f>SUM(E6:E26)</f>
        <v>224678118</v>
      </c>
      <c r="F48" s="313">
        <f>ROUND($E48/$B48*1000,0)</f>
        <v>133706</v>
      </c>
      <c r="G48" s="315">
        <f>$D48-$F48</f>
        <v>68714</v>
      </c>
    </row>
    <row r="49" spans="1:7" ht="17.25" customHeight="1" thickBot="1" thickTop="1">
      <c r="A49" s="283" t="s">
        <v>88</v>
      </c>
      <c r="B49" s="299">
        <f>SUM(B27:B47)</f>
        <v>299398</v>
      </c>
      <c r="C49" s="300">
        <f>SUM(C27:C47)</f>
        <v>74701811</v>
      </c>
      <c r="D49" s="300">
        <f>ROUND($C49/$B49*1000,0)</f>
        <v>249507</v>
      </c>
      <c r="E49" s="300">
        <f>SUM(E27:E47)</f>
        <v>40743844</v>
      </c>
      <c r="F49" s="300">
        <f t="shared" si="1"/>
        <v>136086</v>
      </c>
      <c r="G49" s="301">
        <f t="shared" si="3"/>
        <v>113421</v>
      </c>
    </row>
    <row r="50" spans="1:7" ht="21" customHeight="1" thickTop="1">
      <c r="A50" s="284" t="s">
        <v>89</v>
      </c>
      <c r="B50" s="302">
        <f>B48+B49</f>
        <v>1979781</v>
      </c>
      <c r="C50" s="303">
        <f>C48+C49</f>
        <v>414844914</v>
      </c>
      <c r="D50" s="303">
        <f>ROUND($C50/$B50*1000,0)</f>
        <v>209541</v>
      </c>
      <c r="E50" s="303">
        <f>E48+E49</f>
        <v>265421962</v>
      </c>
      <c r="F50" s="303">
        <f t="shared" si="1"/>
        <v>134066</v>
      </c>
      <c r="G50" s="304">
        <f t="shared" si="3"/>
        <v>75475</v>
      </c>
    </row>
    <row r="51" ht="15" customHeight="1">
      <c r="B51" s="161" t="s">
        <v>433</v>
      </c>
    </row>
    <row r="52" ht="15" customHeight="1">
      <c r="B52" s="160"/>
    </row>
    <row r="53" ht="21.75" customHeight="1">
      <c r="B53" s="298"/>
    </row>
    <row r="54" ht="21.75" customHeight="1">
      <c r="B54" s="298"/>
    </row>
    <row r="55" ht="21.75" customHeight="1">
      <c r="B55" s="298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3">
      <selection activeCell="H11" sqref="H11"/>
    </sheetView>
  </sheetViews>
  <sheetFormatPr defaultColWidth="12.66015625" defaultRowHeight="27.75" customHeight="1"/>
  <cols>
    <col min="1" max="1" width="9.66015625" style="27" customWidth="1"/>
    <col min="2" max="2" width="12.66015625" style="27" customWidth="1"/>
    <col min="3" max="3" width="1.66015625" style="27" customWidth="1"/>
    <col min="4" max="4" width="9.66015625" style="27" customWidth="1"/>
    <col min="5" max="5" width="21.66015625" style="27" customWidth="1"/>
    <col min="6" max="6" width="1.58203125" style="27" customWidth="1"/>
    <col min="7" max="7" width="9.66015625" style="27" customWidth="1"/>
    <col min="8" max="16384" width="12.66015625" style="27" customWidth="1"/>
  </cols>
  <sheetData>
    <row r="1" ht="30" customHeight="1">
      <c r="A1" s="282" t="s">
        <v>131</v>
      </c>
    </row>
    <row r="2" ht="9" customHeight="1"/>
    <row r="3" spans="1:8" ht="30" customHeight="1">
      <c r="A3" s="31" t="s">
        <v>90</v>
      </c>
      <c r="B3" s="30" t="s">
        <v>101</v>
      </c>
      <c r="D3" s="31" t="s">
        <v>114</v>
      </c>
      <c r="E3" s="28" t="s">
        <v>102</v>
      </c>
      <c r="F3" s="32"/>
      <c r="G3" s="495" t="s">
        <v>307</v>
      </c>
      <c r="H3" s="496" t="s">
        <v>308</v>
      </c>
    </row>
    <row r="4" spans="1:8" ht="30" customHeight="1" thickBot="1">
      <c r="A4" s="31" t="s">
        <v>91</v>
      </c>
      <c r="B4" s="30" t="s">
        <v>101</v>
      </c>
      <c r="D4" s="31" t="s">
        <v>115</v>
      </c>
      <c r="E4" s="28" t="s">
        <v>102</v>
      </c>
      <c r="F4" s="32"/>
      <c r="G4" s="495" t="s">
        <v>392</v>
      </c>
      <c r="H4" s="496" t="s">
        <v>308</v>
      </c>
    </row>
    <row r="5" spans="1:8" ht="30" customHeight="1" thickBot="1">
      <c r="A5" s="31" t="s">
        <v>92</v>
      </c>
      <c r="B5" s="30" t="s">
        <v>101</v>
      </c>
      <c r="D5" s="31" t="s">
        <v>116</v>
      </c>
      <c r="E5" s="28" t="s">
        <v>102</v>
      </c>
      <c r="F5" s="32"/>
      <c r="G5" s="481" t="s">
        <v>420</v>
      </c>
      <c r="H5" s="482" t="s">
        <v>308</v>
      </c>
    </row>
    <row r="6" spans="1:8" ht="30" customHeight="1">
      <c r="A6" s="31" t="s">
        <v>93</v>
      </c>
      <c r="B6" s="30" t="s">
        <v>101</v>
      </c>
      <c r="D6" s="31" t="s">
        <v>117</v>
      </c>
      <c r="E6" s="29" t="s">
        <v>316</v>
      </c>
      <c r="F6" s="32"/>
      <c r="H6" s="25"/>
    </row>
    <row r="7" spans="1:8" ht="30" customHeight="1">
      <c r="A7" s="31" t="s">
        <v>94</v>
      </c>
      <c r="B7" s="30" t="s">
        <v>101</v>
      </c>
      <c r="D7" s="31" t="s">
        <v>118</v>
      </c>
      <c r="E7" s="28" t="s">
        <v>125</v>
      </c>
      <c r="F7" s="32"/>
      <c r="H7" s="25"/>
    </row>
    <row r="8" spans="1:10" ht="30" customHeight="1">
      <c r="A8" s="31" t="s">
        <v>95</v>
      </c>
      <c r="B8" s="30" t="s">
        <v>101</v>
      </c>
      <c r="D8" s="31" t="s">
        <v>119</v>
      </c>
      <c r="E8" s="28" t="s">
        <v>125</v>
      </c>
      <c r="F8" s="32"/>
      <c r="H8" s="25"/>
      <c r="I8" s="32"/>
      <c r="J8" s="32"/>
    </row>
    <row r="9" spans="1:10" ht="30" customHeight="1">
      <c r="A9" s="31" t="s">
        <v>96</v>
      </c>
      <c r="B9" s="30" t="s">
        <v>101</v>
      </c>
      <c r="D9" s="31" t="s">
        <v>120</v>
      </c>
      <c r="E9" s="28" t="s">
        <v>125</v>
      </c>
      <c r="F9" s="32"/>
      <c r="H9" s="25"/>
      <c r="I9" s="32"/>
      <c r="J9" s="32"/>
    </row>
    <row r="10" spans="1:10" ht="30" customHeight="1">
      <c r="A10" s="31" t="s">
        <v>97</v>
      </c>
      <c r="B10" s="30" t="s">
        <v>101</v>
      </c>
      <c r="D10" s="31" t="s">
        <v>121</v>
      </c>
      <c r="E10" s="29" t="s">
        <v>317</v>
      </c>
      <c r="F10" s="32"/>
      <c r="H10" s="25"/>
      <c r="I10" s="32"/>
      <c r="J10" s="32"/>
    </row>
    <row r="11" spans="1:8" ht="30" customHeight="1">
      <c r="A11" s="31" t="s">
        <v>98</v>
      </c>
      <c r="B11" s="30" t="s">
        <v>102</v>
      </c>
      <c r="D11" s="31" t="s">
        <v>122</v>
      </c>
      <c r="E11" s="28" t="s">
        <v>314</v>
      </c>
      <c r="F11" s="32"/>
      <c r="H11" s="25"/>
    </row>
    <row r="12" spans="1:8" ht="30" customHeight="1">
      <c r="A12" s="31" t="s">
        <v>99</v>
      </c>
      <c r="B12" s="30" t="s">
        <v>101</v>
      </c>
      <c r="D12" s="31" t="s">
        <v>123</v>
      </c>
      <c r="E12" s="26" t="s">
        <v>308</v>
      </c>
      <c r="F12" s="32"/>
      <c r="H12" s="25"/>
    </row>
    <row r="13" spans="1:8" ht="30" customHeight="1">
      <c r="A13" s="31" t="s">
        <v>100</v>
      </c>
      <c r="B13" s="26" t="s">
        <v>308</v>
      </c>
      <c r="D13" s="31" t="s">
        <v>124</v>
      </c>
      <c r="E13" s="26" t="s">
        <v>308</v>
      </c>
      <c r="F13" s="32"/>
      <c r="H13" s="25"/>
    </row>
    <row r="14" spans="1:8" ht="30" customHeight="1">
      <c r="A14" s="31" t="s">
        <v>103</v>
      </c>
      <c r="B14" s="26" t="s">
        <v>308</v>
      </c>
      <c r="D14" s="31" t="s">
        <v>126</v>
      </c>
      <c r="E14" s="26" t="s">
        <v>308</v>
      </c>
      <c r="F14" s="32"/>
      <c r="H14" s="25"/>
    </row>
    <row r="15" spans="1:8" ht="30" customHeight="1">
      <c r="A15" s="31" t="s">
        <v>104</v>
      </c>
      <c r="B15" s="26" t="s">
        <v>308</v>
      </c>
      <c r="D15" s="31" t="s">
        <v>127</v>
      </c>
      <c r="E15" s="26" t="s">
        <v>308</v>
      </c>
      <c r="F15" s="32"/>
      <c r="H15" s="25"/>
    </row>
    <row r="16" spans="1:8" ht="30" customHeight="1">
      <c r="A16" s="31" t="s">
        <v>105</v>
      </c>
      <c r="B16" s="26" t="s">
        <v>308</v>
      </c>
      <c r="D16" s="31" t="s">
        <v>128</v>
      </c>
      <c r="E16" s="26" t="s">
        <v>308</v>
      </c>
      <c r="F16" s="32"/>
      <c r="H16" s="25"/>
    </row>
    <row r="17" spans="1:8" ht="30" customHeight="1">
      <c r="A17" s="31" t="s">
        <v>106</v>
      </c>
      <c r="B17" s="26" t="s">
        <v>308</v>
      </c>
      <c r="D17" s="31" t="s">
        <v>129</v>
      </c>
      <c r="E17" s="26" t="s">
        <v>308</v>
      </c>
      <c r="F17" s="32"/>
      <c r="H17" s="25"/>
    </row>
    <row r="18" spans="1:8" ht="30" customHeight="1">
      <c r="A18" s="31" t="s">
        <v>107</v>
      </c>
      <c r="B18" s="26" t="s">
        <v>308</v>
      </c>
      <c r="D18" s="31" t="s">
        <v>275</v>
      </c>
      <c r="E18" s="26" t="s">
        <v>308</v>
      </c>
      <c r="F18" s="32"/>
      <c r="H18" s="25"/>
    </row>
    <row r="19" spans="1:8" ht="30" customHeight="1">
      <c r="A19" s="31" t="s">
        <v>108</v>
      </c>
      <c r="B19" s="26" t="s">
        <v>308</v>
      </c>
      <c r="D19" s="31" t="s">
        <v>276</v>
      </c>
      <c r="E19" s="26" t="s">
        <v>308</v>
      </c>
      <c r="F19" s="32"/>
      <c r="H19" s="25"/>
    </row>
    <row r="20" spans="1:8" ht="30" customHeight="1">
      <c r="A20" s="31" t="s">
        <v>109</v>
      </c>
      <c r="B20" s="30" t="s">
        <v>102</v>
      </c>
      <c r="D20" s="31" t="s">
        <v>277</v>
      </c>
      <c r="E20" s="28" t="s">
        <v>130</v>
      </c>
      <c r="F20" s="32"/>
      <c r="H20" s="25"/>
    </row>
    <row r="21" spans="1:8" ht="30" customHeight="1">
      <c r="A21" s="31" t="s">
        <v>110</v>
      </c>
      <c r="B21" s="30" t="s">
        <v>102</v>
      </c>
      <c r="D21" s="31" t="s">
        <v>278</v>
      </c>
      <c r="E21" s="28" t="s">
        <v>313</v>
      </c>
      <c r="F21" s="32"/>
      <c r="H21" s="25"/>
    </row>
    <row r="22" spans="1:8" ht="30" customHeight="1">
      <c r="A22" s="31" t="s">
        <v>111</v>
      </c>
      <c r="B22" s="29" t="s">
        <v>315</v>
      </c>
      <c r="D22" s="31" t="s">
        <v>279</v>
      </c>
      <c r="E22" s="29" t="s">
        <v>313</v>
      </c>
      <c r="F22" s="32"/>
      <c r="H22" s="25"/>
    </row>
    <row r="23" spans="1:8" ht="30" customHeight="1">
      <c r="A23" s="31" t="s">
        <v>112</v>
      </c>
      <c r="B23" s="30" t="s">
        <v>102</v>
      </c>
      <c r="D23" s="31" t="s">
        <v>280</v>
      </c>
      <c r="E23" s="28" t="s">
        <v>130</v>
      </c>
      <c r="F23" s="32"/>
      <c r="H23" s="25"/>
    </row>
    <row r="24" spans="1:8" ht="30" customHeight="1">
      <c r="A24" s="31" t="s">
        <v>113</v>
      </c>
      <c r="B24" s="30" t="s">
        <v>102</v>
      </c>
      <c r="D24" s="31" t="s">
        <v>281</v>
      </c>
      <c r="E24" s="26" t="s">
        <v>308</v>
      </c>
      <c r="F24" s="32"/>
      <c r="H24" s="25"/>
    </row>
    <row r="25" spans="2:8" ht="30" customHeight="1">
      <c r="B25" s="25"/>
      <c r="D25" s="31" t="s">
        <v>282</v>
      </c>
      <c r="E25" s="26" t="s">
        <v>308</v>
      </c>
      <c r="F25" s="32"/>
      <c r="H25" s="25"/>
    </row>
    <row r="26" spans="2:8" ht="30" customHeight="1">
      <c r="B26" s="25"/>
      <c r="D26" s="31" t="s">
        <v>283</v>
      </c>
      <c r="E26" s="26" t="s">
        <v>308</v>
      </c>
      <c r="F26" s="32"/>
      <c r="H26" s="25"/>
    </row>
    <row r="27" spans="2:8" ht="30" customHeight="1">
      <c r="B27" s="25"/>
      <c r="D27" s="31" t="s">
        <v>284</v>
      </c>
      <c r="E27" s="26" t="s">
        <v>308</v>
      </c>
      <c r="F27" s="32"/>
      <c r="H27" s="25"/>
    </row>
    <row r="28" spans="2:8" ht="30" customHeight="1">
      <c r="B28" s="25"/>
      <c r="D28" s="34" t="s">
        <v>285</v>
      </c>
      <c r="E28" s="26" t="s">
        <v>308</v>
      </c>
      <c r="F28" s="33"/>
      <c r="H28" s="25"/>
    </row>
    <row r="29" spans="2:8" ht="30" customHeight="1">
      <c r="B29" s="25"/>
      <c r="D29" s="31" t="s">
        <v>286</v>
      </c>
      <c r="E29" s="26" t="s">
        <v>308</v>
      </c>
      <c r="F29" s="32"/>
      <c r="H29" s="25"/>
    </row>
    <row r="30" spans="2:8" ht="30" customHeight="1">
      <c r="B30" s="25"/>
      <c r="D30" s="31" t="s">
        <v>299</v>
      </c>
      <c r="E30" s="26" t="s">
        <v>308</v>
      </c>
      <c r="F30" s="32"/>
      <c r="H30" s="25"/>
    </row>
    <row r="31" spans="2:8" ht="30" customHeight="1">
      <c r="B31" s="25"/>
      <c r="D31" s="31" t="s">
        <v>300</v>
      </c>
      <c r="E31" s="26" t="s">
        <v>308</v>
      </c>
      <c r="F31" s="32"/>
      <c r="H31" s="25"/>
    </row>
    <row r="32" spans="2:8" ht="30" customHeight="1">
      <c r="B32" s="25"/>
      <c r="D32" s="31" t="s">
        <v>301</v>
      </c>
      <c r="E32" s="26" t="s">
        <v>308</v>
      </c>
      <c r="F32" s="32"/>
      <c r="H32" s="25"/>
    </row>
    <row r="33" ht="12" customHeight="1"/>
    <row r="34" ht="19.5" customHeight="1">
      <c r="A34" s="27" t="s">
        <v>312</v>
      </c>
    </row>
    <row r="35" ht="19.5" customHeight="1">
      <c r="A35" s="27" t="s">
        <v>311</v>
      </c>
    </row>
    <row r="36" ht="19.5" customHeight="1">
      <c r="A36" s="27" t="s">
        <v>309</v>
      </c>
    </row>
    <row r="37" ht="19.5" customHeight="1">
      <c r="A37" s="27" t="s">
        <v>310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55"/>
  <sheetViews>
    <sheetView view="pageBreakPreview" zoomScale="85" zoomScaleSheetLayoutView="85" zoomScalePageLayoutView="0" workbookViewId="0" topLeftCell="E22">
      <selection activeCell="W50" sqref="W50"/>
    </sheetView>
  </sheetViews>
  <sheetFormatPr defaultColWidth="8.66015625" defaultRowHeight="18"/>
  <cols>
    <col min="1" max="2" width="0" style="35" hidden="1" customWidth="1"/>
    <col min="3" max="3" width="0" style="36" hidden="1" customWidth="1"/>
    <col min="4" max="4" width="1.83203125" style="35" hidden="1" customWidth="1"/>
    <col min="5" max="10" width="13.66015625" style="35" customWidth="1"/>
    <col min="11" max="11" width="6.41015625" style="35" customWidth="1"/>
    <col min="12" max="20" width="9.16015625" style="35" customWidth="1"/>
    <col min="21" max="21" width="9.16015625" style="526" customWidth="1"/>
    <col min="22" max="22" width="9.16015625" style="35" customWidth="1"/>
    <col min="23" max="23" width="9.16015625" style="526" customWidth="1"/>
    <col min="24" max="24" width="8.83203125" style="35" customWidth="1"/>
    <col min="25" max="25" width="4.16015625" style="526" bestFit="1" customWidth="1"/>
    <col min="26" max="26" width="8.83203125" style="35" customWidth="1"/>
    <col min="27" max="27" width="4.16015625" style="526" bestFit="1" customWidth="1"/>
    <col min="28" max="28" width="8.83203125" style="35" customWidth="1"/>
    <col min="29" max="29" width="4.16015625" style="526" bestFit="1" customWidth="1"/>
    <col min="30" max="30" width="8.83203125" style="35" customWidth="1"/>
    <col min="31" max="31" width="4.16015625" style="526" bestFit="1" customWidth="1"/>
    <col min="32" max="16384" width="8.83203125" style="35" customWidth="1"/>
  </cols>
  <sheetData>
    <row r="1" spans="21:31" ht="12">
      <c r="U1" s="35" t="s">
        <v>405</v>
      </c>
      <c r="W1" s="35" t="s">
        <v>405</v>
      </c>
      <c r="X1" s="35" t="s">
        <v>404</v>
      </c>
      <c r="Y1" s="35" t="s">
        <v>407</v>
      </c>
      <c r="Z1" s="35" t="s">
        <v>404</v>
      </c>
      <c r="AA1" s="35" t="s">
        <v>407</v>
      </c>
      <c r="AB1" s="35" t="s">
        <v>404</v>
      </c>
      <c r="AC1" s="35" t="s">
        <v>407</v>
      </c>
      <c r="AD1" s="35" t="s">
        <v>404</v>
      </c>
      <c r="AE1" s="35" t="s">
        <v>407</v>
      </c>
    </row>
    <row r="2" spans="5:31" ht="21" customHeight="1">
      <c r="E2" s="305" t="s">
        <v>417</v>
      </c>
      <c r="J2" s="308" t="s">
        <v>178</v>
      </c>
      <c r="L2" s="35" t="s">
        <v>402</v>
      </c>
      <c r="M2" s="35" t="s">
        <v>401</v>
      </c>
      <c r="N2" s="35" t="s">
        <v>393</v>
      </c>
      <c r="O2" s="35" t="s">
        <v>394</v>
      </c>
      <c r="P2" s="35" t="s">
        <v>395</v>
      </c>
      <c r="Q2" s="35" t="s">
        <v>396</v>
      </c>
      <c r="R2" s="35" t="s">
        <v>397</v>
      </c>
      <c r="S2" s="35" t="s">
        <v>398</v>
      </c>
      <c r="T2" s="35" t="s">
        <v>399</v>
      </c>
      <c r="U2" s="35"/>
      <c r="V2" s="35" t="s">
        <v>400</v>
      </c>
      <c r="W2" s="35"/>
      <c r="X2" s="35" t="s">
        <v>403</v>
      </c>
      <c r="Y2" s="35"/>
      <c r="Z2" s="35" t="s">
        <v>410</v>
      </c>
      <c r="AA2" s="35"/>
      <c r="AB2" s="35" t="s">
        <v>408</v>
      </c>
      <c r="AC2" s="35"/>
      <c r="AD2" s="35" t="s">
        <v>406</v>
      </c>
      <c r="AE2" s="35"/>
    </row>
    <row r="3" spans="1:31" ht="27.75" customHeight="1">
      <c r="A3" s="35" t="s">
        <v>157</v>
      </c>
      <c r="B3" s="35" t="s">
        <v>158</v>
      </c>
      <c r="C3" s="36" t="s">
        <v>159</v>
      </c>
      <c r="E3" s="37" t="s">
        <v>160</v>
      </c>
      <c r="F3" s="412" t="s">
        <v>161</v>
      </c>
      <c r="G3" s="413" t="s">
        <v>162</v>
      </c>
      <c r="H3" s="414" t="s">
        <v>163</v>
      </c>
      <c r="I3" s="434" t="s">
        <v>318</v>
      </c>
      <c r="J3" s="427" t="s">
        <v>164</v>
      </c>
      <c r="L3" s="38" t="s">
        <v>288</v>
      </c>
      <c r="M3" s="38" t="s">
        <v>289</v>
      </c>
      <c r="N3" s="38" t="s">
        <v>292</v>
      </c>
      <c r="O3" s="38" t="s">
        <v>293</v>
      </c>
      <c r="P3" s="38" t="s">
        <v>294</v>
      </c>
      <c r="Q3" s="38" t="s">
        <v>295</v>
      </c>
      <c r="R3" s="38" t="s">
        <v>296</v>
      </c>
      <c r="S3" s="38" t="s">
        <v>297</v>
      </c>
      <c r="T3" s="38" t="s">
        <v>379</v>
      </c>
      <c r="U3" s="38" t="s">
        <v>290</v>
      </c>
      <c r="V3" s="38" t="s">
        <v>291</v>
      </c>
      <c r="W3" s="38" t="s">
        <v>287</v>
      </c>
      <c r="X3" s="38" t="s">
        <v>287</v>
      </c>
      <c r="Y3" s="35"/>
      <c r="Z3" s="38" t="s">
        <v>411</v>
      </c>
      <c r="AA3" s="35"/>
      <c r="AB3" s="38" t="s">
        <v>409</v>
      </c>
      <c r="AC3" s="35"/>
      <c r="AD3" s="35" t="s">
        <v>164</v>
      </c>
      <c r="AE3" s="35"/>
    </row>
    <row r="4" spans="5:31" ht="15" customHeight="1">
      <c r="E4" s="39"/>
      <c r="F4" s="415" t="s">
        <v>195</v>
      </c>
      <c r="G4" s="416" t="s">
        <v>196</v>
      </c>
      <c r="H4" s="417" t="s">
        <v>197</v>
      </c>
      <c r="I4" s="417" t="s">
        <v>198</v>
      </c>
      <c r="J4" s="428" t="s">
        <v>369</v>
      </c>
      <c r="U4" s="35"/>
      <c r="W4" s="35"/>
      <c r="Y4" s="35"/>
      <c r="AA4" s="35"/>
      <c r="AC4" s="35"/>
      <c r="AE4" s="35"/>
    </row>
    <row r="5" spans="1:31" ht="21" customHeight="1">
      <c r="A5" s="35">
        <v>1</v>
      </c>
      <c r="B5" s="35">
        <v>1</v>
      </c>
      <c r="C5" s="36">
        <v>212016</v>
      </c>
      <c r="E5" s="40" t="s">
        <v>199</v>
      </c>
      <c r="F5" s="418">
        <v>55893477</v>
      </c>
      <c r="G5" s="475">
        <f>W5</f>
        <v>69993803</v>
      </c>
      <c r="H5" s="419">
        <f>'R03基準財政需要額・収入額・交付決定額'!AY6</f>
        <v>9367442</v>
      </c>
      <c r="I5" s="419">
        <f>'R03基準財政需要額・収入額・交付決定額'!Z6</f>
        <v>8793236</v>
      </c>
      <c r="J5" s="429">
        <f>SUM(G5:I5)</f>
        <v>88154481</v>
      </c>
      <c r="L5" s="41">
        <v>54640327</v>
      </c>
      <c r="M5" s="35">
        <v>2399803</v>
      </c>
      <c r="N5" s="35">
        <v>5026091</v>
      </c>
      <c r="O5" s="35">
        <v>0</v>
      </c>
      <c r="P5" s="35">
        <v>274997</v>
      </c>
      <c r="Q5" s="35">
        <v>0</v>
      </c>
      <c r="R5" s="35">
        <v>773282</v>
      </c>
      <c r="S5" s="35">
        <v>0</v>
      </c>
      <c r="T5" s="35">
        <v>45628</v>
      </c>
      <c r="U5" s="35">
        <f>SUM(O5:T5)</f>
        <v>1093907</v>
      </c>
      <c r="V5" s="35">
        <v>60097</v>
      </c>
      <c r="W5" s="35">
        <f>ROUND((L5-ROUND(M5*25/100,0)-ROUND(N5*25/100,0)-V5-U5)*100/75,0)+U5+V5</f>
        <v>69993803</v>
      </c>
      <c r="X5" s="35">
        <v>69993803</v>
      </c>
      <c r="Y5" s="35" t="str">
        <f>IF(W5=X5,"ok","NG")</f>
        <v>ok</v>
      </c>
      <c r="Z5" s="35">
        <v>9367442</v>
      </c>
      <c r="AA5" s="35" t="str">
        <f>IF(H5=Z5,"ok","NG")</f>
        <v>ok</v>
      </c>
      <c r="AB5" s="35">
        <v>8793236</v>
      </c>
      <c r="AC5" s="35" t="str">
        <f>IF(I5=AB5,"ok","NG")</f>
        <v>ok</v>
      </c>
      <c r="AD5" s="35">
        <v>88154481</v>
      </c>
      <c r="AE5" s="35" t="str">
        <f>IF(J5=AD5,"ok","NG")</f>
        <v>ok</v>
      </c>
    </row>
    <row r="6" spans="1:31" ht="21" customHeight="1">
      <c r="A6" s="35">
        <v>2</v>
      </c>
      <c r="B6" s="35">
        <v>2</v>
      </c>
      <c r="C6" s="36">
        <v>212024</v>
      </c>
      <c r="E6" s="40" t="s">
        <v>200</v>
      </c>
      <c r="F6" s="418">
        <v>24682171</v>
      </c>
      <c r="G6" s="475">
        <f aca="true" t="shared" si="0" ref="G6:G46">W6</f>
        <v>29826006</v>
      </c>
      <c r="H6" s="419">
        <f>'R03基準財政需要額・収入額・交付決定額'!AY7</f>
        <v>3696098</v>
      </c>
      <c r="I6" s="419">
        <f>'R03基準財政需要額・収入額・交付決定額'!Z7</f>
        <v>3263413</v>
      </c>
      <c r="J6" s="429">
        <f aca="true" t="shared" si="1" ref="J6:J45">SUM(G6:I6)</f>
        <v>36785517</v>
      </c>
      <c r="L6" s="41">
        <v>23308807</v>
      </c>
      <c r="M6" s="35">
        <v>1190928</v>
      </c>
      <c r="N6" s="35">
        <v>1975753</v>
      </c>
      <c r="O6" s="35">
        <v>0</v>
      </c>
      <c r="P6" s="35">
        <v>143860</v>
      </c>
      <c r="Q6" s="35">
        <v>0</v>
      </c>
      <c r="R6" s="35">
        <v>404532</v>
      </c>
      <c r="S6" s="35">
        <v>0</v>
      </c>
      <c r="T6" s="35">
        <v>21115</v>
      </c>
      <c r="U6" s="35">
        <f aca="true" t="shared" si="2" ref="U6:U46">SUM(O6:T6)</f>
        <v>569507</v>
      </c>
      <c r="V6" s="35">
        <v>21022</v>
      </c>
      <c r="W6" s="35">
        <f aca="true" t="shared" si="3" ref="W6:W46">ROUND((L6-ROUND(M6*25/100,0)-ROUND(N6*25/100,0)-V6-U6)*100/75,0)+U6+V6</f>
        <v>29826006</v>
      </c>
      <c r="X6" s="35">
        <v>29826006</v>
      </c>
      <c r="Y6" s="35" t="str">
        <f aca="true" t="shared" si="4" ref="Y6:Y46">IF(W6=X6,"ok","NG")</f>
        <v>ok</v>
      </c>
      <c r="Z6" s="35">
        <v>3696098</v>
      </c>
      <c r="AA6" s="35" t="str">
        <f aca="true" t="shared" si="5" ref="AA6:AA46">IF(H6=Z6,"ok","NG")</f>
        <v>ok</v>
      </c>
      <c r="AB6" s="35">
        <v>3263413</v>
      </c>
      <c r="AC6" s="35" t="str">
        <f aca="true" t="shared" si="6" ref="AC6:AC46">IF(I6=AB6,"ok","NG")</f>
        <v>ok</v>
      </c>
      <c r="AD6" s="35">
        <v>36785517</v>
      </c>
      <c r="AE6" s="35" t="str">
        <f aca="true" t="shared" si="7" ref="AE6:AE46">IF(J6=AD6,"ok","NG")</f>
        <v>ok</v>
      </c>
    </row>
    <row r="7" spans="1:31" ht="21" customHeight="1">
      <c r="A7" s="35">
        <v>8</v>
      </c>
      <c r="B7" s="35">
        <v>3</v>
      </c>
      <c r="C7" s="36">
        <v>21032</v>
      </c>
      <c r="E7" s="40" t="s">
        <v>185</v>
      </c>
      <c r="F7" s="418">
        <v>11937436</v>
      </c>
      <c r="G7" s="476">
        <f t="shared" si="0"/>
        <v>15118448</v>
      </c>
      <c r="H7" s="419">
        <f>'R03基準財政需要額・収入額・交付決定額'!AY8</f>
        <v>10987815</v>
      </c>
      <c r="I7" s="419">
        <f>'R03基準財政需要額・収入額・交付決定額'!Z8</f>
        <v>1586045</v>
      </c>
      <c r="J7" s="429">
        <f t="shared" si="1"/>
        <v>27692308</v>
      </c>
      <c r="L7" s="41">
        <v>12003269</v>
      </c>
      <c r="M7" s="35">
        <v>853417</v>
      </c>
      <c r="N7" s="35">
        <v>1089900</v>
      </c>
      <c r="O7" s="35">
        <v>0</v>
      </c>
      <c r="P7" s="35">
        <v>145342</v>
      </c>
      <c r="Q7" s="35">
        <v>0</v>
      </c>
      <c r="R7" s="35">
        <v>408699</v>
      </c>
      <c r="S7" s="35">
        <v>0</v>
      </c>
      <c r="T7" s="35">
        <v>150781</v>
      </c>
      <c r="U7" s="35">
        <f t="shared" si="2"/>
        <v>704822</v>
      </c>
      <c r="V7" s="35">
        <v>9593</v>
      </c>
      <c r="W7" s="35">
        <f t="shared" si="3"/>
        <v>15118448</v>
      </c>
      <c r="X7" s="35">
        <v>15118448</v>
      </c>
      <c r="Y7" s="35" t="str">
        <f t="shared" si="4"/>
        <v>ok</v>
      </c>
      <c r="Z7" s="35">
        <v>10987815</v>
      </c>
      <c r="AA7" s="35" t="str">
        <f t="shared" si="5"/>
        <v>ok</v>
      </c>
      <c r="AB7" s="35">
        <v>1586045</v>
      </c>
      <c r="AC7" s="35" t="str">
        <f t="shared" si="6"/>
        <v>ok</v>
      </c>
      <c r="AD7" s="35">
        <v>27692308</v>
      </c>
      <c r="AE7" s="35" t="str">
        <f t="shared" si="7"/>
        <v>ok</v>
      </c>
    </row>
    <row r="8" spans="1:31" ht="21" customHeight="1">
      <c r="A8" s="35">
        <v>6</v>
      </c>
      <c r="B8" s="35">
        <v>4</v>
      </c>
      <c r="C8" s="36">
        <v>212041</v>
      </c>
      <c r="E8" s="40" t="s">
        <v>201</v>
      </c>
      <c r="F8" s="418">
        <v>13262481</v>
      </c>
      <c r="G8" s="475">
        <f>W8</f>
        <v>16476420</v>
      </c>
      <c r="H8" s="419">
        <f>'R03基準財政需要額・収入額・交付決定額'!AY9</f>
        <v>5406195</v>
      </c>
      <c r="I8" s="419">
        <f>'R03基準財政需要額・収入額・交付決定額'!Z9</f>
        <v>1889992</v>
      </c>
      <c r="J8" s="429">
        <f t="shared" si="1"/>
        <v>23772607</v>
      </c>
      <c r="L8" s="41">
        <v>13024468</v>
      </c>
      <c r="M8" s="35">
        <v>1006006</v>
      </c>
      <c r="N8" s="35">
        <v>1356696</v>
      </c>
      <c r="O8" s="35">
        <v>0</v>
      </c>
      <c r="P8" s="35">
        <v>73226</v>
      </c>
      <c r="Q8" s="35">
        <v>0</v>
      </c>
      <c r="R8" s="35">
        <v>205913</v>
      </c>
      <c r="S8" s="35">
        <v>0</v>
      </c>
      <c r="T8" s="35">
        <v>14601</v>
      </c>
      <c r="U8" s="35">
        <f t="shared" si="2"/>
        <v>293740</v>
      </c>
      <c r="V8" s="35">
        <v>12168</v>
      </c>
      <c r="W8" s="35">
        <f>ROUND((L8-ROUND(M8*25/100,0)-ROUND(N8*25/100,0)-V8-U8)*100/75,0)+U8+V8</f>
        <v>16476420</v>
      </c>
      <c r="X8" s="35">
        <v>16476420</v>
      </c>
      <c r="Y8" s="35" t="str">
        <f t="shared" si="4"/>
        <v>ok</v>
      </c>
      <c r="Z8" s="35">
        <v>5406195</v>
      </c>
      <c r="AA8" s="35" t="str">
        <f t="shared" si="5"/>
        <v>ok</v>
      </c>
      <c r="AB8" s="35">
        <v>1889992</v>
      </c>
      <c r="AC8" s="35" t="str">
        <f t="shared" si="6"/>
        <v>ok</v>
      </c>
      <c r="AD8" s="35">
        <v>23772607</v>
      </c>
      <c r="AE8" s="35" t="str">
        <f t="shared" si="7"/>
        <v>ok</v>
      </c>
    </row>
    <row r="9" spans="1:31" ht="21" customHeight="1">
      <c r="A9" s="35">
        <v>5</v>
      </c>
      <c r="B9" s="35">
        <v>5</v>
      </c>
      <c r="C9" s="36">
        <v>212059</v>
      </c>
      <c r="E9" s="40" t="s">
        <v>186</v>
      </c>
      <c r="F9" s="418">
        <v>11525945</v>
      </c>
      <c r="G9" s="476">
        <f t="shared" si="0"/>
        <v>14492285</v>
      </c>
      <c r="H9" s="419">
        <f>'R03基準財政需要額・収入額・交付決定額'!AY10</f>
        <v>7670651</v>
      </c>
      <c r="I9" s="419">
        <f>'R03基準財政需要額・収入額・交付決定額'!Z10</f>
        <v>1699249</v>
      </c>
      <c r="J9" s="429">
        <f t="shared" si="1"/>
        <v>23862185</v>
      </c>
      <c r="L9" s="41">
        <v>11458233</v>
      </c>
      <c r="M9" s="35">
        <v>837000</v>
      </c>
      <c r="N9" s="35">
        <v>1092221</v>
      </c>
      <c r="O9" s="35">
        <v>0</v>
      </c>
      <c r="P9" s="35">
        <v>94047</v>
      </c>
      <c r="Q9" s="35">
        <v>0</v>
      </c>
      <c r="R9" s="35">
        <v>264457</v>
      </c>
      <c r="S9" s="35">
        <v>0</v>
      </c>
      <c r="T9" s="35">
        <v>57631</v>
      </c>
      <c r="U9" s="35">
        <f t="shared" si="2"/>
        <v>416135</v>
      </c>
      <c r="V9" s="35">
        <v>10723</v>
      </c>
      <c r="W9" s="35">
        <f t="shared" si="3"/>
        <v>14492285</v>
      </c>
      <c r="X9" s="35">
        <v>14492285</v>
      </c>
      <c r="Y9" s="35" t="str">
        <f t="shared" si="4"/>
        <v>ok</v>
      </c>
      <c r="Z9" s="35">
        <v>7670651</v>
      </c>
      <c r="AA9" s="35" t="str">
        <f t="shared" si="5"/>
        <v>ok</v>
      </c>
      <c r="AB9" s="35">
        <v>1699249</v>
      </c>
      <c r="AC9" s="35" t="str">
        <f t="shared" si="6"/>
        <v>ok</v>
      </c>
      <c r="AD9" s="35">
        <v>23862185</v>
      </c>
      <c r="AE9" s="35" t="str">
        <f t="shared" si="7"/>
        <v>ok</v>
      </c>
    </row>
    <row r="10" spans="1:31" ht="21" customHeight="1">
      <c r="A10" s="35">
        <v>7</v>
      </c>
      <c r="B10" s="35">
        <v>6</v>
      </c>
      <c r="C10" s="36">
        <v>212067</v>
      </c>
      <c r="E10" s="40" t="s">
        <v>187</v>
      </c>
      <c r="F10" s="418">
        <v>9862547</v>
      </c>
      <c r="G10" s="476">
        <f t="shared" si="0"/>
        <v>12567573</v>
      </c>
      <c r="H10" s="419">
        <f>'R03基準財政需要額・収入額・交付決定額'!AY11</f>
        <v>10326029</v>
      </c>
      <c r="I10" s="419">
        <f>'R03基準財政需要額・収入額・交付決定額'!Z11</f>
        <v>1324500</v>
      </c>
      <c r="J10" s="429">
        <f t="shared" si="1"/>
        <v>24218102</v>
      </c>
      <c r="L10" s="41">
        <v>10003061</v>
      </c>
      <c r="M10" s="35">
        <v>826830</v>
      </c>
      <c r="N10" s="35">
        <v>970189</v>
      </c>
      <c r="O10" s="35">
        <v>0</v>
      </c>
      <c r="P10" s="35">
        <v>113148</v>
      </c>
      <c r="Q10" s="35">
        <v>0</v>
      </c>
      <c r="R10" s="35">
        <v>318171</v>
      </c>
      <c r="S10" s="35">
        <v>0</v>
      </c>
      <c r="T10" s="35">
        <v>74995</v>
      </c>
      <c r="U10" s="35">
        <f t="shared" si="2"/>
        <v>506314</v>
      </c>
      <c r="V10" s="35">
        <v>6192</v>
      </c>
      <c r="W10" s="35">
        <f t="shared" si="3"/>
        <v>12567573</v>
      </c>
      <c r="X10" s="35">
        <v>12567573</v>
      </c>
      <c r="Y10" s="35" t="str">
        <f t="shared" si="4"/>
        <v>ok</v>
      </c>
      <c r="Z10" s="35">
        <v>10326029</v>
      </c>
      <c r="AA10" s="35" t="str">
        <f t="shared" si="5"/>
        <v>ok</v>
      </c>
      <c r="AB10" s="35">
        <v>1324500</v>
      </c>
      <c r="AC10" s="35" t="str">
        <f t="shared" si="6"/>
        <v>ok</v>
      </c>
      <c r="AD10" s="35">
        <v>24218102</v>
      </c>
      <c r="AE10" s="35" t="str">
        <f t="shared" si="7"/>
        <v>ok</v>
      </c>
    </row>
    <row r="11" spans="1:31" ht="21" customHeight="1">
      <c r="A11" s="35">
        <v>5</v>
      </c>
      <c r="B11" s="35">
        <v>7</v>
      </c>
      <c r="C11" s="36">
        <v>212075</v>
      </c>
      <c r="E11" s="40" t="s">
        <v>202</v>
      </c>
      <c r="F11" s="418">
        <v>2654980</v>
      </c>
      <c r="G11" s="475">
        <f t="shared" si="0"/>
        <v>3329528</v>
      </c>
      <c r="H11" s="419">
        <f>'R03基準財政需要額・収入額・交付決定額'!AY12</f>
        <v>2326553</v>
      </c>
      <c r="I11" s="419">
        <f>'R03基準財政需要額・収入額・交付決定額'!Z12</f>
        <v>373564</v>
      </c>
      <c r="J11" s="429">
        <f t="shared" si="1"/>
        <v>6029645</v>
      </c>
      <c r="L11" s="41">
        <v>2637572</v>
      </c>
      <c r="M11" s="35">
        <v>206409</v>
      </c>
      <c r="N11" s="35">
        <v>252464</v>
      </c>
      <c r="O11" s="35">
        <v>0</v>
      </c>
      <c r="P11" s="35">
        <v>21862</v>
      </c>
      <c r="Q11" s="35">
        <v>0</v>
      </c>
      <c r="R11" s="35">
        <v>61478</v>
      </c>
      <c r="S11" s="35">
        <v>0</v>
      </c>
      <c r="T11" s="35">
        <v>17818</v>
      </c>
      <c r="U11" s="35">
        <f t="shared" si="2"/>
        <v>101158</v>
      </c>
      <c r="V11" s="35">
        <v>1673</v>
      </c>
      <c r="W11" s="35">
        <f t="shared" si="3"/>
        <v>3329528</v>
      </c>
      <c r="X11" s="35">
        <v>3329528</v>
      </c>
      <c r="Y11" s="35" t="str">
        <f t="shared" si="4"/>
        <v>ok</v>
      </c>
      <c r="Z11" s="35">
        <v>2326553</v>
      </c>
      <c r="AA11" s="35" t="str">
        <f t="shared" si="5"/>
        <v>ok</v>
      </c>
      <c r="AB11" s="35">
        <v>373564</v>
      </c>
      <c r="AC11" s="35" t="str">
        <f t="shared" si="6"/>
        <v>ok</v>
      </c>
      <c r="AD11" s="35">
        <v>6029645</v>
      </c>
      <c r="AE11" s="35" t="str">
        <f t="shared" si="7"/>
        <v>ok</v>
      </c>
    </row>
    <row r="12" spans="1:31" ht="21" customHeight="1">
      <c r="A12" s="35">
        <v>6</v>
      </c>
      <c r="B12" s="35">
        <v>8</v>
      </c>
      <c r="C12" s="36">
        <v>212083</v>
      </c>
      <c r="E12" s="40" t="s">
        <v>203</v>
      </c>
      <c r="F12" s="418">
        <v>5058404</v>
      </c>
      <c r="G12" s="475">
        <f t="shared" si="0"/>
        <v>6375131</v>
      </c>
      <c r="H12" s="419">
        <f>'R03基準財政需要額・収入額・交付決定額'!AY13</f>
        <v>2858707</v>
      </c>
      <c r="I12" s="419">
        <f>'R03基準財政需要額・収入額・交付決定額'!Z13</f>
        <v>628144</v>
      </c>
      <c r="J12" s="429">
        <f t="shared" si="1"/>
        <v>9861982</v>
      </c>
      <c r="L12" s="41">
        <v>5051330</v>
      </c>
      <c r="M12" s="35">
        <v>417013</v>
      </c>
      <c r="N12" s="35">
        <v>474883</v>
      </c>
      <c r="O12" s="35">
        <v>0</v>
      </c>
      <c r="P12" s="35">
        <v>44671</v>
      </c>
      <c r="Q12" s="35">
        <v>0</v>
      </c>
      <c r="R12" s="35">
        <v>125635</v>
      </c>
      <c r="S12" s="35">
        <v>0</v>
      </c>
      <c r="T12" s="35">
        <v>13826</v>
      </c>
      <c r="U12" s="35">
        <f t="shared" si="2"/>
        <v>184132</v>
      </c>
      <c r="V12" s="35">
        <v>3899</v>
      </c>
      <c r="W12" s="35">
        <f t="shared" si="3"/>
        <v>6375131</v>
      </c>
      <c r="X12" s="35">
        <v>6375131</v>
      </c>
      <c r="Y12" s="35" t="str">
        <f t="shared" si="4"/>
        <v>ok</v>
      </c>
      <c r="Z12" s="35">
        <v>2858707</v>
      </c>
      <c r="AA12" s="35" t="str">
        <f t="shared" si="5"/>
        <v>ok</v>
      </c>
      <c r="AB12" s="35">
        <v>628144</v>
      </c>
      <c r="AC12" s="35" t="str">
        <f t="shared" si="6"/>
        <v>ok</v>
      </c>
      <c r="AD12" s="35">
        <v>9861982</v>
      </c>
      <c r="AE12" s="35" t="str">
        <f t="shared" si="7"/>
        <v>ok</v>
      </c>
    </row>
    <row r="13" spans="1:31" ht="21" customHeight="1">
      <c r="A13" s="35">
        <v>1</v>
      </c>
      <c r="B13" s="35">
        <v>9</v>
      </c>
      <c r="C13" s="36">
        <v>212091</v>
      </c>
      <c r="E13" s="40" t="s">
        <v>204</v>
      </c>
      <c r="F13" s="418">
        <v>8252972</v>
      </c>
      <c r="G13" s="475">
        <f t="shared" si="0"/>
        <v>10228469</v>
      </c>
      <c r="H13" s="419">
        <f>'R03基準財政需要額・収入額・交付決定額'!AY14</f>
        <v>2466771</v>
      </c>
      <c r="I13" s="419">
        <f>'R03基準財政需要額・収入額・交付決定額'!Z14</f>
        <v>1166499</v>
      </c>
      <c r="J13" s="429">
        <f t="shared" si="1"/>
        <v>13861739</v>
      </c>
      <c r="L13" s="41">
        <v>8083746</v>
      </c>
      <c r="M13" s="35">
        <v>565302</v>
      </c>
      <c r="N13" s="35">
        <v>828963</v>
      </c>
      <c r="O13" s="35">
        <v>0</v>
      </c>
      <c r="P13" s="35">
        <v>63354</v>
      </c>
      <c r="Q13" s="35">
        <v>0</v>
      </c>
      <c r="R13" s="35">
        <v>178152</v>
      </c>
      <c r="S13" s="35">
        <v>0</v>
      </c>
      <c r="T13" s="35">
        <v>5674</v>
      </c>
      <c r="U13" s="35">
        <f t="shared" si="2"/>
        <v>247180</v>
      </c>
      <c r="V13" s="35">
        <v>8128</v>
      </c>
      <c r="W13" s="35">
        <f t="shared" si="3"/>
        <v>10228469</v>
      </c>
      <c r="X13" s="35">
        <v>10228469</v>
      </c>
      <c r="Y13" s="35" t="str">
        <f t="shared" si="4"/>
        <v>ok</v>
      </c>
      <c r="Z13" s="35">
        <v>2466771</v>
      </c>
      <c r="AA13" s="35" t="str">
        <f t="shared" si="5"/>
        <v>ok</v>
      </c>
      <c r="AB13" s="35">
        <v>1166499</v>
      </c>
      <c r="AC13" s="35" t="str">
        <f t="shared" si="6"/>
        <v>ok</v>
      </c>
      <c r="AD13" s="35">
        <v>13861739</v>
      </c>
      <c r="AE13" s="35" t="str">
        <f t="shared" si="7"/>
        <v>ok</v>
      </c>
    </row>
    <row r="14" spans="1:31" ht="21" customHeight="1">
      <c r="A14" s="35">
        <v>7</v>
      </c>
      <c r="B14" s="35">
        <v>10</v>
      </c>
      <c r="C14" s="36">
        <v>212105</v>
      </c>
      <c r="E14" s="40" t="s">
        <v>205</v>
      </c>
      <c r="F14" s="418">
        <v>6512096</v>
      </c>
      <c r="G14" s="476">
        <f t="shared" si="0"/>
        <v>8366726</v>
      </c>
      <c r="H14" s="419">
        <f>'R03基準財政需要額・収入額・交付決定額'!AY15</f>
        <v>8423325</v>
      </c>
      <c r="I14" s="419">
        <f>'R03基準財政需要額・収入額・交付決定額'!Z15</f>
        <v>949166</v>
      </c>
      <c r="J14" s="429">
        <f t="shared" si="1"/>
        <v>17739217</v>
      </c>
      <c r="L14" s="41">
        <v>6633417</v>
      </c>
      <c r="M14" s="35">
        <v>458649</v>
      </c>
      <c r="N14" s="35">
        <v>622423</v>
      </c>
      <c r="O14" s="35">
        <v>0</v>
      </c>
      <c r="P14" s="35">
        <v>72598</v>
      </c>
      <c r="Q14" s="35">
        <v>0</v>
      </c>
      <c r="R14" s="35">
        <v>204146</v>
      </c>
      <c r="S14" s="35">
        <v>0</v>
      </c>
      <c r="T14" s="35">
        <v>71005</v>
      </c>
      <c r="U14" s="35">
        <f t="shared" si="2"/>
        <v>347749</v>
      </c>
      <c r="V14" s="35">
        <v>4670</v>
      </c>
      <c r="W14" s="35">
        <f t="shared" si="3"/>
        <v>8366726</v>
      </c>
      <c r="X14" s="35">
        <v>8366726</v>
      </c>
      <c r="Y14" s="35" t="str">
        <f t="shared" si="4"/>
        <v>ok</v>
      </c>
      <c r="Z14" s="35">
        <v>8423325</v>
      </c>
      <c r="AA14" s="35" t="str">
        <f t="shared" si="5"/>
        <v>ok</v>
      </c>
      <c r="AB14" s="35">
        <v>949166</v>
      </c>
      <c r="AC14" s="35" t="str">
        <f t="shared" si="6"/>
        <v>ok</v>
      </c>
      <c r="AD14" s="35">
        <v>17739217</v>
      </c>
      <c r="AE14" s="35" t="str">
        <f t="shared" si="7"/>
        <v>ok</v>
      </c>
    </row>
    <row r="15" spans="1:31" ht="21" customHeight="1">
      <c r="A15" s="35">
        <v>4</v>
      </c>
      <c r="B15" s="35">
        <v>11</v>
      </c>
      <c r="C15" s="36">
        <v>212113</v>
      </c>
      <c r="E15" s="40" t="s">
        <v>188</v>
      </c>
      <c r="F15" s="418">
        <v>7608503</v>
      </c>
      <c r="G15" s="475">
        <f t="shared" si="0"/>
        <v>9423908</v>
      </c>
      <c r="H15" s="419">
        <f>'R03基準財政需要額・収入額・交付決定額'!AY16</f>
        <v>1921420</v>
      </c>
      <c r="I15" s="419">
        <f>'R03基準財政需要額・収入額・交付決定額'!Z16</f>
        <v>1204503</v>
      </c>
      <c r="J15" s="429">
        <f t="shared" si="1"/>
        <v>12549831</v>
      </c>
      <c r="L15" s="41">
        <v>7466296</v>
      </c>
      <c r="M15" s="35">
        <v>665875</v>
      </c>
      <c r="N15" s="35">
        <v>690319</v>
      </c>
      <c r="O15" s="35">
        <v>0</v>
      </c>
      <c r="P15" s="35">
        <v>58711</v>
      </c>
      <c r="Q15" s="35">
        <v>0</v>
      </c>
      <c r="R15" s="35">
        <v>165098</v>
      </c>
      <c r="S15" s="35">
        <v>0</v>
      </c>
      <c r="T15" s="35">
        <v>8303</v>
      </c>
      <c r="U15" s="35">
        <f t="shared" si="2"/>
        <v>232112</v>
      </c>
      <c r="V15" s="35">
        <v>5153</v>
      </c>
      <c r="W15" s="35">
        <f t="shared" si="3"/>
        <v>9423908</v>
      </c>
      <c r="X15" s="35">
        <v>9423908</v>
      </c>
      <c r="Y15" s="35" t="str">
        <f t="shared" si="4"/>
        <v>ok</v>
      </c>
      <c r="Z15" s="35">
        <v>1921420</v>
      </c>
      <c r="AA15" s="35" t="str">
        <f t="shared" si="5"/>
        <v>ok</v>
      </c>
      <c r="AB15" s="35">
        <v>1204503</v>
      </c>
      <c r="AC15" s="35" t="str">
        <f t="shared" si="6"/>
        <v>ok</v>
      </c>
      <c r="AD15" s="35">
        <v>12549831</v>
      </c>
      <c r="AE15" s="35" t="str">
        <f t="shared" si="7"/>
        <v>ok</v>
      </c>
    </row>
    <row r="16" spans="1:31" ht="21" customHeight="1">
      <c r="A16" s="35">
        <v>6</v>
      </c>
      <c r="B16" s="35">
        <v>12</v>
      </c>
      <c r="C16" s="36">
        <v>212121</v>
      </c>
      <c r="E16" s="40" t="s">
        <v>206</v>
      </c>
      <c r="F16" s="418">
        <v>7140404</v>
      </c>
      <c r="G16" s="475">
        <f t="shared" si="0"/>
        <v>8929967</v>
      </c>
      <c r="H16" s="419">
        <f>'R03基準財政需要額・収入額・交付決定額'!AY17</f>
        <v>3598529</v>
      </c>
      <c r="I16" s="419">
        <f>'R03基準財政需要額・収入額・交付決定額'!Z17</f>
        <v>1004515</v>
      </c>
      <c r="J16" s="429">
        <f t="shared" si="1"/>
        <v>13533011</v>
      </c>
      <c r="L16" s="41">
        <v>7073867</v>
      </c>
      <c r="M16" s="35">
        <v>597082</v>
      </c>
      <c r="N16" s="35">
        <v>708624</v>
      </c>
      <c r="O16" s="35">
        <v>0</v>
      </c>
      <c r="P16" s="35">
        <v>48020</v>
      </c>
      <c r="Q16" s="35">
        <v>0</v>
      </c>
      <c r="R16" s="35">
        <v>135030</v>
      </c>
      <c r="S16" s="35">
        <v>0</v>
      </c>
      <c r="T16" s="35">
        <v>9892</v>
      </c>
      <c r="U16" s="35">
        <f t="shared" si="2"/>
        <v>192942</v>
      </c>
      <c r="V16" s="35">
        <v>6916</v>
      </c>
      <c r="W16" s="35">
        <f t="shared" si="3"/>
        <v>8929967</v>
      </c>
      <c r="X16" s="35">
        <v>8929967</v>
      </c>
      <c r="Y16" s="35" t="str">
        <f t="shared" si="4"/>
        <v>ok</v>
      </c>
      <c r="Z16" s="35">
        <v>3598529</v>
      </c>
      <c r="AA16" s="35" t="str">
        <f t="shared" si="5"/>
        <v>ok</v>
      </c>
      <c r="AB16" s="35">
        <v>1004515</v>
      </c>
      <c r="AC16" s="35" t="str">
        <f t="shared" si="6"/>
        <v>ok</v>
      </c>
      <c r="AD16" s="35">
        <v>13533011</v>
      </c>
      <c r="AE16" s="35" t="str">
        <f t="shared" si="7"/>
        <v>ok</v>
      </c>
    </row>
    <row r="17" spans="1:31" ht="21" customHeight="1">
      <c r="A17" s="35">
        <v>1</v>
      </c>
      <c r="B17" s="35">
        <v>13</v>
      </c>
      <c r="C17" s="36">
        <v>212130</v>
      </c>
      <c r="E17" s="40" t="s">
        <v>207</v>
      </c>
      <c r="F17" s="418">
        <v>20001187</v>
      </c>
      <c r="G17" s="476">
        <f t="shared" si="0"/>
        <v>24410272</v>
      </c>
      <c r="H17" s="419">
        <f>'R03基準財政需要額・収入額・交付決定額'!AY18</f>
        <v>2396285</v>
      </c>
      <c r="I17" s="419">
        <f>'R03基準財政需要額・収入額・交付決定額'!Z18</f>
        <v>2390280</v>
      </c>
      <c r="J17" s="429">
        <f t="shared" si="1"/>
        <v>29196837</v>
      </c>
      <c r="L17" s="41">
        <v>19220960</v>
      </c>
      <c r="M17" s="35">
        <v>1390490</v>
      </c>
      <c r="N17" s="35">
        <v>1792220</v>
      </c>
      <c r="O17" s="35">
        <v>0</v>
      </c>
      <c r="P17" s="35">
        <v>115367</v>
      </c>
      <c r="Q17" s="35">
        <v>0</v>
      </c>
      <c r="R17" s="35">
        <v>324408</v>
      </c>
      <c r="S17" s="35">
        <v>0</v>
      </c>
      <c r="T17" s="35">
        <v>12868</v>
      </c>
      <c r="U17" s="35">
        <f t="shared" si="2"/>
        <v>452643</v>
      </c>
      <c r="V17" s="35">
        <v>17669</v>
      </c>
      <c r="W17" s="35">
        <f t="shared" si="3"/>
        <v>24410272</v>
      </c>
      <c r="X17" s="35">
        <v>24410272</v>
      </c>
      <c r="Y17" s="35" t="str">
        <f>IF(W17=X17,"ok","NG")</f>
        <v>ok</v>
      </c>
      <c r="Z17" s="35">
        <v>2396285</v>
      </c>
      <c r="AA17" s="35" t="str">
        <f t="shared" si="5"/>
        <v>ok</v>
      </c>
      <c r="AB17" s="35">
        <v>2390280</v>
      </c>
      <c r="AC17" s="35" t="str">
        <f t="shared" si="6"/>
        <v>ok</v>
      </c>
      <c r="AD17" s="35">
        <v>29196837</v>
      </c>
      <c r="AE17" s="35" t="str">
        <f t="shared" si="7"/>
        <v>ok</v>
      </c>
    </row>
    <row r="18" spans="1:31" ht="21" customHeight="1">
      <c r="A18" s="35">
        <v>4</v>
      </c>
      <c r="B18" s="35">
        <v>14</v>
      </c>
      <c r="C18" s="36">
        <v>212148</v>
      </c>
      <c r="E18" s="40" t="s">
        <v>208</v>
      </c>
      <c r="F18" s="418">
        <v>13150959</v>
      </c>
      <c r="G18" s="476">
        <f t="shared" si="0"/>
        <v>16259845</v>
      </c>
      <c r="H18" s="419">
        <f>'R03基準財政需要額・収入額・交付決定額'!AY19</f>
        <v>2161183</v>
      </c>
      <c r="I18" s="419">
        <f>'R03基準財政需要額・収入額・交付決定額'!Z19</f>
        <v>1880390</v>
      </c>
      <c r="J18" s="429">
        <f t="shared" si="1"/>
        <v>20301418</v>
      </c>
      <c r="L18" s="41">
        <v>12839698</v>
      </c>
      <c r="M18" s="35">
        <v>1043478</v>
      </c>
      <c r="N18" s="35">
        <v>1226888</v>
      </c>
      <c r="O18" s="35">
        <v>0</v>
      </c>
      <c r="P18" s="35">
        <v>74765</v>
      </c>
      <c r="Q18" s="35">
        <v>0</v>
      </c>
      <c r="R18" s="35">
        <v>210237</v>
      </c>
      <c r="S18" s="35">
        <v>0</v>
      </c>
      <c r="T18" s="35">
        <v>13667</v>
      </c>
      <c r="U18" s="35">
        <f t="shared" si="2"/>
        <v>298669</v>
      </c>
      <c r="V18" s="35">
        <v>10220</v>
      </c>
      <c r="W18" s="35">
        <f t="shared" si="3"/>
        <v>16259845</v>
      </c>
      <c r="X18" s="35">
        <v>16259845</v>
      </c>
      <c r="Y18" s="35" t="str">
        <f t="shared" si="4"/>
        <v>ok</v>
      </c>
      <c r="Z18" s="35">
        <v>2161183</v>
      </c>
      <c r="AA18" s="35" t="str">
        <f t="shared" si="5"/>
        <v>ok</v>
      </c>
      <c r="AB18" s="35">
        <v>1880390</v>
      </c>
      <c r="AC18" s="35" t="str">
        <f t="shared" si="6"/>
        <v>ok</v>
      </c>
      <c r="AD18" s="35">
        <v>20301418</v>
      </c>
      <c r="AE18" s="35" t="str">
        <f t="shared" si="7"/>
        <v>ok</v>
      </c>
    </row>
    <row r="19" spans="1:31" ht="21" customHeight="1">
      <c r="A19" s="35">
        <v>1</v>
      </c>
      <c r="B19" s="35">
        <v>15</v>
      </c>
      <c r="C19" s="36">
        <v>212156</v>
      </c>
      <c r="E19" s="40" t="s">
        <v>209</v>
      </c>
      <c r="F19" s="418">
        <v>2879763</v>
      </c>
      <c r="G19" s="475">
        <f t="shared" si="0"/>
        <v>3781990</v>
      </c>
      <c r="H19" s="419">
        <f>'R03基準財政需要額・収入額・交付決定額'!AY20</f>
        <v>4473502</v>
      </c>
      <c r="I19" s="419">
        <f>'R03基準財政需要額・収入額・交付決定額'!Z20</f>
        <v>387422</v>
      </c>
      <c r="J19" s="429">
        <f t="shared" si="1"/>
        <v>8642914</v>
      </c>
      <c r="L19" s="41">
        <v>3032283</v>
      </c>
      <c r="M19" s="35">
        <v>257116</v>
      </c>
      <c r="N19" s="35">
        <v>330136</v>
      </c>
      <c r="O19" s="35">
        <v>0</v>
      </c>
      <c r="P19" s="35">
        <v>41514</v>
      </c>
      <c r="Q19" s="35">
        <v>0</v>
      </c>
      <c r="R19" s="35">
        <v>116739</v>
      </c>
      <c r="S19" s="35">
        <v>0</v>
      </c>
      <c r="T19" s="35">
        <v>35506</v>
      </c>
      <c r="U19" s="35">
        <f t="shared" si="2"/>
        <v>193759</v>
      </c>
      <c r="V19" s="35">
        <v>2152</v>
      </c>
      <c r="W19" s="35">
        <f t="shared" si="3"/>
        <v>3781990</v>
      </c>
      <c r="X19" s="35">
        <v>3781990</v>
      </c>
      <c r="Y19" s="35" t="str">
        <f t="shared" si="4"/>
        <v>ok</v>
      </c>
      <c r="Z19" s="35">
        <v>4473502</v>
      </c>
      <c r="AA19" s="35" t="str">
        <f t="shared" si="5"/>
        <v>ok</v>
      </c>
      <c r="AB19" s="35">
        <v>387422</v>
      </c>
      <c r="AC19" s="35" t="str">
        <f t="shared" si="6"/>
        <v>ok</v>
      </c>
      <c r="AD19" s="35">
        <v>8642914</v>
      </c>
      <c r="AE19" s="35" t="str">
        <f t="shared" si="7"/>
        <v>ok</v>
      </c>
    </row>
    <row r="20" spans="1:31" ht="21" customHeight="1">
      <c r="A20" s="35">
        <v>1</v>
      </c>
      <c r="B20" s="35">
        <v>16</v>
      </c>
      <c r="C20" s="36">
        <v>212164</v>
      </c>
      <c r="E20" s="40" t="s">
        <v>210</v>
      </c>
      <c r="F20" s="418">
        <v>6941777</v>
      </c>
      <c r="G20" s="475">
        <f t="shared" si="0"/>
        <v>8537978</v>
      </c>
      <c r="H20" s="419">
        <f>'R03基準財政需要額・収入額・交付決定額'!AY21</f>
        <v>2251123</v>
      </c>
      <c r="I20" s="419">
        <f>'R03基準財政需要額・収入額・交付決定額'!Z21</f>
        <v>1067890</v>
      </c>
      <c r="J20" s="429">
        <f t="shared" si="1"/>
        <v>11856991</v>
      </c>
      <c r="L20" s="41">
        <v>6758454</v>
      </c>
      <c r="M20" s="35">
        <v>542718</v>
      </c>
      <c r="N20" s="35">
        <v>679841</v>
      </c>
      <c r="O20" s="35">
        <v>0</v>
      </c>
      <c r="P20" s="35">
        <v>48624</v>
      </c>
      <c r="Q20" s="35">
        <v>0</v>
      </c>
      <c r="R20" s="35">
        <v>136731</v>
      </c>
      <c r="S20" s="35">
        <v>0</v>
      </c>
      <c r="T20" s="35">
        <v>5098</v>
      </c>
      <c r="U20" s="35">
        <f t="shared" si="2"/>
        <v>190453</v>
      </c>
      <c r="V20" s="35">
        <v>6870</v>
      </c>
      <c r="W20" s="35">
        <f t="shared" si="3"/>
        <v>8537978</v>
      </c>
      <c r="X20" s="35">
        <v>8537978</v>
      </c>
      <c r="Y20" s="35" t="str">
        <f t="shared" si="4"/>
        <v>ok</v>
      </c>
      <c r="Z20" s="35">
        <v>2251123</v>
      </c>
      <c r="AA20" s="35" t="str">
        <f t="shared" si="5"/>
        <v>ok</v>
      </c>
      <c r="AB20" s="35">
        <v>1067890</v>
      </c>
      <c r="AC20" s="35" t="str">
        <f t="shared" si="6"/>
        <v>ok</v>
      </c>
      <c r="AD20" s="35">
        <v>11856991</v>
      </c>
      <c r="AE20" s="35" t="str">
        <f t="shared" si="7"/>
        <v>ok</v>
      </c>
    </row>
    <row r="21" spans="1:31" ht="21" customHeight="1">
      <c r="A21" s="35">
        <v>8</v>
      </c>
      <c r="B21" s="35">
        <v>17</v>
      </c>
      <c r="C21" s="36">
        <v>212172</v>
      </c>
      <c r="E21" s="40" t="s">
        <v>211</v>
      </c>
      <c r="F21" s="418">
        <v>3183677</v>
      </c>
      <c r="G21" s="475">
        <f t="shared" si="0"/>
        <v>4009426</v>
      </c>
      <c r="H21" s="419">
        <f>'R03基準財政需要額・収入額・交付決定額'!AY22</f>
        <v>6577482</v>
      </c>
      <c r="I21" s="419">
        <f>'R03基準財政需要額・収入額・交付決定額'!Z22</f>
        <v>417226</v>
      </c>
      <c r="J21" s="429">
        <f t="shared" si="1"/>
        <v>11004134</v>
      </c>
      <c r="L21" s="41">
        <v>3191380</v>
      </c>
      <c r="M21" s="35">
        <v>250904</v>
      </c>
      <c r="N21" s="35">
        <v>299180</v>
      </c>
      <c r="O21" s="35">
        <v>0</v>
      </c>
      <c r="P21" s="35">
        <v>35537</v>
      </c>
      <c r="Q21" s="35">
        <v>0</v>
      </c>
      <c r="R21" s="35">
        <v>99931</v>
      </c>
      <c r="S21" s="35">
        <v>0</v>
      </c>
      <c r="T21" s="35">
        <v>49460</v>
      </c>
      <c r="U21" s="35">
        <f t="shared" si="2"/>
        <v>184928</v>
      </c>
      <c r="V21" s="35">
        <v>2231</v>
      </c>
      <c r="W21" s="35">
        <f t="shared" si="3"/>
        <v>4009426</v>
      </c>
      <c r="X21" s="35">
        <v>4009426</v>
      </c>
      <c r="Y21" s="35" t="str">
        <f t="shared" si="4"/>
        <v>ok</v>
      </c>
      <c r="Z21" s="35">
        <v>6577482</v>
      </c>
      <c r="AA21" s="35" t="str">
        <f t="shared" si="5"/>
        <v>ok</v>
      </c>
      <c r="AB21" s="35">
        <v>417226</v>
      </c>
      <c r="AC21" s="35" t="str">
        <f t="shared" si="6"/>
        <v>ok</v>
      </c>
      <c r="AD21" s="35">
        <v>11004134</v>
      </c>
      <c r="AE21" s="35" t="str">
        <f t="shared" si="7"/>
        <v>ok</v>
      </c>
    </row>
    <row r="22" spans="1:31" ht="21" customHeight="1">
      <c r="A22" s="35">
        <v>1</v>
      </c>
      <c r="B22" s="35">
        <v>18</v>
      </c>
      <c r="C22" s="36">
        <v>212181</v>
      </c>
      <c r="E22" s="40" t="s">
        <v>212</v>
      </c>
      <c r="F22" s="418">
        <v>5161169</v>
      </c>
      <c r="G22" s="475">
        <f t="shared" si="0"/>
        <v>6315248</v>
      </c>
      <c r="H22" s="419">
        <f>'R03基準財政需要額・収入額・交付決定額'!AY23</f>
        <v>4151579</v>
      </c>
      <c r="I22" s="419">
        <f>'R03基準財政需要額・収入額・交付決定額'!Z23</f>
        <v>737281</v>
      </c>
      <c r="J22" s="429">
        <f t="shared" si="1"/>
        <v>11204108</v>
      </c>
      <c r="L22" s="41">
        <v>4988183</v>
      </c>
      <c r="M22" s="35">
        <v>342845</v>
      </c>
      <c r="N22" s="35">
        <v>417804</v>
      </c>
      <c r="O22" s="35">
        <v>0</v>
      </c>
      <c r="P22" s="35">
        <v>54183</v>
      </c>
      <c r="Q22" s="35">
        <v>0</v>
      </c>
      <c r="R22" s="35">
        <v>152362</v>
      </c>
      <c r="S22" s="35">
        <v>0</v>
      </c>
      <c r="T22" s="35">
        <v>35511</v>
      </c>
      <c r="U22" s="35">
        <f t="shared" si="2"/>
        <v>242056</v>
      </c>
      <c r="V22" s="35">
        <v>4285</v>
      </c>
      <c r="W22" s="35">
        <f t="shared" si="3"/>
        <v>6315248</v>
      </c>
      <c r="X22" s="35">
        <v>6315248</v>
      </c>
      <c r="Y22" s="35" t="str">
        <f t="shared" si="4"/>
        <v>ok</v>
      </c>
      <c r="Z22" s="35">
        <v>4151579</v>
      </c>
      <c r="AA22" s="35" t="str">
        <f t="shared" si="5"/>
        <v>ok</v>
      </c>
      <c r="AB22" s="35">
        <v>737281</v>
      </c>
      <c r="AC22" s="35" t="str">
        <f t="shared" si="6"/>
        <v>ok</v>
      </c>
      <c r="AD22" s="35">
        <v>11204108</v>
      </c>
      <c r="AE22" s="35" t="str">
        <f t="shared" si="7"/>
        <v>ok</v>
      </c>
    </row>
    <row r="23" spans="1:31" ht="21" customHeight="1">
      <c r="A23" s="35">
        <v>5</v>
      </c>
      <c r="B23" s="35">
        <v>19</v>
      </c>
      <c r="C23" s="36">
        <v>212199</v>
      </c>
      <c r="E23" s="40" t="s">
        <v>213</v>
      </c>
      <c r="F23" s="418">
        <v>4830664</v>
      </c>
      <c r="G23" s="475">
        <f t="shared" si="0"/>
        <v>6393609</v>
      </c>
      <c r="H23" s="419">
        <f>'R03基準財政需要額・収入額・交付決定額'!AY24</f>
        <v>10985534</v>
      </c>
      <c r="I23" s="419">
        <f>'R03基準財政需要額・収入額・交付決定額'!Z24</f>
        <v>693828</v>
      </c>
      <c r="J23" s="429">
        <f t="shared" si="1"/>
        <v>18072971</v>
      </c>
      <c r="L23" s="41">
        <v>5136665</v>
      </c>
      <c r="M23" s="35">
        <v>404159</v>
      </c>
      <c r="N23" s="35">
        <v>511669</v>
      </c>
      <c r="O23" s="35">
        <v>0</v>
      </c>
      <c r="P23" s="35">
        <v>70145</v>
      </c>
      <c r="Q23" s="35">
        <v>0</v>
      </c>
      <c r="R23" s="35">
        <v>197247</v>
      </c>
      <c r="S23" s="35">
        <v>0</v>
      </c>
      <c r="T23" s="35">
        <v>177989</v>
      </c>
      <c r="U23" s="35">
        <f t="shared" si="2"/>
        <v>445381</v>
      </c>
      <c r="V23" s="35">
        <v>4625</v>
      </c>
      <c r="W23" s="35">
        <f t="shared" si="3"/>
        <v>6393609</v>
      </c>
      <c r="X23" s="35">
        <v>6393609</v>
      </c>
      <c r="Y23" s="35" t="str">
        <f t="shared" si="4"/>
        <v>ok</v>
      </c>
      <c r="Z23" s="35">
        <v>10985534</v>
      </c>
      <c r="AA23" s="35" t="str">
        <f t="shared" si="5"/>
        <v>ok</v>
      </c>
      <c r="AB23" s="35">
        <v>693828</v>
      </c>
      <c r="AC23" s="35" t="str">
        <f t="shared" si="6"/>
        <v>ok</v>
      </c>
      <c r="AD23" s="35">
        <v>18072971</v>
      </c>
      <c r="AE23" s="35" t="str">
        <f t="shared" si="7"/>
        <v>ok</v>
      </c>
    </row>
    <row r="24" spans="1:31" ht="21" customHeight="1">
      <c r="A24" s="35">
        <v>8</v>
      </c>
      <c r="B24" s="35">
        <v>20</v>
      </c>
      <c r="C24" s="36">
        <v>212202</v>
      </c>
      <c r="E24" s="40" t="s">
        <v>214</v>
      </c>
      <c r="F24" s="418">
        <v>3835973</v>
      </c>
      <c r="G24" s="475">
        <f t="shared" si="0"/>
        <v>5046325</v>
      </c>
      <c r="H24" s="419">
        <f>'R03基準財政需要額・収入額・交付決定額'!AY25</f>
        <v>8431733</v>
      </c>
      <c r="I24" s="419">
        <f>'R03基準財政需要額・収入額・交付決定額'!Z25</f>
        <v>583210</v>
      </c>
      <c r="J24" s="429">
        <f t="shared" si="1"/>
        <v>14061268</v>
      </c>
      <c r="L24" s="41">
        <v>4040000</v>
      </c>
      <c r="M24" s="35">
        <v>295949</v>
      </c>
      <c r="N24" s="35">
        <v>406135</v>
      </c>
      <c r="O24" s="35">
        <v>0</v>
      </c>
      <c r="P24" s="35">
        <v>51171</v>
      </c>
      <c r="Q24" s="35">
        <v>0</v>
      </c>
      <c r="R24" s="35">
        <v>143892</v>
      </c>
      <c r="S24" s="35">
        <v>0</v>
      </c>
      <c r="T24" s="35">
        <v>121339</v>
      </c>
      <c r="U24" s="35">
        <f t="shared" si="2"/>
        <v>316402</v>
      </c>
      <c r="V24" s="35">
        <v>2538</v>
      </c>
      <c r="W24" s="35">
        <f t="shared" si="3"/>
        <v>5046325</v>
      </c>
      <c r="X24" s="35">
        <v>5046325</v>
      </c>
      <c r="Y24" s="35" t="str">
        <f t="shared" si="4"/>
        <v>ok</v>
      </c>
      <c r="Z24" s="35">
        <v>8431733</v>
      </c>
      <c r="AA24" s="35" t="str">
        <f t="shared" si="5"/>
        <v>ok</v>
      </c>
      <c r="AB24" s="35">
        <v>583210</v>
      </c>
      <c r="AC24" s="35" t="str">
        <f t="shared" si="6"/>
        <v>ok</v>
      </c>
      <c r="AD24" s="35">
        <v>14061268</v>
      </c>
      <c r="AE24" s="35" t="str">
        <f t="shared" si="7"/>
        <v>ok</v>
      </c>
    </row>
    <row r="25" spans="1:31" ht="21" customHeight="1">
      <c r="A25" s="35">
        <v>2</v>
      </c>
      <c r="B25" s="35">
        <v>21</v>
      </c>
      <c r="C25" s="36">
        <v>212211</v>
      </c>
      <c r="E25" s="40" t="s">
        <v>189</v>
      </c>
      <c r="F25" s="418">
        <v>3933140</v>
      </c>
      <c r="G25" s="476">
        <f t="shared" si="0"/>
        <v>5098533</v>
      </c>
      <c r="H25" s="419">
        <f>'R03基準財政需要額・収入額・交付決定額'!AY26</f>
        <v>4800471</v>
      </c>
      <c r="I25" s="419">
        <f>'R03基準財政需要額・収入額・交付決定額'!Z26</f>
        <v>590634</v>
      </c>
      <c r="J25" s="429">
        <f t="shared" si="1"/>
        <v>10489638</v>
      </c>
      <c r="L25" s="41">
        <v>4086102</v>
      </c>
      <c r="M25" s="35">
        <v>346894</v>
      </c>
      <c r="N25" s="35">
        <v>428379</v>
      </c>
      <c r="O25" s="35">
        <v>0</v>
      </c>
      <c r="P25" s="35">
        <v>68958</v>
      </c>
      <c r="Q25" s="35">
        <v>0</v>
      </c>
      <c r="R25" s="35">
        <v>193908</v>
      </c>
      <c r="S25" s="35">
        <v>0</v>
      </c>
      <c r="T25" s="35">
        <v>4625</v>
      </c>
      <c r="U25" s="35">
        <f t="shared" si="2"/>
        <v>267491</v>
      </c>
      <c r="V25" s="35">
        <v>6041</v>
      </c>
      <c r="W25" s="35">
        <f t="shared" si="3"/>
        <v>5098533</v>
      </c>
      <c r="X25" s="35">
        <v>5098533</v>
      </c>
      <c r="Y25" s="35" t="str">
        <f t="shared" si="4"/>
        <v>ok</v>
      </c>
      <c r="Z25" s="35">
        <v>4800471</v>
      </c>
      <c r="AA25" s="35" t="str">
        <f t="shared" si="5"/>
        <v>ok</v>
      </c>
      <c r="AB25" s="35">
        <v>590634</v>
      </c>
      <c r="AC25" s="35" t="str">
        <f t="shared" si="6"/>
        <v>ok</v>
      </c>
      <c r="AD25" s="35">
        <v>10489638</v>
      </c>
      <c r="AE25" s="35" t="str">
        <f t="shared" si="7"/>
        <v>ok</v>
      </c>
    </row>
    <row r="26" spans="1:31" ht="21" customHeight="1">
      <c r="A26" s="35">
        <v>1</v>
      </c>
      <c r="B26" s="35">
        <v>22</v>
      </c>
      <c r="C26" s="36">
        <v>213021</v>
      </c>
      <c r="E26" s="40" t="s">
        <v>215</v>
      </c>
      <c r="F26" s="418">
        <v>3999477</v>
      </c>
      <c r="G26" s="475">
        <f t="shared" si="0"/>
        <v>4799519</v>
      </c>
      <c r="H26" s="419">
        <f>'R03基準財政需要額・収入額・交付決定額'!AY27</f>
        <v>288218</v>
      </c>
      <c r="I26" s="419">
        <f>'R03基準財政需要額・収入額・交付決定額'!Z27</f>
        <v>462572</v>
      </c>
      <c r="J26" s="429">
        <f t="shared" si="1"/>
        <v>5550309</v>
      </c>
      <c r="L26" s="41">
        <v>3756534</v>
      </c>
      <c r="M26" s="35">
        <v>242069</v>
      </c>
      <c r="N26" s="35">
        <v>309025</v>
      </c>
      <c r="O26" s="35">
        <v>0</v>
      </c>
      <c r="P26" s="35">
        <v>18282</v>
      </c>
      <c r="Q26" s="35">
        <v>0</v>
      </c>
      <c r="R26" s="35">
        <v>51412</v>
      </c>
      <c r="S26" s="35">
        <v>0</v>
      </c>
      <c r="T26" s="35">
        <v>2034</v>
      </c>
      <c r="U26" s="35">
        <f t="shared" si="2"/>
        <v>71728</v>
      </c>
      <c r="V26" s="35">
        <v>4758</v>
      </c>
      <c r="W26" s="35">
        <f t="shared" si="3"/>
        <v>4799519</v>
      </c>
      <c r="X26" s="35">
        <v>4799519</v>
      </c>
      <c r="Y26" s="35" t="str">
        <f t="shared" si="4"/>
        <v>ok</v>
      </c>
      <c r="Z26" s="35">
        <v>288218</v>
      </c>
      <c r="AA26" s="35" t="str">
        <f t="shared" si="5"/>
        <v>ok</v>
      </c>
      <c r="AB26" s="35">
        <v>462572</v>
      </c>
      <c r="AC26" s="35" t="str">
        <f t="shared" si="6"/>
        <v>ok</v>
      </c>
      <c r="AD26" s="35">
        <v>5550309</v>
      </c>
      <c r="AE26" s="35" t="str">
        <f t="shared" si="7"/>
        <v>ok</v>
      </c>
    </row>
    <row r="27" spans="1:31" ht="21" customHeight="1">
      <c r="A27" s="35">
        <v>1</v>
      </c>
      <c r="B27" s="35">
        <v>23</v>
      </c>
      <c r="C27" s="36">
        <v>213039</v>
      </c>
      <c r="E27" s="40" t="s">
        <v>216</v>
      </c>
      <c r="F27" s="418">
        <v>2715880</v>
      </c>
      <c r="G27" s="475">
        <f t="shared" si="0"/>
        <v>3367591</v>
      </c>
      <c r="H27" s="419">
        <f>'R03基準財政需要額・収入額・交付決定額'!AY28</f>
        <v>1178929</v>
      </c>
      <c r="I27" s="419">
        <f>'R03基準財政需要額・収入額・交付決定額'!Z28</f>
        <v>390824</v>
      </c>
      <c r="J27" s="429">
        <f t="shared" si="1"/>
        <v>4937344</v>
      </c>
      <c r="L27" s="41">
        <v>2663811</v>
      </c>
      <c r="M27" s="35">
        <v>209213</v>
      </c>
      <c r="N27" s="35">
        <v>280157</v>
      </c>
      <c r="O27" s="35">
        <v>0</v>
      </c>
      <c r="P27" s="35">
        <v>15222</v>
      </c>
      <c r="Q27" s="35">
        <v>0</v>
      </c>
      <c r="R27" s="35">
        <v>42887</v>
      </c>
      <c r="S27" s="35">
        <v>0</v>
      </c>
      <c r="T27" s="35">
        <v>1811</v>
      </c>
      <c r="U27" s="35">
        <f t="shared" si="2"/>
        <v>59920</v>
      </c>
      <c r="V27" s="35">
        <v>3182</v>
      </c>
      <c r="W27" s="35">
        <f t="shared" si="3"/>
        <v>3367591</v>
      </c>
      <c r="X27" s="35">
        <v>3367591</v>
      </c>
      <c r="Y27" s="35" t="str">
        <f t="shared" si="4"/>
        <v>ok</v>
      </c>
      <c r="Z27" s="35">
        <v>1178929</v>
      </c>
      <c r="AA27" s="35" t="str">
        <f t="shared" si="5"/>
        <v>ok</v>
      </c>
      <c r="AB27" s="35">
        <v>390824</v>
      </c>
      <c r="AC27" s="35" t="str">
        <f t="shared" si="6"/>
        <v>ok</v>
      </c>
      <c r="AD27" s="35">
        <v>4937344</v>
      </c>
      <c r="AE27" s="35" t="str">
        <f t="shared" si="7"/>
        <v>ok</v>
      </c>
    </row>
    <row r="28" spans="1:31" ht="21" customHeight="1">
      <c r="A28" s="35">
        <v>2</v>
      </c>
      <c r="B28" s="35">
        <v>25</v>
      </c>
      <c r="C28" s="36">
        <v>213411</v>
      </c>
      <c r="E28" s="40" t="s">
        <v>217</v>
      </c>
      <c r="F28" s="418">
        <v>3370748</v>
      </c>
      <c r="G28" s="475">
        <f t="shared" si="0"/>
        <v>4274945</v>
      </c>
      <c r="H28" s="419">
        <f>'R03基準財政需要額・収入額・交付決定額'!AY29</f>
        <v>2315830</v>
      </c>
      <c r="I28" s="419">
        <f>'R03基準財政需要額・収入額・交付決定額'!Z29</f>
        <v>492203</v>
      </c>
      <c r="J28" s="429">
        <f t="shared" si="1"/>
        <v>7082978</v>
      </c>
      <c r="L28" s="41">
        <v>3405375</v>
      </c>
      <c r="M28" s="35">
        <v>263871</v>
      </c>
      <c r="N28" s="35">
        <v>352884</v>
      </c>
      <c r="O28" s="35">
        <v>0</v>
      </c>
      <c r="P28" s="35">
        <v>45659</v>
      </c>
      <c r="Q28" s="35">
        <v>0</v>
      </c>
      <c r="R28" s="35">
        <v>128390</v>
      </c>
      <c r="S28" s="35">
        <v>0</v>
      </c>
      <c r="T28" s="35">
        <v>3598</v>
      </c>
      <c r="U28" s="35">
        <f t="shared" si="2"/>
        <v>177647</v>
      </c>
      <c r="V28" s="35">
        <v>2261</v>
      </c>
      <c r="W28" s="35">
        <f t="shared" si="3"/>
        <v>4274945</v>
      </c>
      <c r="X28" s="35">
        <v>4274945</v>
      </c>
      <c r="Y28" s="35" t="str">
        <f t="shared" si="4"/>
        <v>ok</v>
      </c>
      <c r="Z28" s="35">
        <v>2315830</v>
      </c>
      <c r="AA28" s="35" t="str">
        <f t="shared" si="5"/>
        <v>ok</v>
      </c>
      <c r="AB28" s="35">
        <v>492203</v>
      </c>
      <c r="AC28" s="35" t="str">
        <f t="shared" si="6"/>
        <v>ok</v>
      </c>
      <c r="AD28" s="35">
        <v>7082978</v>
      </c>
      <c r="AE28" s="35" t="str">
        <f t="shared" si="7"/>
        <v>ok</v>
      </c>
    </row>
    <row r="29" spans="1:31" ht="21" customHeight="1">
      <c r="A29" s="35">
        <v>2</v>
      </c>
      <c r="B29" s="35">
        <v>27</v>
      </c>
      <c r="C29" s="36">
        <v>213616</v>
      </c>
      <c r="E29" s="40" t="s">
        <v>218</v>
      </c>
      <c r="F29" s="418">
        <v>3558100</v>
      </c>
      <c r="G29" s="475">
        <f t="shared" si="0"/>
        <v>4368328</v>
      </c>
      <c r="H29" s="419">
        <f>'R03基準財政需要額・収入額・交付決定額'!AY30</f>
        <v>1575062</v>
      </c>
      <c r="I29" s="419">
        <f>'R03基準財政需要額・収入額・交付決定額'!Z30</f>
        <v>522099</v>
      </c>
      <c r="J29" s="429">
        <f t="shared" si="1"/>
        <v>6465489</v>
      </c>
      <c r="L29" s="41">
        <v>3452989</v>
      </c>
      <c r="M29" s="35">
        <v>268400</v>
      </c>
      <c r="N29" s="35">
        <v>337777</v>
      </c>
      <c r="O29" s="35">
        <v>0</v>
      </c>
      <c r="P29" s="35">
        <v>24045</v>
      </c>
      <c r="Q29" s="35">
        <v>0</v>
      </c>
      <c r="R29" s="35">
        <v>67618</v>
      </c>
      <c r="S29" s="35">
        <v>0</v>
      </c>
      <c r="T29" s="35">
        <v>6408</v>
      </c>
      <c r="U29" s="35">
        <f t="shared" si="2"/>
        <v>98071</v>
      </c>
      <c r="V29" s="35">
        <v>2724</v>
      </c>
      <c r="W29" s="35">
        <f t="shared" si="3"/>
        <v>4368328</v>
      </c>
      <c r="X29" s="35">
        <v>4368328</v>
      </c>
      <c r="Y29" s="35" t="str">
        <f t="shared" si="4"/>
        <v>ok</v>
      </c>
      <c r="Z29" s="35">
        <v>1575062</v>
      </c>
      <c r="AA29" s="35" t="str">
        <f t="shared" si="5"/>
        <v>ok</v>
      </c>
      <c r="AB29" s="35">
        <v>522099</v>
      </c>
      <c r="AC29" s="35" t="str">
        <f t="shared" si="6"/>
        <v>ok</v>
      </c>
      <c r="AD29" s="35">
        <v>6465489</v>
      </c>
      <c r="AE29" s="35" t="str">
        <f t="shared" si="7"/>
        <v>ok</v>
      </c>
    </row>
    <row r="30" spans="1:31" ht="21" customHeight="1">
      <c r="A30" s="35">
        <v>2</v>
      </c>
      <c r="B30" s="35">
        <v>28</v>
      </c>
      <c r="C30" s="36">
        <v>213624</v>
      </c>
      <c r="E30" s="40" t="s">
        <v>319</v>
      </c>
      <c r="F30" s="418">
        <v>1221817</v>
      </c>
      <c r="G30" s="475">
        <f t="shared" si="0"/>
        <v>1472769</v>
      </c>
      <c r="H30" s="419">
        <f>'R03基準財政需要額・収入額・交付決定額'!AY31</f>
        <v>1319823</v>
      </c>
      <c r="I30" s="419">
        <f>'R03基準財政需要額・収入額・交付決定額'!Z31</f>
        <v>176976</v>
      </c>
      <c r="J30" s="429">
        <f t="shared" si="1"/>
        <v>2969568</v>
      </c>
      <c r="L30" s="41">
        <v>1151401</v>
      </c>
      <c r="M30" s="35">
        <v>51151</v>
      </c>
      <c r="N30" s="35">
        <v>89360</v>
      </c>
      <c r="O30" s="35">
        <v>0</v>
      </c>
      <c r="P30" s="35">
        <v>9819</v>
      </c>
      <c r="Q30" s="35">
        <v>0</v>
      </c>
      <c r="R30" s="35">
        <v>27617</v>
      </c>
      <c r="S30" s="35">
        <v>0</v>
      </c>
      <c r="T30" s="35">
        <v>8578</v>
      </c>
      <c r="U30" s="35">
        <f t="shared" si="2"/>
        <v>46014</v>
      </c>
      <c r="V30" s="35">
        <v>772</v>
      </c>
      <c r="W30" s="35">
        <f t="shared" si="3"/>
        <v>1472769</v>
      </c>
      <c r="X30" s="35">
        <v>1472769</v>
      </c>
      <c r="Y30" s="35" t="str">
        <f t="shared" si="4"/>
        <v>ok</v>
      </c>
      <c r="Z30" s="35">
        <v>1319823</v>
      </c>
      <c r="AA30" s="35" t="str">
        <f t="shared" si="5"/>
        <v>ok</v>
      </c>
      <c r="AB30" s="35">
        <v>176976</v>
      </c>
      <c r="AC30" s="35" t="str">
        <f t="shared" si="6"/>
        <v>ok</v>
      </c>
      <c r="AD30" s="35">
        <v>2969568</v>
      </c>
      <c r="AE30" s="35" t="str">
        <f t="shared" si="7"/>
        <v>ok</v>
      </c>
    </row>
    <row r="31" spans="1:31" ht="21" customHeight="1">
      <c r="A31" s="35">
        <v>2</v>
      </c>
      <c r="B31" s="35">
        <v>29</v>
      </c>
      <c r="C31" s="36">
        <v>213811</v>
      </c>
      <c r="E31" s="40" t="s">
        <v>219</v>
      </c>
      <c r="F31" s="418">
        <v>2560535</v>
      </c>
      <c r="G31" s="475">
        <f t="shared" si="0"/>
        <v>3161073</v>
      </c>
      <c r="H31" s="419">
        <f>'R03基準財政需要額・収入額・交付決定額'!AY32</f>
        <v>1288340</v>
      </c>
      <c r="I31" s="419">
        <f>'R03基準財政需要額・収入額・交付決定額'!Z32</f>
        <v>426985</v>
      </c>
      <c r="J31" s="429">
        <f t="shared" si="1"/>
        <v>4876398</v>
      </c>
      <c r="L31" s="41">
        <v>2506148</v>
      </c>
      <c r="M31" s="35">
        <v>204040</v>
      </c>
      <c r="N31" s="35">
        <v>236673</v>
      </c>
      <c r="O31" s="35">
        <v>0</v>
      </c>
      <c r="P31" s="35">
        <v>25371</v>
      </c>
      <c r="Q31" s="35">
        <v>0</v>
      </c>
      <c r="R31" s="35">
        <v>71344</v>
      </c>
      <c r="S31" s="35">
        <v>0</v>
      </c>
      <c r="T31" s="35">
        <v>1631</v>
      </c>
      <c r="U31" s="35">
        <f t="shared" si="2"/>
        <v>98346</v>
      </c>
      <c r="V31" s="35">
        <v>2316</v>
      </c>
      <c r="W31" s="35">
        <f t="shared" si="3"/>
        <v>3161073</v>
      </c>
      <c r="X31" s="35">
        <v>3161073</v>
      </c>
      <c r="Y31" s="35" t="str">
        <f t="shared" si="4"/>
        <v>ok</v>
      </c>
      <c r="Z31" s="35">
        <v>1288340</v>
      </c>
      <c r="AA31" s="35" t="str">
        <f t="shared" si="5"/>
        <v>ok</v>
      </c>
      <c r="AB31" s="35">
        <v>426985</v>
      </c>
      <c r="AC31" s="35" t="str">
        <f t="shared" si="6"/>
        <v>ok</v>
      </c>
      <c r="AD31" s="35">
        <v>4876398</v>
      </c>
      <c r="AE31" s="35" t="str">
        <f t="shared" si="7"/>
        <v>ok</v>
      </c>
    </row>
    <row r="32" spans="1:31" ht="21" customHeight="1">
      <c r="A32" s="35">
        <v>2</v>
      </c>
      <c r="B32" s="35">
        <v>30</v>
      </c>
      <c r="C32" s="36">
        <v>213829</v>
      </c>
      <c r="E32" s="40" t="s">
        <v>220</v>
      </c>
      <c r="F32" s="418">
        <v>1501068</v>
      </c>
      <c r="G32" s="475">
        <f t="shared" si="0"/>
        <v>1841337</v>
      </c>
      <c r="H32" s="419">
        <f>'R03基準財政需要額・収入額・交付決定額'!AY33</f>
        <v>1126163</v>
      </c>
      <c r="I32" s="419">
        <f>'R03基準財政需要額・収入額・交付決定額'!Z33</f>
        <v>239186</v>
      </c>
      <c r="J32" s="429">
        <f t="shared" si="1"/>
        <v>3206686</v>
      </c>
      <c r="L32" s="41">
        <v>1454774</v>
      </c>
      <c r="M32" s="35">
        <v>108822</v>
      </c>
      <c r="N32" s="35">
        <v>122572</v>
      </c>
      <c r="O32" s="35">
        <v>0</v>
      </c>
      <c r="P32" s="35">
        <v>16212</v>
      </c>
      <c r="Q32" s="35">
        <v>0</v>
      </c>
      <c r="R32" s="35">
        <v>45588</v>
      </c>
      <c r="S32" s="35">
        <v>0</v>
      </c>
      <c r="T32" s="35">
        <v>791</v>
      </c>
      <c r="U32" s="35">
        <f t="shared" si="2"/>
        <v>62591</v>
      </c>
      <c r="V32" s="35">
        <v>1098</v>
      </c>
      <c r="W32" s="35">
        <f t="shared" si="3"/>
        <v>1841337</v>
      </c>
      <c r="X32" s="35">
        <v>1841337</v>
      </c>
      <c r="Y32" s="35" t="str">
        <f t="shared" si="4"/>
        <v>ok</v>
      </c>
      <c r="Z32" s="35">
        <v>1126163</v>
      </c>
      <c r="AA32" s="35" t="str">
        <f t="shared" si="5"/>
        <v>ok</v>
      </c>
      <c r="AB32" s="35">
        <v>239186</v>
      </c>
      <c r="AC32" s="35" t="str">
        <f t="shared" si="6"/>
        <v>ok</v>
      </c>
      <c r="AD32" s="35">
        <v>3206686</v>
      </c>
      <c r="AE32" s="35" t="str">
        <f t="shared" si="7"/>
        <v>ok</v>
      </c>
    </row>
    <row r="33" spans="1:31" ht="21" customHeight="1">
      <c r="A33" s="35">
        <v>2</v>
      </c>
      <c r="B33" s="35">
        <v>31</v>
      </c>
      <c r="C33" s="36">
        <v>213837</v>
      </c>
      <c r="E33" s="40" t="s">
        <v>221</v>
      </c>
      <c r="F33" s="418">
        <v>2104476</v>
      </c>
      <c r="G33" s="475">
        <f t="shared" si="0"/>
        <v>2569537</v>
      </c>
      <c r="H33" s="419">
        <f>'R03基準財政需要額・収入額・交付決定額'!AY34</f>
        <v>1430896</v>
      </c>
      <c r="I33" s="419">
        <f>'R03基準財政需要額・収入額・交付決定額'!Z34</f>
        <v>316964</v>
      </c>
      <c r="J33" s="429">
        <f t="shared" si="1"/>
        <v>4317397</v>
      </c>
      <c r="L33" s="41">
        <v>2033073</v>
      </c>
      <c r="M33" s="35">
        <v>153968</v>
      </c>
      <c r="N33" s="35">
        <v>181496</v>
      </c>
      <c r="O33" s="35">
        <v>0</v>
      </c>
      <c r="P33" s="35">
        <v>22332</v>
      </c>
      <c r="Q33" s="35">
        <v>0</v>
      </c>
      <c r="R33" s="35">
        <v>62800</v>
      </c>
      <c r="S33" s="35">
        <v>0</v>
      </c>
      <c r="T33" s="35">
        <v>1172</v>
      </c>
      <c r="U33" s="35">
        <f t="shared" si="2"/>
        <v>86304</v>
      </c>
      <c r="V33" s="35">
        <v>1913</v>
      </c>
      <c r="W33" s="35">
        <f t="shared" si="3"/>
        <v>2569537</v>
      </c>
      <c r="X33" s="35">
        <v>2569537</v>
      </c>
      <c r="Y33" s="35" t="str">
        <f t="shared" si="4"/>
        <v>ok</v>
      </c>
      <c r="Z33" s="35">
        <v>1430896</v>
      </c>
      <c r="AA33" s="35" t="str">
        <f t="shared" si="5"/>
        <v>ok</v>
      </c>
      <c r="AB33" s="35">
        <v>316964</v>
      </c>
      <c r="AC33" s="35" t="str">
        <f t="shared" si="6"/>
        <v>ok</v>
      </c>
      <c r="AD33" s="35">
        <v>4317397</v>
      </c>
      <c r="AE33" s="35" t="str">
        <f t="shared" si="7"/>
        <v>ok</v>
      </c>
    </row>
    <row r="34" spans="1:31" ht="21" customHeight="1">
      <c r="A34" s="35">
        <v>3</v>
      </c>
      <c r="B34" s="35">
        <v>33</v>
      </c>
      <c r="C34" s="36">
        <v>214019</v>
      </c>
      <c r="E34" s="40" t="s">
        <v>190</v>
      </c>
      <c r="F34" s="418">
        <v>3825425</v>
      </c>
      <c r="G34" s="476">
        <f t="shared" si="0"/>
        <v>4602541</v>
      </c>
      <c r="H34" s="419">
        <f>'R03基準財政需要額・収入額・交付決定額'!AY35</f>
        <v>4303137</v>
      </c>
      <c r="I34" s="419">
        <f>'R03基準財政需要額・収入額・交付決定額'!Z35</f>
        <v>507132</v>
      </c>
      <c r="J34" s="429">
        <f t="shared" si="1"/>
        <v>9412810</v>
      </c>
      <c r="L34" s="41">
        <v>3610862</v>
      </c>
      <c r="M34" s="35">
        <v>189844</v>
      </c>
      <c r="N34" s="35">
        <v>260168</v>
      </c>
      <c r="O34" s="35">
        <v>0</v>
      </c>
      <c r="P34" s="35">
        <v>38173</v>
      </c>
      <c r="Q34" s="35">
        <v>0</v>
      </c>
      <c r="R34" s="35">
        <v>107344</v>
      </c>
      <c r="S34" s="35">
        <v>0</v>
      </c>
      <c r="T34" s="35">
        <v>38510</v>
      </c>
      <c r="U34" s="35">
        <f t="shared" si="2"/>
        <v>184027</v>
      </c>
      <c r="V34" s="35">
        <v>1785</v>
      </c>
      <c r="W34" s="35">
        <f t="shared" si="3"/>
        <v>4602541</v>
      </c>
      <c r="X34" s="35">
        <v>4602541</v>
      </c>
      <c r="Y34" s="35" t="str">
        <f t="shared" si="4"/>
        <v>ok</v>
      </c>
      <c r="Z34" s="35">
        <v>4303137</v>
      </c>
      <c r="AA34" s="35" t="str">
        <f t="shared" si="5"/>
        <v>ok</v>
      </c>
      <c r="AB34" s="35">
        <v>507132</v>
      </c>
      <c r="AC34" s="35" t="str">
        <f t="shared" si="6"/>
        <v>ok</v>
      </c>
      <c r="AD34" s="35">
        <v>9412810</v>
      </c>
      <c r="AE34" s="35" t="str">
        <f t="shared" si="7"/>
        <v>ok</v>
      </c>
    </row>
    <row r="35" spans="1:31" ht="21" customHeight="1">
      <c r="A35" s="35">
        <v>3</v>
      </c>
      <c r="B35" s="35">
        <v>34</v>
      </c>
      <c r="C35" s="36">
        <v>214035</v>
      </c>
      <c r="E35" s="40" t="s">
        <v>222</v>
      </c>
      <c r="F35" s="418">
        <v>2448089</v>
      </c>
      <c r="G35" s="475">
        <f t="shared" si="0"/>
        <v>3141732</v>
      </c>
      <c r="H35" s="419">
        <f>'R03基準財政需要額・収入額・交付決定額'!AY36</f>
        <v>1704942</v>
      </c>
      <c r="I35" s="419">
        <f>'R03基準財政需要額・収入額・交付決定額'!Z36</f>
        <v>377684</v>
      </c>
      <c r="J35" s="429">
        <f t="shared" si="1"/>
        <v>5224358</v>
      </c>
      <c r="L35" s="41">
        <v>2517927</v>
      </c>
      <c r="M35" s="35">
        <v>235216</v>
      </c>
      <c r="N35" s="35">
        <v>286103</v>
      </c>
      <c r="O35" s="35">
        <v>0</v>
      </c>
      <c r="P35" s="35">
        <v>31500</v>
      </c>
      <c r="Q35" s="35">
        <v>0</v>
      </c>
      <c r="R35" s="35">
        <v>88578</v>
      </c>
      <c r="S35" s="35">
        <v>0</v>
      </c>
      <c r="T35" s="35">
        <v>2782</v>
      </c>
      <c r="U35" s="35">
        <f t="shared" si="2"/>
        <v>122860</v>
      </c>
      <c r="V35" s="35">
        <v>2333</v>
      </c>
      <c r="W35" s="35">
        <f t="shared" si="3"/>
        <v>3141732</v>
      </c>
      <c r="X35" s="35">
        <v>3141732</v>
      </c>
      <c r="Y35" s="35" t="str">
        <f t="shared" si="4"/>
        <v>ok</v>
      </c>
      <c r="Z35" s="35">
        <v>1704942</v>
      </c>
      <c r="AA35" s="35" t="str">
        <f t="shared" si="5"/>
        <v>ok</v>
      </c>
      <c r="AB35" s="35">
        <v>377684</v>
      </c>
      <c r="AC35" s="35" t="str">
        <f t="shared" si="6"/>
        <v>ok</v>
      </c>
      <c r="AD35" s="35">
        <v>5224358</v>
      </c>
      <c r="AE35" s="35" t="str">
        <f t="shared" si="7"/>
        <v>ok</v>
      </c>
    </row>
    <row r="36" spans="1:31" ht="21" customHeight="1">
      <c r="A36" s="35">
        <v>3</v>
      </c>
      <c r="B36" s="35">
        <v>35</v>
      </c>
      <c r="C36" s="36">
        <v>214043</v>
      </c>
      <c r="E36" s="40" t="s">
        <v>223</v>
      </c>
      <c r="F36" s="418">
        <v>2792615</v>
      </c>
      <c r="G36" s="475">
        <f t="shared" si="0"/>
        <v>3510203</v>
      </c>
      <c r="H36" s="419">
        <f>'R03基準財政需要額・収入額・交付決定額'!AY37</f>
        <v>1912343</v>
      </c>
      <c r="I36" s="419">
        <f>'R03基準財政需要額・収入額・交付決定額'!Z37</f>
        <v>423624</v>
      </c>
      <c r="J36" s="429">
        <f t="shared" si="1"/>
        <v>5846170</v>
      </c>
      <c r="L36" s="41">
        <v>2794601</v>
      </c>
      <c r="M36" s="35">
        <v>235621</v>
      </c>
      <c r="N36" s="35">
        <v>298555</v>
      </c>
      <c r="O36" s="35">
        <v>0</v>
      </c>
      <c r="P36" s="35">
        <v>27849</v>
      </c>
      <c r="Q36" s="35">
        <v>0</v>
      </c>
      <c r="R36" s="35">
        <v>78311</v>
      </c>
      <c r="S36" s="35">
        <v>0</v>
      </c>
      <c r="T36" s="35">
        <v>5515</v>
      </c>
      <c r="U36" s="35">
        <f t="shared" si="2"/>
        <v>111675</v>
      </c>
      <c r="V36" s="35">
        <v>1945</v>
      </c>
      <c r="W36" s="35">
        <f t="shared" si="3"/>
        <v>3510203</v>
      </c>
      <c r="X36" s="35">
        <v>3510203</v>
      </c>
      <c r="Y36" s="35" t="str">
        <f t="shared" si="4"/>
        <v>ok</v>
      </c>
      <c r="Z36" s="35">
        <v>1912343</v>
      </c>
      <c r="AA36" s="35" t="str">
        <f t="shared" si="5"/>
        <v>ok</v>
      </c>
      <c r="AB36" s="35">
        <v>423624</v>
      </c>
      <c r="AC36" s="35" t="str">
        <f t="shared" si="6"/>
        <v>ok</v>
      </c>
      <c r="AD36" s="35">
        <v>5846170</v>
      </c>
      <c r="AE36" s="35" t="str">
        <f t="shared" si="7"/>
        <v>ok</v>
      </c>
    </row>
    <row r="37" spans="1:31" ht="21" customHeight="1">
      <c r="A37" s="35">
        <v>1</v>
      </c>
      <c r="B37" s="35">
        <v>36</v>
      </c>
      <c r="C37" s="36">
        <v>214213</v>
      </c>
      <c r="E37" s="40" t="s">
        <v>224</v>
      </c>
      <c r="F37" s="418">
        <v>2282545</v>
      </c>
      <c r="G37" s="475">
        <f t="shared" si="0"/>
        <v>2807897</v>
      </c>
      <c r="H37" s="419">
        <f>'R03基準財政需要額・収入額・交付決定額'!AY38</f>
        <v>1465393</v>
      </c>
      <c r="I37" s="419">
        <f>'R03基準財政需要額・収入額・交付決定額'!Z38</f>
        <v>311281</v>
      </c>
      <c r="J37" s="429">
        <f t="shared" si="1"/>
        <v>4584571</v>
      </c>
      <c r="L37" s="41">
        <v>2211410</v>
      </c>
      <c r="M37" s="35">
        <v>145582</v>
      </c>
      <c r="N37" s="35">
        <v>225015</v>
      </c>
      <c r="O37" s="35">
        <v>0</v>
      </c>
      <c r="P37" s="35">
        <v>12364</v>
      </c>
      <c r="Q37" s="35">
        <v>0</v>
      </c>
      <c r="R37" s="35">
        <v>34769</v>
      </c>
      <c r="S37" s="35">
        <v>0</v>
      </c>
      <c r="T37" s="35">
        <v>1569</v>
      </c>
      <c r="U37" s="35">
        <f t="shared" si="2"/>
        <v>48702</v>
      </c>
      <c r="V37" s="35">
        <v>2646</v>
      </c>
      <c r="W37" s="35">
        <f t="shared" si="3"/>
        <v>2807897</v>
      </c>
      <c r="X37" s="35">
        <v>2807897</v>
      </c>
      <c r="Y37" s="35" t="str">
        <f t="shared" si="4"/>
        <v>ok</v>
      </c>
      <c r="Z37" s="35">
        <v>1465393</v>
      </c>
      <c r="AA37" s="35" t="str">
        <f t="shared" si="5"/>
        <v>ok</v>
      </c>
      <c r="AB37" s="35">
        <v>311281</v>
      </c>
      <c r="AC37" s="35" t="str">
        <f t="shared" si="6"/>
        <v>ok</v>
      </c>
      <c r="AD37" s="35">
        <v>4584571</v>
      </c>
      <c r="AE37" s="35" t="str">
        <f t="shared" si="7"/>
        <v>ok</v>
      </c>
    </row>
    <row r="38" spans="1:31" ht="21" customHeight="1">
      <c r="A38" s="35">
        <v>4</v>
      </c>
      <c r="B38" s="35">
        <v>37</v>
      </c>
      <c r="C38" s="36">
        <v>215015</v>
      </c>
      <c r="E38" s="40" t="s">
        <v>225</v>
      </c>
      <c r="F38" s="418">
        <v>1045821</v>
      </c>
      <c r="G38" s="475">
        <f t="shared" si="0"/>
        <v>1314780</v>
      </c>
      <c r="H38" s="419">
        <f>'R03基準財政需要額・収入額・交付決定額'!AY39</f>
        <v>960892</v>
      </c>
      <c r="I38" s="419">
        <f>'R03基準財政需要額・収入額・交付決定額'!Z39</f>
        <v>187008</v>
      </c>
      <c r="J38" s="429">
        <f t="shared" si="1"/>
        <v>2462680</v>
      </c>
      <c r="L38" s="41">
        <v>1048443</v>
      </c>
      <c r="M38" s="35">
        <v>105949</v>
      </c>
      <c r="N38" s="35">
        <v>101188</v>
      </c>
      <c r="O38" s="35">
        <v>0</v>
      </c>
      <c r="P38" s="35">
        <v>10341</v>
      </c>
      <c r="Q38" s="35">
        <v>0</v>
      </c>
      <c r="R38" s="35">
        <v>29081</v>
      </c>
      <c r="S38" s="35">
        <v>0</v>
      </c>
      <c r="T38" s="35">
        <v>1875</v>
      </c>
      <c r="U38" s="35">
        <f t="shared" si="2"/>
        <v>41297</v>
      </c>
      <c r="V38" s="35">
        <v>999</v>
      </c>
      <c r="W38" s="35">
        <f t="shared" si="3"/>
        <v>1314780</v>
      </c>
      <c r="X38" s="35">
        <v>1314780</v>
      </c>
      <c r="Y38" s="35" t="str">
        <f t="shared" si="4"/>
        <v>ok</v>
      </c>
      <c r="Z38" s="35">
        <v>960892</v>
      </c>
      <c r="AA38" s="35" t="str">
        <f t="shared" si="5"/>
        <v>ok</v>
      </c>
      <c r="AB38" s="35">
        <v>187008</v>
      </c>
      <c r="AC38" s="35" t="str">
        <f t="shared" si="6"/>
        <v>ok</v>
      </c>
      <c r="AD38" s="35">
        <v>2462680</v>
      </c>
      <c r="AE38" s="35" t="str">
        <f t="shared" si="7"/>
        <v>ok</v>
      </c>
    </row>
    <row r="39" spans="1:31" ht="21" customHeight="1">
      <c r="A39" s="35">
        <v>4</v>
      </c>
      <c r="B39" s="35">
        <v>38</v>
      </c>
      <c r="C39" s="36">
        <v>215023</v>
      </c>
      <c r="E39" s="40" t="s">
        <v>226</v>
      </c>
      <c r="F39" s="418">
        <v>812115</v>
      </c>
      <c r="G39" s="475">
        <f t="shared" si="0"/>
        <v>1020138</v>
      </c>
      <c r="H39" s="419">
        <f>'R03基準財政需要額・収入額・交付決定額'!AY40</f>
        <v>1069829</v>
      </c>
      <c r="I39" s="419">
        <f>'R03基準財政需要額・収入額・交付決定額'!Z40</f>
        <v>126097</v>
      </c>
      <c r="J39" s="429">
        <f t="shared" si="1"/>
        <v>2216064</v>
      </c>
      <c r="L39" s="41">
        <v>805816</v>
      </c>
      <c r="M39" s="35">
        <v>61723</v>
      </c>
      <c r="N39" s="35">
        <v>69127</v>
      </c>
      <c r="O39" s="35">
        <v>0</v>
      </c>
      <c r="P39" s="35">
        <v>8011</v>
      </c>
      <c r="Q39" s="35">
        <v>0</v>
      </c>
      <c r="R39" s="35">
        <v>22531</v>
      </c>
      <c r="S39" s="35">
        <v>0</v>
      </c>
      <c r="T39" s="35">
        <v>1456</v>
      </c>
      <c r="U39" s="35">
        <f t="shared" si="2"/>
        <v>31998</v>
      </c>
      <c r="V39" s="35">
        <v>0</v>
      </c>
      <c r="W39" s="35">
        <f t="shared" si="3"/>
        <v>1020138</v>
      </c>
      <c r="X39" s="35">
        <v>1020138</v>
      </c>
      <c r="Y39" s="35" t="str">
        <f t="shared" si="4"/>
        <v>ok</v>
      </c>
      <c r="Z39" s="35">
        <v>1069829</v>
      </c>
      <c r="AA39" s="35" t="str">
        <f t="shared" si="5"/>
        <v>ok</v>
      </c>
      <c r="AB39" s="35">
        <v>126097</v>
      </c>
      <c r="AC39" s="35" t="str">
        <f t="shared" si="6"/>
        <v>ok</v>
      </c>
      <c r="AD39" s="35">
        <v>2216064</v>
      </c>
      <c r="AE39" s="35" t="str">
        <f t="shared" si="7"/>
        <v>ok</v>
      </c>
    </row>
    <row r="40" spans="1:31" ht="21" customHeight="1">
      <c r="A40" s="35">
        <v>4</v>
      </c>
      <c r="B40" s="35">
        <v>39</v>
      </c>
      <c r="C40" s="36">
        <v>215031</v>
      </c>
      <c r="E40" s="40" t="s">
        <v>227</v>
      </c>
      <c r="F40" s="418">
        <v>1271428</v>
      </c>
      <c r="G40" s="475">
        <f t="shared" si="0"/>
        <v>1609312</v>
      </c>
      <c r="H40" s="419">
        <f>'R03基準財政需要額・収入額・交付決定額'!AY41</f>
        <v>1640965</v>
      </c>
      <c r="I40" s="419">
        <f>'R03基準財政需要額・収入額・交付決定額'!Z41</f>
        <v>184908</v>
      </c>
      <c r="J40" s="429">
        <f t="shared" si="1"/>
        <v>3435185</v>
      </c>
      <c r="L40" s="41">
        <v>1278487</v>
      </c>
      <c r="M40" s="35">
        <v>108889</v>
      </c>
      <c r="N40" s="35">
        <v>125277</v>
      </c>
      <c r="O40" s="35">
        <v>0</v>
      </c>
      <c r="P40" s="35">
        <v>12452</v>
      </c>
      <c r="Q40" s="35">
        <v>0</v>
      </c>
      <c r="R40" s="35">
        <v>35020</v>
      </c>
      <c r="S40" s="35">
        <v>0</v>
      </c>
      <c r="T40" s="35">
        <v>3717</v>
      </c>
      <c r="U40" s="35">
        <f t="shared" si="2"/>
        <v>51189</v>
      </c>
      <c r="V40" s="35">
        <v>659</v>
      </c>
      <c r="W40" s="35">
        <f t="shared" si="3"/>
        <v>1609312</v>
      </c>
      <c r="X40" s="35">
        <v>1609312</v>
      </c>
      <c r="Y40" s="35" t="str">
        <f t="shared" si="4"/>
        <v>ok</v>
      </c>
      <c r="Z40" s="35">
        <v>1640965</v>
      </c>
      <c r="AA40" s="35" t="str">
        <f t="shared" si="5"/>
        <v>ok</v>
      </c>
      <c r="AB40" s="35">
        <v>184908</v>
      </c>
      <c r="AC40" s="35" t="str">
        <f t="shared" si="6"/>
        <v>ok</v>
      </c>
      <c r="AD40" s="35">
        <v>3435185</v>
      </c>
      <c r="AE40" s="35" t="str">
        <f t="shared" si="7"/>
        <v>ok</v>
      </c>
    </row>
    <row r="41" spans="1:31" ht="21" customHeight="1">
      <c r="A41" s="35">
        <v>4</v>
      </c>
      <c r="B41" s="35">
        <v>40</v>
      </c>
      <c r="C41" s="36">
        <v>215040</v>
      </c>
      <c r="E41" s="40" t="s">
        <v>228</v>
      </c>
      <c r="F41" s="418">
        <v>502663</v>
      </c>
      <c r="G41" s="475">
        <f t="shared" si="0"/>
        <v>635035</v>
      </c>
      <c r="H41" s="419">
        <f>'R03基準財政需要額・収入額・交付決定額'!AY42</f>
        <v>1504704</v>
      </c>
      <c r="I41" s="419">
        <f>'R03基準財政需要額・収入額・交付決定額'!Z42</f>
        <v>89983</v>
      </c>
      <c r="J41" s="429">
        <f t="shared" si="1"/>
        <v>2229722</v>
      </c>
      <c r="L41" s="41">
        <v>505425</v>
      </c>
      <c r="M41" s="35">
        <v>28785</v>
      </c>
      <c r="N41" s="35">
        <v>46539</v>
      </c>
      <c r="O41" s="35">
        <v>0</v>
      </c>
      <c r="P41" s="35">
        <v>7225</v>
      </c>
      <c r="Q41" s="35">
        <v>0</v>
      </c>
      <c r="R41" s="35">
        <v>20300</v>
      </c>
      <c r="S41" s="35">
        <v>0</v>
      </c>
      <c r="T41" s="35">
        <v>13746</v>
      </c>
      <c r="U41" s="35">
        <f t="shared" si="2"/>
        <v>41271</v>
      </c>
      <c r="V41" s="35">
        <v>0</v>
      </c>
      <c r="W41" s="35">
        <f t="shared" si="3"/>
        <v>635035</v>
      </c>
      <c r="X41" s="35">
        <v>635035</v>
      </c>
      <c r="Y41" s="35" t="str">
        <f t="shared" si="4"/>
        <v>ok</v>
      </c>
      <c r="Z41" s="35">
        <v>1504704</v>
      </c>
      <c r="AA41" s="35" t="str">
        <f t="shared" si="5"/>
        <v>ok</v>
      </c>
      <c r="AB41" s="35">
        <v>89983</v>
      </c>
      <c r="AC41" s="35" t="str">
        <f t="shared" si="6"/>
        <v>ok</v>
      </c>
      <c r="AD41" s="35">
        <v>2229722</v>
      </c>
      <c r="AE41" s="35" t="str">
        <f t="shared" si="7"/>
        <v>ok</v>
      </c>
    </row>
    <row r="42" spans="1:31" ht="21" customHeight="1">
      <c r="A42" s="35">
        <v>4</v>
      </c>
      <c r="B42" s="35">
        <v>41</v>
      </c>
      <c r="C42" s="36">
        <v>215058</v>
      </c>
      <c r="E42" s="40" t="s">
        <v>229</v>
      </c>
      <c r="F42" s="418">
        <v>1347731</v>
      </c>
      <c r="G42" s="475">
        <f t="shared" si="0"/>
        <v>1766256</v>
      </c>
      <c r="H42" s="419">
        <f>'R03基準財政需要額・収入額・交付決定額'!AY43</f>
        <v>2168389</v>
      </c>
      <c r="I42" s="419">
        <f>'R03基準財政需要額・収入額・交付決定額'!Z43</f>
        <v>194206</v>
      </c>
      <c r="J42" s="429">
        <f t="shared" si="1"/>
        <v>4128851</v>
      </c>
      <c r="L42" s="41">
        <v>1407428</v>
      </c>
      <c r="M42" s="35">
        <v>90370</v>
      </c>
      <c r="N42" s="35">
        <v>133996</v>
      </c>
      <c r="O42" s="35">
        <v>0</v>
      </c>
      <c r="P42" s="35">
        <v>22522</v>
      </c>
      <c r="Q42" s="35">
        <v>0</v>
      </c>
      <c r="R42" s="35">
        <v>63331</v>
      </c>
      <c r="S42" s="35">
        <v>0</v>
      </c>
      <c r="T42" s="35">
        <v>19898</v>
      </c>
      <c r="U42" s="35">
        <f t="shared" si="2"/>
        <v>105751</v>
      </c>
      <c r="V42" s="35">
        <v>826</v>
      </c>
      <c r="W42" s="35">
        <f t="shared" si="3"/>
        <v>1766256</v>
      </c>
      <c r="X42" s="35">
        <v>1766256</v>
      </c>
      <c r="Y42" s="35" t="str">
        <f t="shared" si="4"/>
        <v>ok</v>
      </c>
      <c r="Z42" s="35">
        <v>2168389</v>
      </c>
      <c r="AA42" s="35" t="str">
        <f t="shared" si="5"/>
        <v>ok</v>
      </c>
      <c r="AB42" s="35">
        <v>194206</v>
      </c>
      <c r="AC42" s="35" t="str">
        <f t="shared" si="6"/>
        <v>ok</v>
      </c>
      <c r="AD42" s="35">
        <v>4128851</v>
      </c>
      <c r="AE42" s="35" t="str">
        <f t="shared" si="7"/>
        <v>ok</v>
      </c>
    </row>
    <row r="43" spans="1:31" ht="21" customHeight="1">
      <c r="A43" s="35">
        <v>4</v>
      </c>
      <c r="B43" s="35">
        <v>42</v>
      </c>
      <c r="C43" s="36">
        <v>215066</v>
      </c>
      <c r="E43" s="40" t="s">
        <v>230</v>
      </c>
      <c r="F43" s="418">
        <v>884485</v>
      </c>
      <c r="G43" s="475">
        <f t="shared" si="0"/>
        <v>1219233</v>
      </c>
      <c r="H43" s="419">
        <f>'R03基準財政需要額・収入額・交付決定額'!AY44</f>
        <v>2613893</v>
      </c>
      <c r="I43" s="419">
        <f>'R03基準財政需要額・収入額・交付決定額'!Z44</f>
        <v>151545</v>
      </c>
      <c r="J43" s="429">
        <f t="shared" si="1"/>
        <v>3984671</v>
      </c>
      <c r="L43" s="41">
        <v>986775</v>
      </c>
      <c r="M43" s="35">
        <v>69194</v>
      </c>
      <c r="N43" s="35">
        <v>100883</v>
      </c>
      <c r="O43" s="35">
        <v>0</v>
      </c>
      <c r="P43" s="35">
        <v>18832</v>
      </c>
      <c r="Q43" s="35">
        <v>0</v>
      </c>
      <c r="R43" s="35">
        <v>52959</v>
      </c>
      <c r="S43" s="35">
        <v>0</v>
      </c>
      <c r="T43" s="35">
        <v>46443</v>
      </c>
      <c r="U43" s="35">
        <f t="shared" si="2"/>
        <v>118234</v>
      </c>
      <c r="V43" s="35">
        <v>1087</v>
      </c>
      <c r="W43" s="35">
        <f t="shared" si="3"/>
        <v>1219233</v>
      </c>
      <c r="X43" s="35">
        <v>1219233</v>
      </c>
      <c r="Y43" s="35" t="str">
        <f t="shared" si="4"/>
        <v>ok</v>
      </c>
      <c r="Z43" s="35">
        <v>2613893</v>
      </c>
      <c r="AA43" s="35" t="str">
        <f t="shared" si="5"/>
        <v>ok</v>
      </c>
      <c r="AB43" s="35">
        <v>151545</v>
      </c>
      <c r="AC43" s="35" t="str">
        <f t="shared" si="6"/>
        <v>ok</v>
      </c>
      <c r="AD43" s="35">
        <v>3984671</v>
      </c>
      <c r="AE43" s="35" t="str">
        <f t="shared" si="7"/>
        <v>ok</v>
      </c>
    </row>
    <row r="44" spans="1:31" ht="21" customHeight="1">
      <c r="A44" s="35">
        <v>4</v>
      </c>
      <c r="B44" s="35">
        <v>43</v>
      </c>
      <c r="C44" s="36">
        <v>215074</v>
      </c>
      <c r="E44" s="40" t="s">
        <v>231</v>
      </c>
      <c r="F44" s="418">
        <v>183668</v>
      </c>
      <c r="G44" s="475">
        <f t="shared" si="0"/>
        <v>294343</v>
      </c>
      <c r="H44" s="419">
        <f>'R03基準財政需要額・収入額・交付決定額'!AY45</f>
        <v>1389082</v>
      </c>
      <c r="I44" s="419">
        <f>'R03基準財政需要額・収入額・交付決定額'!Z45</f>
        <v>54842</v>
      </c>
      <c r="J44" s="429">
        <f t="shared" si="1"/>
        <v>1738267</v>
      </c>
      <c r="L44" s="41">
        <v>245758</v>
      </c>
      <c r="M44" s="35">
        <v>19904</v>
      </c>
      <c r="N44" s="35">
        <v>27239</v>
      </c>
      <c r="O44" s="35">
        <v>0</v>
      </c>
      <c r="P44" s="35">
        <v>7439</v>
      </c>
      <c r="Q44" s="35">
        <v>0</v>
      </c>
      <c r="R44" s="35">
        <v>20919</v>
      </c>
      <c r="S44" s="35">
        <v>0</v>
      </c>
      <c r="T44" s="35">
        <v>24501</v>
      </c>
      <c r="U44" s="35">
        <f t="shared" si="2"/>
        <v>52859</v>
      </c>
      <c r="V44" s="35">
        <v>0</v>
      </c>
      <c r="W44" s="35">
        <f t="shared" si="3"/>
        <v>294343</v>
      </c>
      <c r="X44" s="35">
        <v>294343</v>
      </c>
      <c r="Y44" s="35" t="str">
        <f t="shared" si="4"/>
        <v>ok</v>
      </c>
      <c r="Z44" s="35">
        <v>1389082</v>
      </c>
      <c r="AA44" s="35" t="str">
        <f t="shared" si="5"/>
        <v>ok</v>
      </c>
      <c r="AB44" s="35">
        <v>54842</v>
      </c>
      <c r="AC44" s="35" t="str">
        <f t="shared" si="6"/>
        <v>ok</v>
      </c>
      <c r="AD44" s="35">
        <v>1738267</v>
      </c>
      <c r="AE44" s="35" t="str">
        <f t="shared" si="7"/>
        <v>ok</v>
      </c>
    </row>
    <row r="45" spans="1:31" ht="21" customHeight="1">
      <c r="A45" s="35">
        <v>4</v>
      </c>
      <c r="B45" s="35">
        <v>44</v>
      </c>
      <c r="C45" s="36">
        <v>215210</v>
      </c>
      <c r="E45" s="40" t="s">
        <v>232</v>
      </c>
      <c r="F45" s="418">
        <v>2332800</v>
      </c>
      <c r="G45" s="475">
        <f t="shared" si="0"/>
        <v>2986310</v>
      </c>
      <c r="H45" s="419">
        <f>'R03基準財政需要額・収入額・交付決定額'!AY46</f>
        <v>1505329</v>
      </c>
      <c r="I45" s="419">
        <f>'R03基準財政需要額・収入額・交付決定額'!Z46</f>
        <v>347404</v>
      </c>
      <c r="J45" s="429">
        <f t="shared" si="1"/>
        <v>4839043</v>
      </c>
      <c r="L45" s="41">
        <v>2367835</v>
      </c>
      <c r="M45" s="35">
        <v>202404</v>
      </c>
      <c r="N45" s="35">
        <v>222524</v>
      </c>
      <c r="O45" s="35">
        <v>0</v>
      </c>
      <c r="P45" s="35">
        <v>21578</v>
      </c>
      <c r="Q45" s="35">
        <v>0</v>
      </c>
      <c r="R45" s="35">
        <v>60680</v>
      </c>
      <c r="S45" s="35">
        <v>0</v>
      </c>
      <c r="T45" s="35">
        <v>4047</v>
      </c>
      <c r="U45" s="35">
        <f t="shared" si="2"/>
        <v>86305</v>
      </c>
      <c r="V45" s="35">
        <v>1177</v>
      </c>
      <c r="W45" s="35">
        <f t="shared" si="3"/>
        <v>2986310</v>
      </c>
      <c r="X45" s="35">
        <v>2986310</v>
      </c>
      <c r="Y45" s="35" t="str">
        <f t="shared" si="4"/>
        <v>ok</v>
      </c>
      <c r="Z45" s="35">
        <v>1505329</v>
      </c>
      <c r="AA45" s="35" t="str">
        <f t="shared" si="5"/>
        <v>ok</v>
      </c>
      <c r="AB45" s="35">
        <v>347404</v>
      </c>
      <c r="AC45" s="35" t="str">
        <f t="shared" si="6"/>
        <v>ok</v>
      </c>
      <c r="AD45" s="35">
        <v>4839043</v>
      </c>
      <c r="AE45" s="35" t="str">
        <f t="shared" si="7"/>
        <v>ok</v>
      </c>
    </row>
    <row r="46" spans="1:31" ht="21" customHeight="1" thickBot="1">
      <c r="A46" s="35">
        <v>8</v>
      </c>
      <c r="B46" s="35">
        <v>47</v>
      </c>
      <c r="C46" s="36">
        <v>216046</v>
      </c>
      <c r="E46" s="42" t="s">
        <v>233</v>
      </c>
      <c r="F46" s="420">
        <v>579245</v>
      </c>
      <c r="G46" s="477">
        <f t="shared" si="0"/>
        <v>698599</v>
      </c>
      <c r="H46" s="419">
        <f>'R03基準財政需要額・収入額・交付決定額'!AY47</f>
        <v>1137310</v>
      </c>
      <c r="I46" s="435">
        <f>'R03基準財政需要額・収入額・交付決定額'!Z47</f>
        <v>81890</v>
      </c>
      <c r="J46" s="430">
        <f>SUM(G46:I46)</f>
        <v>1917799</v>
      </c>
      <c r="L46" s="41">
        <v>538972</v>
      </c>
      <c r="M46" s="35">
        <v>15445</v>
      </c>
      <c r="N46" s="35">
        <v>19623</v>
      </c>
      <c r="O46" s="35">
        <v>0</v>
      </c>
      <c r="P46" s="35">
        <v>5738</v>
      </c>
      <c r="Q46" s="35">
        <v>0</v>
      </c>
      <c r="R46" s="35">
        <v>16139</v>
      </c>
      <c r="S46" s="35">
        <v>0</v>
      </c>
      <c r="T46" s="35">
        <v>3147</v>
      </c>
      <c r="U46" s="35">
        <f t="shared" si="2"/>
        <v>25024</v>
      </c>
      <c r="V46" s="35">
        <v>0</v>
      </c>
      <c r="W46" s="35">
        <f t="shared" si="3"/>
        <v>698599</v>
      </c>
      <c r="X46" s="35">
        <v>698599</v>
      </c>
      <c r="Y46" s="35" t="str">
        <f t="shared" si="4"/>
        <v>ok</v>
      </c>
      <c r="Z46" s="35">
        <v>1137310</v>
      </c>
      <c r="AA46" s="35" t="str">
        <f t="shared" si="5"/>
        <v>ok</v>
      </c>
      <c r="AB46" s="35">
        <v>81890</v>
      </c>
      <c r="AC46" s="35" t="str">
        <f t="shared" si="6"/>
        <v>ok</v>
      </c>
      <c r="AD46" s="35">
        <v>1917799</v>
      </c>
      <c r="AE46" s="35" t="str">
        <f t="shared" si="7"/>
        <v>ok</v>
      </c>
    </row>
    <row r="47" spans="5:10" ht="21" customHeight="1" thickBot="1" thickTop="1">
      <c r="E47" s="43" t="s">
        <v>191</v>
      </c>
      <c r="F47" s="421">
        <f>SUM(F5:F25)</f>
        <v>228309725</v>
      </c>
      <c r="G47" s="478">
        <f>SUM(G5:G25)</f>
        <v>284981490</v>
      </c>
      <c r="H47" s="422">
        <f>SUM(H5:H25)</f>
        <v>115278427</v>
      </c>
      <c r="I47" s="422">
        <f>SUM(I5:I25)</f>
        <v>32630987</v>
      </c>
      <c r="J47" s="431">
        <f>SUM(J5:J25)</f>
        <v>432890904</v>
      </c>
    </row>
    <row r="48" spans="5:10" ht="21" customHeight="1" thickBot="1" thickTop="1">
      <c r="E48" s="307" t="s">
        <v>193</v>
      </c>
      <c r="F48" s="423">
        <f>SUM(F26:F46)</f>
        <v>41340731</v>
      </c>
      <c r="G48" s="479">
        <f>SUM(G26:G46)</f>
        <v>51461478</v>
      </c>
      <c r="H48" s="424">
        <f>SUM(H26:H46)</f>
        <v>33899469</v>
      </c>
      <c r="I48" s="424">
        <f>SUM(I26:I46)</f>
        <v>6065413</v>
      </c>
      <c r="J48" s="432">
        <f>SUM(J26:J46)</f>
        <v>91426360</v>
      </c>
    </row>
    <row r="49" spans="5:10" ht="21" customHeight="1" thickTop="1">
      <c r="E49" s="306" t="s">
        <v>192</v>
      </c>
      <c r="F49" s="425">
        <f>SUM(F47:F48)</f>
        <v>269650456</v>
      </c>
      <c r="G49" s="480">
        <f>SUM(G47:G48)</f>
        <v>336442968</v>
      </c>
      <c r="H49" s="426">
        <f>SUM(H47:H48)</f>
        <v>149177896</v>
      </c>
      <c r="I49" s="426">
        <f>SUM(I47:I48)</f>
        <v>38696400</v>
      </c>
      <c r="J49" s="433">
        <f>SUM(J47:J48)</f>
        <v>524317264</v>
      </c>
    </row>
    <row r="50" ht="6.75" customHeight="1"/>
    <row r="859" ht="12">
      <c r="R859" s="35">
        <v>4739708</v>
      </c>
    </row>
    <row r="907" ht="12">
      <c r="R907" s="35">
        <v>1106202</v>
      </c>
    </row>
    <row r="955" ht="12">
      <c r="R955" s="35">
        <v>5845910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4"/>
  <sheetViews>
    <sheetView view="pageBreakPreview" zoomScale="85" zoomScaleSheetLayoutView="85" zoomScalePageLayoutView="0" workbookViewId="0" topLeftCell="A25">
      <selection activeCell="K52" sqref="K52"/>
    </sheetView>
  </sheetViews>
  <sheetFormatPr defaultColWidth="8.66015625" defaultRowHeight="18"/>
  <cols>
    <col min="1" max="1" width="9.58203125" style="18" customWidth="1"/>
    <col min="2" max="4" width="15.66015625" style="19" customWidth="1"/>
    <col min="5" max="5" width="8.83203125" style="320" customWidth="1"/>
    <col min="6" max="6" width="4.58203125" style="19" customWidth="1"/>
    <col min="7" max="7" width="2" style="321" customWidth="1"/>
    <col min="8" max="16384" width="8.83203125" style="19" customWidth="1"/>
  </cols>
  <sheetData>
    <row r="1" ht="17.25">
      <c r="A1" s="319" t="s">
        <v>418</v>
      </c>
    </row>
    <row r="2" spans="1:7" ht="12.75" customHeight="1">
      <c r="A2" s="540" t="s">
        <v>370</v>
      </c>
      <c r="B2" s="444" t="s">
        <v>373</v>
      </c>
      <c r="C2" s="444" t="s">
        <v>412</v>
      </c>
      <c r="D2" s="444" t="s">
        <v>434</v>
      </c>
      <c r="E2" s="328" t="s">
        <v>372</v>
      </c>
      <c r="F2" s="328"/>
      <c r="G2" s="329"/>
    </row>
    <row r="3" spans="1:7" ht="12.75" customHeight="1">
      <c r="A3" s="541"/>
      <c r="B3" s="445" t="s">
        <v>195</v>
      </c>
      <c r="C3" s="445" t="s">
        <v>196</v>
      </c>
      <c r="D3" s="445" t="s">
        <v>197</v>
      </c>
      <c r="E3" s="330" t="s">
        <v>371</v>
      </c>
      <c r="F3" s="330"/>
      <c r="G3" s="331"/>
    </row>
    <row r="4" spans="1:7" ht="21" customHeight="1">
      <c r="A4" s="436" t="s">
        <v>234</v>
      </c>
      <c r="B4" s="446">
        <v>0.87</v>
      </c>
      <c r="C4" s="446">
        <v>0.87</v>
      </c>
      <c r="D4" s="446">
        <v>0.85</v>
      </c>
      <c r="E4" s="438"/>
      <c r="F4" s="22">
        <f>ROUND((D4+C4+B4)/3,2)</f>
        <v>0.86</v>
      </c>
      <c r="G4" s="325"/>
    </row>
    <row r="5" spans="1:7" ht="21" customHeight="1">
      <c r="A5" s="436" t="s">
        <v>235</v>
      </c>
      <c r="B5" s="446">
        <v>0.88</v>
      </c>
      <c r="C5" s="446">
        <v>0.88</v>
      </c>
      <c r="D5" s="446">
        <v>0.86</v>
      </c>
      <c r="E5" s="438"/>
      <c r="F5" s="22">
        <f aca="true" t="shared" si="0" ref="F5:F45">ROUND((D5+C5+B5)/3,2)</f>
        <v>0.87</v>
      </c>
      <c r="G5" s="325"/>
    </row>
    <row r="6" spans="1:7" ht="21" customHeight="1">
      <c r="A6" s="436" t="s">
        <v>185</v>
      </c>
      <c r="B6" s="446">
        <v>0.52</v>
      </c>
      <c r="C6" s="446">
        <v>0.54</v>
      </c>
      <c r="D6" s="446">
        <v>0.52</v>
      </c>
      <c r="E6" s="438"/>
      <c r="F6" s="22">
        <f t="shared" si="0"/>
        <v>0.53</v>
      </c>
      <c r="G6" s="325"/>
    </row>
    <row r="7" spans="1:7" ht="21" customHeight="1">
      <c r="A7" s="436" t="s">
        <v>236</v>
      </c>
      <c r="B7" s="446">
        <v>0.73</v>
      </c>
      <c r="C7" s="446">
        <v>0.73</v>
      </c>
      <c r="D7" s="446">
        <v>0.71</v>
      </c>
      <c r="E7" s="438"/>
      <c r="F7" s="22">
        <f t="shared" si="0"/>
        <v>0.72</v>
      </c>
      <c r="G7" s="325"/>
    </row>
    <row r="8" spans="1:7" ht="21" customHeight="1">
      <c r="A8" s="436" t="s">
        <v>186</v>
      </c>
      <c r="B8" s="446">
        <v>0.61</v>
      </c>
      <c r="C8" s="446">
        <v>0.65</v>
      </c>
      <c r="D8" s="446">
        <v>0.6</v>
      </c>
      <c r="E8" s="438"/>
      <c r="F8" s="22">
        <f t="shared" si="0"/>
        <v>0.62</v>
      </c>
      <c r="G8" s="325"/>
    </row>
    <row r="9" spans="1:7" ht="21" customHeight="1">
      <c r="A9" s="436" t="s">
        <v>187</v>
      </c>
      <c r="B9" s="446">
        <v>0.51</v>
      </c>
      <c r="C9" s="446">
        <v>0.5</v>
      </c>
      <c r="D9" s="446">
        <v>0.49</v>
      </c>
      <c r="E9" s="438"/>
      <c r="F9" s="22">
        <f t="shared" si="0"/>
        <v>0.5</v>
      </c>
      <c r="G9" s="325"/>
    </row>
    <row r="10" spans="1:7" ht="21" customHeight="1">
      <c r="A10" s="436" t="s">
        <v>237</v>
      </c>
      <c r="B10" s="446">
        <v>0.55</v>
      </c>
      <c r="C10" s="446">
        <v>0.57</v>
      </c>
      <c r="D10" s="446">
        <v>0.53</v>
      </c>
      <c r="E10" s="438"/>
      <c r="F10" s="22">
        <f>ROUND((D10+C10+B10)/3,2)</f>
        <v>0.55</v>
      </c>
      <c r="G10" s="325"/>
    </row>
    <row r="11" spans="1:7" ht="21" customHeight="1">
      <c r="A11" s="436" t="s">
        <v>238</v>
      </c>
      <c r="B11" s="446">
        <v>0.65</v>
      </c>
      <c r="C11" s="446">
        <v>0.65</v>
      </c>
      <c r="D11" s="446">
        <v>0.64</v>
      </c>
      <c r="E11" s="438"/>
      <c r="F11" s="22">
        <f t="shared" si="0"/>
        <v>0.65</v>
      </c>
      <c r="G11" s="325"/>
    </row>
    <row r="12" spans="1:7" ht="21" customHeight="1">
      <c r="A12" s="436" t="s">
        <v>239</v>
      </c>
      <c r="B12" s="446">
        <v>0.77</v>
      </c>
      <c r="C12" s="446">
        <v>0.8</v>
      </c>
      <c r="D12" s="446">
        <v>0.77</v>
      </c>
      <c r="E12" s="438"/>
      <c r="F12" s="22">
        <f t="shared" si="0"/>
        <v>0.78</v>
      </c>
      <c r="G12" s="325"/>
    </row>
    <row r="13" spans="1:7" ht="21" customHeight="1">
      <c r="A13" s="436" t="s">
        <v>240</v>
      </c>
      <c r="B13" s="446">
        <v>0.46</v>
      </c>
      <c r="C13" s="446">
        <v>0.46</v>
      </c>
      <c r="D13" s="446">
        <v>0.44</v>
      </c>
      <c r="E13" s="438"/>
      <c r="F13" s="22">
        <f t="shared" si="0"/>
        <v>0.45</v>
      </c>
      <c r="G13" s="325"/>
    </row>
    <row r="14" spans="1:7" ht="21" customHeight="1">
      <c r="A14" s="436" t="s">
        <v>241</v>
      </c>
      <c r="B14" s="446">
        <v>0.83</v>
      </c>
      <c r="C14" s="446">
        <v>0.83</v>
      </c>
      <c r="D14" s="446">
        <v>0.79</v>
      </c>
      <c r="E14" s="438"/>
      <c r="F14" s="22">
        <f t="shared" si="0"/>
        <v>0.82</v>
      </c>
      <c r="G14" s="325"/>
    </row>
    <row r="15" spans="1:7" ht="21" customHeight="1">
      <c r="A15" s="436" t="s">
        <v>242</v>
      </c>
      <c r="B15" s="446">
        <v>0.68</v>
      </c>
      <c r="C15" s="446">
        <v>0.69</v>
      </c>
      <c r="D15" s="446">
        <v>0.66</v>
      </c>
      <c r="E15" s="438"/>
      <c r="F15" s="22">
        <f t="shared" si="0"/>
        <v>0.68</v>
      </c>
      <c r="G15" s="325"/>
    </row>
    <row r="16" spans="1:7" ht="21" customHeight="1">
      <c r="A16" s="436" t="s">
        <v>243</v>
      </c>
      <c r="B16" s="446">
        <v>0.89</v>
      </c>
      <c r="C16" s="446">
        <v>0.9</v>
      </c>
      <c r="D16" s="446">
        <v>0.89</v>
      </c>
      <c r="E16" s="438"/>
      <c r="F16" s="22">
        <f t="shared" si="0"/>
        <v>0.89</v>
      </c>
      <c r="G16" s="325"/>
    </row>
    <row r="17" spans="1:7" ht="21" customHeight="1">
      <c r="A17" s="436" t="s">
        <v>244</v>
      </c>
      <c r="B17" s="446">
        <v>0.89</v>
      </c>
      <c r="C17" s="446">
        <v>0.9</v>
      </c>
      <c r="D17" s="446">
        <v>0.86</v>
      </c>
      <c r="E17" s="438"/>
      <c r="F17" s="22">
        <f t="shared" si="0"/>
        <v>0.88</v>
      </c>
      <c r="G17" s="325"/>
    </row>
    <row r="18" spans="1:7" ht="21" customHeight="1">
      <c r="A18" s="436" t="s">
        <v>245</v>
      </c>
      <c r="B18" s="446">
        <v>0.4</v>
      </c>
      <c r="C18" s="446">
        <v>0.41</v>
      </c>
      <c r="D18" s="446">
        <v>0.4</v>
      </c>
      <c r="E18" s="438"/>
      <c r="F18" s="22">
        <f t="shared" si="0"/>
        <v>0.4</v>
      </c>
      <c r="G18" s="325"/>
    </row>
    <row r="19" spans="1:7" ht="21" customHeight="1">
      <c r="A19" s="436" t="s">
        <v>246</v>
      </c>
      <c r="B19" s="446">
        <v>0.78</v>
      </c>
      <c r="C19" s="446">
        <v>0.78</v>
      </c>
      <c r="D19" s="446">
        <v>0.75</v>
      </c>
      <c r="E19" s="438"/>
      <c r="F19" s="22">
        <f t="shared" si="0"/>
        <v>0.77</v>
      </c>
      <c r="G19" s="325"/>
    </row>
    <row r="20" spans="1:7" ht="21" customHeight="1">
      <c r="A20" s="436" t="s">
        <v>247</v>
      </c>
      <c r="B20" s="446">
        <v>0.32</v>
      </c>
      <c r="C20" s="446">
        <v>0.32</v>
      </c>
      <c r="D20" s="446">
        <v>0.33</v>
      </c>
      <c r="E20" s="438"/>
      <c r="F20" s="22">
        <f t="shared" si="0"/>
        <v>0.32</v>
      </c>
      <c r="G20" s="325"/>
    </row>
    <row r="21" spans="1:7" ht="21" customHeight="1">
      <c r="A21" s="436" t="s">
        <v>248</v>
      </c>
      <c r="B21" s="446">
        <v>0.58</v>
      </c>
      <c r="C21" s="446">
        <v>0.57</v>
      </c>
      <c r="D21" s="446">
        <v>0.55</v>
      </c>
      <c r="E21" s="438"/>
      <c r="F21" s="22">
        <f t="shared" si="0"/>
        <v>0.57</v>
      </c>
      <c r="G21" s="325"/>
    </row>
    <row r="22" spans="1:7" ht="21" customHeight="1">
      <c r="A22" s="436" t="s">
        <v>249</v>
      </c>
      <c r="B22" s="446">
        <v>0.31</v>
      </c>
      <c r="C22" s="446">
        <v>0.33</v>
      </c>
      <c r="D22" s="446">
        <v>0.32</v>
      </c>
      <c r="E22" s="438"/>
      <c r="F22" s="22">
        <f t="shared" si="0"/>
        <v>0.32</v>
      </c>
      <c r="G22" s="325"/>
    </row>
    <row r="23" spans="1:7" ht="21" customHeight="1">
      <c r="A23" s="436" t="s">
        <v>250</v>
      </c>
      <c r="B23" s="446">
        <v>0.34</v>
      </c>
      <c r="C23" s="446">
        <v>0.34</v>
      </c>
      <c r="D23" s="446">
        <v>0.32</v>
      </c>
      <c r="E23" s="438"/>
      <c r="F23" s="22">
        <f t="shared" si="0"/>
        <v>0.33</v>
      </c>
      <c r="G23" s="325"/>
    </row>
    <row r="24" spans="1:7" ht="21" customHeight="1">
      <c r="A24" s="436" t="s">
        <v>189</v>
      </c>
      <c r="B24" s="446">
        <v>0.49</v>
      </c>
      <c r="C24" s="446">
        <v>0.49</v>
      </c>
      <c r="D24" s="446">
        <v>0.46</v>
      </c>
      <c r="E24" s="438"/>
      <c r="F24" s="22">
        <f t="shared" si="0"/>
        <v>0.48</v>
      </c>
      <c r="G24" s="325"/>
    </row>
    <row r="25" spans="1:7" ht="21" customHeight="1">
      <c r="A25" s="436" t="s">
        <v>251</v>
      </c>
      <c r="B25" s="446">
        <v>0.95</v>
      </c>
      <c r="C25" s="446">
        <v>0.95</v>
      </c>
      <c r="D25" s="446">
        <v>0.93</v>
      </c>
      <c r="E25" s="438"/>
      <c r="F25" s="22">
        <f t="shared" si="0"/>
        <v>0.94</v>
      </c>
      <c r="G25" s="325"/>
    </row>
    <row r="26" spans="1:7" ht="21" customHeight="1">
      <c r="A26" s="436" t="s">
        <v>252</v>
      </c>
      <c r="B26" s="446">
        <v>0.72</v>
      </c>
      <c r="C26" s="446">
        <v>0.73</v>
      </c>
      <c r="D26" s="446">
        <v>0.69</v>
      </c>
      <c r="E26" s="438"/>
      <c r="F26" s="22">
        <f t="shared" si="0"/>
        <v>0.71</v>
      </c>
      <c r="G26" s="325"/>
    </row>
    <row r="27" spans="1:7" ht="21" customHeight="1">
      <c r="A27" s="436" t="s">
        <v>253</v>
      </c>
      <c r="B27" s="446">
        <v>0.63</v>
      </c>
      <c r="C27" s="446">
        <v>0.62</v>
      </c>
      <c r="D27" s="446">
        <v>0.59</v>
      </c>
      <c r="E27" s="438"/>
      <c r="F27" s="22">
        <f t="shared" si="0"/>
        <v>0.61</v>
      </c>
      <c r="G27" s="325"/>
    </row>
    <row r="28" spans="1:7" ht="21" customHeight="1">
      <c r="A28" s="436" t="s">
        <v>254</v>
      </c>
      <c r="B28" s="446">
        <v>0.72</v>
      </c>
      <c r="C28" s="446">
        <v>0.72</v>
      </c>
      <c r="D28" s="446">
        <v>0.69</v>
      </c>
      <c r="E28" s="438"/>
      <c r="F28" s="22">
        <f t="shared" si="0"/>
        <v>0.71</v>
      </c>
      <c r="G28" s="325"/>
    </row>
    <row r="29" spans="1:7" ht="21" customHeight="1">
      <c r="A29" s="436" t="s">
        <v>319</v>
      </c>
      <c r="B29" s="446">
        <v>0.55</v>
      </c>
      <c r="C29" s="446">
        <v>0.5</v>
      </c>
      <c r="D29" s="446">
        <v>0.46</v>
      </c>
      <c r="E29" s="438"/>
      <c r="F29" s="22">
        <f t="shared" si="0"/>
        <v>0.5</v>
      </c>
      <c r="G29" s="325"/>
    </row>
    <row r="30" spans="1:7" ht="21" customHeight="1">
      <c r="A30" s="436" t="s">
        <v>255</v>
      </c>
      <c r="B30" s="446">
        <v>0.71</v>
      </c>
      <c r="C30" s="446">
        <v>0.7</v>
      </c>
      <c r="D30" s="446">
        <v>0.66</v>
      </c>
      <c r="E30" s="438"/>
      <c r="F30" s="22">
        <f t="shared" si="0"/>
        <v>0.69</v>
      </c>
      <c r="G30" s="325"/>
    </row>
    <row r="31" spans="1:7" ht="21" customHeight="1">
      <c r="A31" s="436" t="s">
        <v>256</v>
      </c>
      <c r="B31" s="446">
        <v>0.64</v>
      </c>
      <c r="C31" s="446">
        <v>0.61</v>
      </c>
      <c r="D31" s="446">
        <v>0.56</v>
      </c>
      <c r="E31" s="438"/>
      <c r="F31" s="22">
        <f t="shared" si="0"/>
        <v>0.6</v>
      </c>
      <c r="G31" s="325"/>
    </row>
    <row r="32" spans="1:7" ht="21" customHeight="1">
      <c r="A32" s="436" t="s">
        <v>257</v>
      </c>
      <c r="B32" s="446">
        <v>0.63</v>
      </c>
      <c r="C32" s="446">
        <v>0.62</v>
      </c>
      <c r="D32" s="446">
        <v>0.59</v>
      </c>
      <c r="E32" s="438"/>
      <c r="F32" s="22">
        <f t="shared" si="0"/>
        <v>0.61</v>
      </c>
      <c r="G32" s="325"/>
    </row>
    <row r="33" spans="1:7" ht="21" customHeight="1">
      <c r="A33" s="436" t="s">
        <v>190</v>
      </c>
      <c r="B33" s="446">
        <v>0.48</v>
      </c>
      <c r="C33" s="446">
        <v>0.47</v>
      </c>
      <c r="D33" s="446">
        <v>0.46</v>
      </c>
      <c r="E33" s="438"/>
      <c r="F33" s="22">
        <f t="shared" si="0"/>
        <v>0.47</v>
      </c>
      <c r="G33" s="325"/>
    </row>
    <row r="34" spans="1:7" ht="21" customHeight="1">
      <c r="A34" s="436" t="s">
        <v>258</v>
      </c>
      <c r="B34" s="446">
        <v>0.63</v>
      </c>
      <c r="C34" s="446">
        <v>0.63</v>
      </c>
      <c r="D34" s="446">
        <v>0.6</v>
      </c>
      <c r="E34" s="438"/>
      <c r="F34" s="22">
        <f t="shared" si="0"/>
        <v>0.62</v>
      </c>
      <c r="G34" s="325"/>
    </row>
    <row r="35" spans="1:7" ht="21" customHeight="1">
      <c r="A35" s="436" t="s">
        <v>259</v>
      </c>
      <c r="B35" s="446">
        <v>0.63</v>
      </c>
      <c r="C35" s="446">
        <v>0.62</v>
      </c>
      <c r="D35" s="446">
        <v>0.59</v>
      </c>
      <c r="E35" s="438"/>
      <c r="F35" s="22">
        <f t="shared" si="0"/>
        <v>0.61</v>
      </c>
      <c r="G35" s="325"/>
    </row>
    <row r="36" spans="1:7" ht="21" customHeight="1">
      <c r="A36" s="436" t="s">
        <v>260</v>
      </c>
      <c r="B36" s="446">
        <v>0.61</v>
      </c>
      <c r="C36" s="446">
        <v>0.62</v>
      </c>
      <c r="D36" s="446">
        <v>0.6</v>
      </c>
      <c r="E36" s="438"/>
      <c r="F36" s="22">
        <f t="shared" si="0"/>
        <v>0.61</v>
      </c>
      <c r="G36" s="325"/>
    </row>
    <row r="37" spans="1:7" ht="21" customHeight="1">
      <c r="A37" s="436" t="s">
        <v>261</v>
      </c>
      <c r="B37" s="446">
        <v>0.6</v>
      </c>
      <c r="C37" s="446">
        <v>0.58</v>
      </c>
      <c r="D37" s="446">
        <v>0.52</v>
      </c>
      <c r="E37" s="438"/>
      <c r="F37" s="22">
        <f t="shared" si="0"/>
        <v>0.57</v>
      </c>
      <c r="G37" s="325"/>
    </row>
    <row r="38" spans="1:7" ht="21" customHeight="1">
      <c r="A38" s="436" t="s">
        <v>262</v>
      </c>
      <c r="B38" s="446">
        <v>0.5</v>
      </c>
      <c r="C38" s="446">
        <v>0.47</v>
      </c>
      <c r="D38" s="446">
        <v>0.43</v>
      </c>
      <c r="E38" s="438"/>
      <c r="F38" s="22">
        <f t="shared" si="0"/>
        <v>0.47</v>
      </c>
      <c r="G38" s="325"/>
    </row>
    <row r="39" spans="1:7" ht="21" customHeight="1">
      <c r="A39" s="436" t="s">
        <v>263</v>
      </c>
      <c r="B39" s="446">
        <v>0.47</v>
      </c>
      <c r="C39" s="446">
        <v>0.47</v>
      </c>
      <c r="D39" s="446">
        <v>0.44</v>
      </c>
      <c r="E39" s="438"/>
      <c r="F39" s="22">
        <f t="shared" si="0"/>
        <v>0.46</v>
      </c>
      <c r="G39" s="325"/>
    </row>
    <row r="40" spans="1:7" ht="21" customHeight="1">
      <c r="A40" s="436" t="s">
        <v>264</v>
      </c>
      <c r="B40" s="446">
        <v>0.29</v>
      </c>
      <c r="C40" s="446">
        <v>0.28</v>
      </c>
      <c r="D40" s="446">
        <v>0.25</v>
      </c>
      <c r="E40" s="438"/>
      <c r="F40" s="22">
        <f t="shared" si="0"/>
        <v>0.27</v>
      </c>
      <c r="G40" s="325"/>
    </row>
    <row r="41" spans="1:7" ht="21" customHeight="1">
      <c r="A41" s="436" t="s">
        <v>265</v>
      </c>
      <c r="B41" s="446">
        <v>0.41</v>
      </c>
      <c r="C41" s="446">
        <v>0.43</v>
      </c>
      <c r="D41" s="446">
        <v>0.39</v>
      </c>
      <c r="E41" s="438"/>
      <c r="F41" s="22">
        <f t="shared" si="0"/>
        <v>0.41</v>
      </c>
      <c r="G41" s="325"/>
    </row>
    <row r="42" spans="1:7" ht="21" customHeight="1">
      <c r="A42" s="436" t="s">
        <v>266</v>
      </c>
      <c r="B42" s="446">
        <v>0.29</v>
      </c>
      <c r="C42" s="446">
        <v>0.29</v>
      </c>
      <c r="D42" s="446">
        <v>0.27</v>
      </c>
      <c r="E42" s="438"/>
      <c r="F42" s="22">
        <f t="shared" si="0"/>
        <v>0.28</v>
      </c>
      <c r="G42" s="325"/>
    </row>
    <row r="43" spans="1:7" ht="21" customHeight="1">
      <c r="A43" s="436" t="s">
        <v>267</v>
      </c>
      <c r="B43" s="446">
        <v>0.16</v>
      </c>
      <c r="C43" s="446">
        <v>0.17</v>
      </c>
      <c r="D43" s="446">
        <v>0.15</v>
      </c>
      <c r="E43" s="438"/>
      <c r="F43" s="22">
        <f t="shared" si="0"/>
        <v>0.16</v>
      </c>
      <c r="G43" s="325"/>
    </row>
    <row r="44" spans="1:7" ht="21" customHeight="1">
      <c r="A44" s="436" t="s">
        <v>268</v>
      </c>
      <c r="B44" s="446">
        <v>0.65</v>
      </c>
      <c r="C44" s="446">
        <v>0.65</v>
      </c>
      <c r="D44" s="446">
        <v>0.61</v>
      </c>
      <c r="E44" s="438"/>
      <c r="F44" s="22">
        <f t="shared" si="0"/>
        <v>0.64</v>
      </c>
      <c r="G44" s="325"/>
    </row>
    <row r="45" spans="1:7" ht="21" customHeight="1" thickBot="1">
      <c r="A45" s="437" t="s">
        <v>269</v>
      </c>
      <c r="B45" s="447">
        <v>0.36</v>
      </c>
      <c r="C45" s="447">
        <v>0.36</v>
      </c>
      <c r="D45" s="447">
        <v>0.32</v>
      </c>
      <c r="E45" s="439"/>
      <c r="F45" s="23">
        <f t="shared" si="0"/>
        <v>0.35</v>
      </c>
      <c r="G45" s="322"/>
    </row>
    <row r="46" spans="1:7" ht="12" customHeight="1" thickTop="1">
      <c r="A46" s="536" t="s">
        <v>191</v>
      </c>
      <c r="B46" s="448"/>
      <c r="C46" s="448"/>
      <c r="D46" s="448"/>
      <c r="E46" s="440" t="s">
        <v>270</v>
      </c>
      <c r="F46" s="317">
        <f>ROUND(SUM(F4:F24)/21,2)</f>
        <v>0.62</v>
      </c>
      <c r="G46" s="326" t="s">
        <v>271</v>
      </c>
    </row>
    <row r="47" spans="1:7" ht="15" customHeight="1" thickBot="1">
      <c r="A47" s="537"/>
      <c r="B47" s="449">
        <v>0.68</v>
      </c>
      <c r="C47" s="449">
        <v>0.68</v>
      </c>
      <c r="D47" s="449">
        <v>0.66</v>
      </c>
      <c r="E47" s="441"/>
      <c r="F47" s="318">
        <f>ROUND((D47+C47+B47)/3,2)</f>
        <v>0.67</v>
      </c>
      <c r="G47" s="327"/>
    </row>
    <row r="48" spans="1:7" ht="12" customHeight="1" thickTop="1">
      <c r="A48" s="536" t="s">
        <v>165</v>
      </c>
      <c r="B48" s="448"/>
      <c r="C48" s="448"/>
      <c r="D48" s="448"/>
      <c r="E48" s="440" t="s">
        <v>270</v>
      </c>
      <c r="F48" s="317">
        <f>ROUND(SUM(F25:F45)/21,2)</f>
        <v>0.54</v>
      </c>
      <c r="G48" s="326" t="s">
        <v>272</v>
      </c>
    </row>
    <row r="49" spans="1:7" ht="15" customHeight="1" thickBot="1">
      <c r="A49" s="537"/>
      <c r="B49" s="449">
        <v>0.58</v>
      </c>
      <c r="C49" s="449">
        <v>0.58</v>
      </c>
      <c r="D49" s="449">
        <v>0.55</v>
      </c>
      <c r="E49" s="441"/>
      <c r="F49" s="318">
        <f>ROUND((D49+C49+B49)/3,2)</f>
        <v>0.57</v>
      </c>
      <c r="G49" s="327"/>
    </row>
    <row r="50" spans="1:7" ht="12" customHeight="1" thickTop="1">
      <c r="A50" s="538" t="s">
        <v>192</v>
      </c>
      <c r="B50" s="450"/>
      <c r="C50" s="450"/>
      <c r="D50" s="450"/>
      <c r="E50" s="442" t="s">
        <v>273</v>
      </c>
      <c r="F50" s="316">
        <f>ROUND(SUM(F4:F45)/42,2)</f>
        <v>0.58</v>
      </c>
      <c r="G50" s="323" t="s">
        <v>272</v>
      </c>
    </row>
    <row r="51" spans="1:7" ht="15" customHeight="1">
      <c r="A51" s="539"/>
      <c r="B51" s="451">
        <v>0.66</v>
      </c>
      <c r="C51" s="451">
        <v>0.66</v>
      </c>
      <c r="D51" s="451">
        <v>0.64</v>
      </c>
      <c r="E51" s="443"/>
      <c r="F51" s="24">
        <f>ROUND((D51+C51+B51)/3,2)</f>
        <v>0.65</v>
      </c>
      <c r="G51" s="324"/>
    </row>
    <row r="52" ht="13.5">
      <c r="A52" s="332" t="s">
        <v>436</v>
      </c>
    </row>
    <row r="53" ht="13.5">
      <c r="A53" s="332" t="s">
        <v>194</v>
      </c>
    </row>
    <row r="54" ht="18.75" customHeight="1"/>
    <row r="858" ht="13.5">
      <c r="D858" s="19">
        <v>0.66</v>
      </c>
    </row>
    <row r="859" ht="13.5">
      <c r="D859" s="19">
        <v>0</v>
      </c>
    </row>
    <row r="860" ht="13.5">
      <c r="D860" s="19">
        <v>0</v>
      </c>
    </row>
    <row r="861" ht="13.5">
      <c r="D861" s="19">
        <v>0</v>
      </c>
    </row>
    <row r="862" ht="13.5">
      <c r="D862" s="19">
        <v>0</v>
      </c>
    </row>
    <row r="863" ht="13.5">
      <c r="D863" s="19">
        <v>0</v>
      </c>
    </row>
    <row r="864" ht="13.5">
      <c r="D864" s="19">
        <v>0</v>
      </c>
    </row>
    <row r="865" ht="13.5">
      <c r="D865" s="19">
        <v>0</v>
      </c>
    </row>
    <row r="866" ht="13.5">
      <c r="D866" s="19">
        <v>0</v>
      </c>
    </row>
    <row r="867" ht="13.5">
      <c r="D867" s="19">
        <v>0</v>
      </c>
    </row>
    <row r="868" ht="13.5">
      <c r="D868" s="19">
        <v>0</v>
      </c>
    </row>
    <row r="869" ht="13.5">
      <c r="D869" s="19">
        <v>0</v>
      </c>
    </row>
    <row r="870" ht="13.5">
      <c r="D870" s="19">
        <v>0</v>
      </c>
    </row>
    <row r="871" ht="13.5">
      <c r="D871" s="19">
        <v>0</v>
      </c>
    </row>
    <row r="872" ht="13.5">
      <c r="D872" s="19">
        <v>0</v>
      </c>
    </row>
    <row r="873" ht="13.5">
      <c r="D873" s="19">
        <v>0</v>
      </c>
    </row>
    <row r="874" ht="13.5">
      <c r="D874" s="19">
        <v>0</v>
      </c>
    </row>
    <row r="875" ht="13.5">
      <c r="D875" s="19">
        <v>0</v>
      </c>
    </row>
    <row r="876" ht="13.5">
      <c r="D876" s="19">
        <v>0</v>
      </c>
    </row>
    <row r="877" ht="13.5">
      <c r="D877" s="19">
        <v>0</v>
      </c>
    </row>
    <row r="878" ht="13.5">
      <c r="D878" s="19">
        <v>0</v>
      </c>
    </row>
    <row r="879" ht="13.5">
      <c r="D879" s="19">
        <v>0</v>
      </c>
    </row>
    <row r="880" ht="13.5">
      <c r="D880" s="19">
        <v>0</v>
      </c>
    </row>
    <row r="881" ht="13.5">
      <c r="D881" s="19">
        <v>0</v>
      </c>
    </row>
    <row r="882" ht="13.5">
      <c r="D882" s="19">
        <v>0</v>
      </c>
    </row>
    <row r="883" ht="13.5">
      <c r="D883" s="19">
        <v>0</v>
      </c>
    </row>
    <row r="884" ht="13.5">
      <c r="D884" s="19">
        <v>0</v>
      </c>
    </row>
    <row r="885" ht="13.5">
      <c r="D885" s="19">
        <v>0</v>
      </c>
    </row>
    <row r="886" ht="13.5">
      <c r="D886" s="19">
        <v>0</v>
      </c>
    </row>
    <row r="887" ht="13.5">
      <c r="D887" s="19">
        <v>0</v>
      </c>
    </row>
    <row r="888" ht="13.5">
      <c r="D888" s="19">
        <v>0</v>
      </c>
    </row>
    <row r="889" ht="13.5">
      <c r="D889" s="19">
        <v>0</v>
      </c>
    </row>
    <row r="890" ht="13.5">
      <c r="D890" s="19">
        <v>0</v>
      </c>
    </row>
    <row r="891" ht="13.5">
      <c r="D891" s="19">
        <v>0</v>
      </c>
    </row>
    <row r="892" ht="13.5">
      <c r="D892" s="19">
        <v>0</v>
      </c>
    </row>
    <row r="893" ht="13.5">
      <c r="D893" s="19">
        <v>0</v>
      </c>
    </row>
    <row r="894" ht="13.5">
      <c r="D894" s="19">
        <v>0</v>
      </c>
    </row>
    <row r="895" ht="13.5">
      <c r="D895" s="19">
        <v>0</v>
      </c>
    </row>
    <row r="896" ht="13.5">
      <c r="D896" s="19">
        <v>0</v>
      </c>
    </row>
    <row r="897" ht="13.5">
      <c r="D897" s="19">
        <v>0</v>
      </c>
    </row>
    <row r="898" ht="13.5">
      <c r="D898" s="19">
        <v>0</v>
      </c>
    </row>
    <row r="899" ht="13.5">
      <c r="D899" s="19">
        <v>0</v>
      </c>
    </row>
    <row r="900" ht="13.5">
      <c r="D900" s="19">
        <v>0</v>
      </c>
    </row>
    <row r="901" ht="13.5">
      <c r="D901" s="19">
        <v>0</v>
      </c>
    </row>
    <row r="902" ht="13.5">
      <c r="D902" s="19">
        <v>0</v>
      </c>
    </row>
    <row r="903" ht="13.5">
      <c r="D903" s="19">
        <v>0</v>
      </c>
    </row>
    <row r="904" ht="13.5">
      <c r="D904" s="19">
        <v>0</v>
      </c>
    </row>
    <row r="905" ht="13.5">
      <c r="D905" s="19">
        <v>0</v>
      </c>
    </row>
    <row r="906" ht="13.5">
      <c r="D906" s="19">
        <v>0.55</v>
      </c>
    </row>
    <row r="907" ht="13.5">
      <c r="D907" s="19">
        <v>0</v>
      </c>
    </row>
    <row r="908" ht="13.5">
      <c r="D908" s="19">
        <v>0</v>
      </c>
    </row>
    <row r="909" ht="13.5">
      <c r="D909" s="19">
        <v>0</v>
      </c>
    </row>
    <row r="910" ht="13.5">
      <c r="D910" s="19">
        <v>0</v>
      </c>
    </row>
    <row r="911" ht="13.5">
      <c r="D911" s="19">
        <v>0</v>
      </c>
    </row>
    <row r="912" ht="13.5">
      <c r="D912" s="19">
        <v>0</v>
      </c>
    </row>
    <row r="913" ht="13.5">
      <c r="D913" s="19">
        <v>0</v>
      </c>
    </row>
    <row r="914" ht="13.5">
      <c r="D914" s="19">
        <v>0</v>
      </c>
    </row>
    <row r="915" ht="13.5">
      <c r="D915" s="19">
        <v>0</v>
      </c>
    </row>
    <row r="916" ht="13.5">
      <c r="D916" s="19">
        <v>0</v>
      </c>
    </row>
    <row r="917" ht="13.5">
      <c r="D917" s="19">
        <v>0</v>
      </c>
    </row>
    <row r="918" ht="13.5">
      <c r="D918" s="19">
        <v>0</v>
      </c>
    </row>
    <row r="919" ht="13.5">
      <c r="D919" s="19">
        <v>0</v>
      </c>
    </row>
    <row r="920" ht="13.5">
      <c r="D920" s="19">
        <v>0</v>
      </c>
    </row>
    <row r="921" ht="13.5">
      <c r="D921" s="19">
        <v>0</v>
      </c>
    </row>
    <row r="922" ht="13.5">
      <c r="D922" s="19">
        <v>0</v>
      </c>
    </row>
    <row r="923" ht="13.5">
      <c r="D923" s="19">
        <v>0</v>
      </c>
    </row>
    <row r="924" ht="13.5">
      <c r="D924" s="19">
        <v>0</v>
      </c>
    </row>
    <row r="925" ht="13.5">
      <c r="D925" s="19">
        <v>0</v>
      </c>
    </row>
    <row r="926" ht="13.5">
      <c r="D926" s="19">
        <v>0</v>
      </c>
    </row>
    <row r="927" ht="13.5">
      <c r="D927" s="19">
        <v>0</v>
      </c>
    </row>
    <row r="928" ht="13.5">
      <c r="D928" s="19">
        <v>0</v>
      </c>
    </row>
    <row r="929" ht="13.5">
      <c r="D929" s="19">
        <v>0</v>
      </c>
    </row>
    <row r="930" ht="13.5">
      <c r="D930" s="19">
        <v>0</v>
      </c>
    </row>
    <row r="931" ht="13.5">
      <c r="D931" s="19">
        <v>0</v>
      </c>
    </row>
    <row r="932" ht="13.5">
      <c r="D932" s="19">
        <v>0</v>
      </c>
    </row>
    <row r="933" ht="13.5">
      <c r="D933" s="19">
        <v>0</v>
      </c>
    </row>
    <row r="934" ht="13.5">
      <c r="D934" s="19">
        <v>0</v>
      </c>
    </row>
    <row r="935" ht="13.5">
      <c r="D935" s="19">
        <v>0</v>
      </c>
    </row>
    <row r="936" ht="13.5">
      <c r="D936" s="19">
        <v>0</v>
      </c>
    </row>
    <row r="937" ht="13.5">
      <c r="D937" s="19">
        <v>0</v>
      </c>
    </row>
    <row r="938" ht="13.5">
      <c r="D938" s="19">
        <v>0</v>
      </c>
    </row>
    <row r="939" ht="13.5">
      <c r="D939" s="19">
        <v>0</v>
      </c>
    </row>
    <row r="940" ht="13.5">
      <c r="D940" s="19">
        <v>0</v>
      </c>
    </row>
    <row r="941" ht="13.5">
      <c r="D941" s="19">
        <v>0</v>
      </c>
    </row>
    <row r="942" ht="13.5">
      <c r="D942" s="19">
        <v>0</v>
      </c>
    </row>
    <row r="943" ht="13.5">
      <c r="D943" s="19">
        <v>0</v>
      </c>
    </row>
    <row r="944" ht="13.5">
      <c r="D944" s="19">
        <v>0</v>
      </c>
    </row>
    <row r="945" ht="13.5">
      <c r="D945" s="19">
        <v>0</v>
      </c>
    </row>
    <row r="946" ht="13.5">
      <c r="D946" s="19">
        <v>0</v>
      </c>
    </row>
    <row r="947" ht="13.5">
      <c r="D947" s="19">
        <v>0</v>
      </c>
    </row>
    <row r="948" ht="13.5">
      <c r="D948" s="19">
        <v>0</v>
      </c>
    </row>
    <row r="949" ht="13.5">
      <c r="D949" s="19">
        <v>0</v>
      </c>
    </row>
    <row r="950" ht="13.5">
      <c r="D950" s="19">
        <v>0</v>
      </c>
    </row>
    <row r="951" ht="13.5">
      <c r="D951" s="19">
        <v>0</v>
      </c>
    </row>
    <row r="952" ht="13.5">
      <c r="D952" s="19">
        <v>0</v>
      </c>
    </row>
    <row r="953" ht="13.5">
      <c r="D953" s="19">
        <v>0</v>
      </c>
    </row>
    <row r="954" ht="13.5">
      <c r="D954" s="19">
        <v>0.64</v>
      </c>
    </row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="85" zoomScaleSheetLayoutView="85" zoomScalePageLayoutView="0" workbookViewId="0" topLeftCell="A1">
      <pane xSplit="1" ySplit="4" topLeftCell="B29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Q20" sqref="Q20"/>
    </sheetView>
  </sheetViews>
  <sheetFormatPr defaultColWidth="8.66015625" defaultRowHeight="18"/>
  <cols>
    <col min="1" max="1" width="8.16015625" style="351" customWidth="1"/>
    <col min="2" max="3" width="6.66015625" style="351" customWidth="1"/>
    <col min="4" max="4" width="5.66015625" style="351" customWidth="1"/>
    <col min="5" max="6" width="6.66015625" style="336" customWidth="1"/>
    <col min="7" max="7" width="5.66015625" style="352" customWidth="1"/>
    <col min="8" max="8" width="6.66015625" style="353" customWidth="1"/>
    <col min="9" max="9" width="6.66015625" style="336" customWidth="1"/>
    <col min="10" max="10" width="5.66015625" style="352" customWidth="1"/>
    <col min="11" max="12" width="6.66015625" style="336" customWidth="1"/>
    <col min="13" max="13" width="5.66015625" style="336" customWidth="1"/>
    <col min="14" max="15" width="7.66015625" style="336" customWidth="1"/>
    <col min="16" max="16384" width="8.83203125" style="336" customWidth="1"/>
  </cols>
  <sheetData>
    <row r="1" spans="1:13" ht="21" customHeight="1">
      <c r="A1" s="333" t="s">
        <v>419</v>
      </c>
      <c r="B1" s="333"/>
      <c r="C1" s="333"/>
      <c r="D1" s="333"/>
      <c r="E1" s="334"/>
      <c r="F1" s="334"/>
      <c r="G1" s="334"/>
      <c r="H1" s="334"/>
      <c r="I1" s="335"/>
      <c r="J1" s="335"/>
      <c r="M1" s="452" t="s">
        <v>178</v>
      </c>
    </row>
    <row r="2" spans="1:13" ht="9" customHeight="1">
      <c r="A2" s="466"/>
      <c r="B2" s="453"/>
      <c r="C2" s="454"/>
      <c r="D2" s="454"/>
      <c r="E2" s="455"/>
      <c r="F2" s="455"/>
      <c r="G2" s="455"/>
      <c r="H2" s="455"/>
      <c r="I2" s="456"/>
      <c r="J2" s="456"/>
      <c r="K2" s="457"/>
      <c r="L2" s="457"/>
      <c r="M2" s="458"/>
    </row>
    <row r="3" spans="1:13" ht="18" customHeight="1">
      <c r="A3" s="467" t="s">
        <v>370</v>
      </c>
      <c r="B3" s="459" t="s">
        <v>376</v>
      </c>
      <c r="C3" s="460"/>
      <c r="D3" s="461"/>
      <c r="E3" s="469" t="s">
        <v>375</v>
      </c>
      <c r="F3" s="470"/>
      <c r="G3" s="471"/>
      <c r="H3" s="472" t="s">
        <v>377</v>
      </c>
      <c r="I3" s="473"/>
      <c r="J3" s="474"/>
      <c r="K3" s="472" t="s">
        <v>378</v>
      </c>
      <c r="L3" s="473"/>
      <c r="M3" s="474"/>
    </row>
    <row r="4" spans="1:13" ht="18" customHeight="1">
      <c r="A4" s="468"/>
      <c r="B4" s="462" t="s">
        <v>435</v>
      </c>
      <c r="C4" s="464" t="s">
        <v>413</v>
      </c>
      <c r="D4" s="463" t="s">
        <v>39</v>
      </c>
      <c r="E4" s="462" t="s">
        <v>435</v>
      </c>
      <c r="F4" s="464" t="s">
        <v>413</v>
      </c>
      <c r="G4" s="465" t="s">
        <v>374</v>
      </c>
      <c r="H4" s="462" t="s">
        <v>435</v>
      </c>
      <c r="I4" s="464" t="s">
        <v>413</v>
      </c>
      <c r="J4" s="465" t="s">
        <v>374</v>
      </c>
      <c r="K4" s="462" t="s">
        <v>435</v>
      </c>
      <c r="L4" s="464" t="s">
        <v>413</v>
      </c>
      <c r="M4" s="465" t="s">
        <v>374</v>
      </c>
    </row>
    <row r="5" spans="1:13" ht="21" customHeight="1">
      <c r="A5" s="337" t="s">
        <v>132</v>
      </c>
      <c r="B5" s="369">
        <f>SUM(E5,H5,K5)</f>
        <v>439832</v>
      </c>
      <c r="C5" s="370">
        <v>448355</v>
      </c>
      <c r="D5" s="362">
        <f>IF(C5=0,"　　皆増",ROUND(B5/C5*100-100,1))</f>
        <v>-1.9</v>
      </c>
      <c r="E5" s="371">
        <v>382097</v>
      </c>
      <c r="F5" s="372">
        <v>364019</v>
      </c>
      <c r="G5" s="338">
        <f>IF(F5=0,"　　皆増",ROUND(E5/F5*100-100,1))</f>
        <v>5</v>
      </c>
      <c r="H5" s="373">
        <v>35072</v>
      </c>
      <c r="I5" s="372">
        <v>50166</v>
      </c>
      <c r="J5" s="338">
        <f>IF(I5=0,"　　皆増",ROUND(H5/I5*100-100,1))</f>
        <v>-30.1</v>
      </c>
      <c r="K5" s="373">
        <v>22663</v>
      </c>
      <c r="L5" s="372">
        <v>34170</v>
      </c>
      <c r="M5" s="338">
        <f>IF(L5=0,"　　皆増",ROUND(K5/L5*100-100,1))</f>
        <v>-33.7</v>
      </c>
    </row>
    <row r="6" spans="1:13" ht="21" customHeight="1">
      <c r="A6" s="339" t="s">
        <v>102</v>
      </c>
      <c r="B6" s="354">
        <f>SUM(E6,H6,K6)</f>
        <v>202411</v>
      </c>
      <c r="C6" s="355">
        <v>212088</v>
      </c>
      <c r="D6" s="363">
        <f aca="true" t="shared" si="0" ref="D6:D49">IF(C6=0,"　　皆増",ROUND(B6/C6*100-100,1))</f>
        <v>-4.6</v>
      </c>
      <c r="E6" s="374">
        <v>173829</v>
      </c>
      <c r="F6" s="375">
        <v>170375</v>
      </c>
      <c r="G6" s="340">
        <f aca="true" t="shared" si="1" ref="G6:G49">IF(F6=0,"　　皆増",ROUND(E6/F6*100-100,1))</f>
        <v>2</v>
      </c>
      <c r="H6" s="376">
        <v>18264</v>
      </c>
      <c r="I6" s="375">
        <v>26231</v>
      </c>
      <c r="J6" s="340">
        <f aca="true" t="shared" si="2" ref="J6:J49">IF(I6=0,"　　皆増",ROUND(H6/I6*100-100,1))</f>
        <v>-30.4</v>
      </c>
      <c r="K6" s="376">
        <v>10318</v>
      </c>
      <c r="L6" s="375">
        <v>15482</v>
      </c>
      <c r="M6" s="340">
        <f aca="true" t="shared" si="3" ref="M6:M49">IF(L6=0,"　　皆増",ROUND(K6/L6*100-100,1))</f>
        <v>-33.4</v>
      </c>
    </row>
    <row r="7" spans="1:13" ht="21" customHeight="1">
      <c r="A7" s="339" t="s">
        <v>166</v>
      </c>
      <c r="B7" s="354">
        <f aca="true" t="shared" si="4" ref="B7:B46">SUM(E7,H7,K7)</f>
        <v>83720</v>
      </c>
      <c r="C7" s="355">
        <v>94105</v>
      </c>
      <c r="D7" s="363">
        <f t="shared" si="0"/>
        <v>-11</v>
      </c>
      <c r="E7" s="374">
        <v>58682</v>
      </c>
      <c r="F7" s="375">
        <v>57683</v>
      </c>
      <c r="G7" s="340">
        <f t="shared" si="1"/>
        <v>1.7</v>
      </c>
      <c r="H7" s="376">
        <v>18499</v>
      </c>
      <c r="I7" s="375">
        <v>26492</v>
      </c>
      <c r="J7" s="340">
        <f t="shared" si="2"/>
        <v>-30.2</v>
      </c>
      <c r="K7" s="376">
        <v>6539</v>
      </c>
      <c r="L7" s="375">
        <v>9930</v>
      </c>
      <c r="M7" s="340">
        <f t="shared" si="3"/>
        <v>-34.1</v>
      </c>
    </row>
    <row r="8" spans="1:13" ht="21" customHeight="1">
      <c r="A8" s="339" t="s">
        <v>133</v>
      </c>
      <c r="B8" s="354">
        <f t="shared" si="4"/>
        <v>113442</v>
      </c>
      <c r="C8" s="355">
        <v>118154</v>
      </c>
      <c r="D8" s="363">
        <f t="shared" si="0"/>
        <v>-4</v>
      </c>
      <c r="E8" s="377">
        <v>97421</v>
      </c>
      <c r="F8" s="378">
        <v>94571</v>
      </c>
      <c r="G8" s="340">
        <f t="shared" si="1"/>
        <v>3</v>
      </c>
      <c r="H8" s="376">
        <v>9284</v>
      </c>
      <c r="I8" s="378">
        <v>13363</v>
      </c>
      <c r="J8" s="340">
        <f t="shared" si="2"/>
        <v>-30.5</v>
      </c>
      <c r="K8" s="376">
        <v>6737</v>
      </c>
      <c r="L8" s="378">
        <v>10220</v>
      </c>
      <c r="M8" s="340">
        <f t="shared" si="3"/>
        <v>-34.1</v>
      </c>
    </row>
    <row r="9" spans="1:13" ht="21" customHeight="1">
      <c r="A9" s="339" t="s">
        <v>167</v>
      </c>
      <c r="B9" s="354">
        <f t="shared" si="4"/>
        <v>99209</v>
      </c>
      <c r="C9" s="355">
        <v>105474</v>
      </c>
      <c r="D9" s="363">
        <f t="shared" si="0"/>
        <v>-5.9</v>
      </c>
      <c r="E9" s="374">
        <v>80658</v>
      </c>
      <c r="F9" s="375">
        <v>78274</v>
      </c>
      <c r="G9" s="340">
        <f t="shared" si="1"/>
        <v>3</v>
      </c>
      <c r="H9" s="376">
        <v>11938</v>
      </c>
      <c r="I9" s="375">
        <v>17158</v>
      </c>
      <c r="J9" s="340">
        <f t="shared" si="2"/>
        <v>-30.4</v>
      </c>
      <c r="K9" s="376">
        <v>6613</v>
      </c>
      <c r="L9" s="375">
        <v>10042</v>
      </c>
      <c r="M9" s="340">
        <f t="shared" si="3"/>
        <v>-34.1</v>
      </c>
    </row>
    <row r="10" spans="1:13" ht="21" customHeight="1">
      <c r="A10" s="339" t="s">
        <v>168</v>
      </c>
      <c r="B10" s="354">
        <f t="shared" si="4"/>
        <v>86245</v>
      </c>
      <c r="C10" s="355">
        <v>93096</v>
      </c>
      <c r="D10" s="363">
        <f t="shared" si="0"/>
        <v>-7.4</v>
      </c>
      <c r="E10" s="374">
        <v>66079</v>
      </c>
      <c r="F10" s="375">
        <v>63604</v>
      </c>
      <c r="G10" s="340">
        <f t="shared" si="1"/>
        <v>3.9</v>
      </c>
      <c r="H10" s="376">
        <v>14359</v>
      </c>
      <c r="I10" s="375">
        <v>20629</v>
      </c>
      <c r="J10" s="340">
        <f t="shared" si="2"/>
        <v>-30.4</v>
      </c>
      <c r="K10" s="376">
        <v>5807</v>
      </c>
      <c r="L10" s="375">
        <v>8863</v>
      </c>
      <c r="M10" s="340">
        <f t="shared" si="3"/>
        <v>-34.5</v>
      </c>
    </row>
    <row r="11" spans="1:13" ht="21" customHeight="1">
      <c r="A11" s="339" t="s">
        <v>134</v>
      </c>
      <c r="B11" s="354">
        <f t="shared" si="4"/>
        <v>16628</v>
      </c>
      <c r="C11" s="355">
        <v>18710</v>
      </c>
      <c r="D11" s="363">
        <f t="shared" si="0"/>
        <v>-11.1</v>
      </c>
      <c r="E11" s="374">
        <v>12387</v>
      </c>
      <c r="F11" s="375">
        <v>12487</v>
      </c>
      <c r="G11" s="340">
        <f t="shared" si="1"/>
        <v>-0.8</v>
      </c>
      <c r="H11" s="376">
        <v>2775</v>
      </c>
      <c r="I11" s="375">
        <v>3989</v>
      </c>
      <c r="J11" s="340">
        <f t="shared" si="2"/>
        <v>-30.4</v>
      </c>
      <c r="K11" s="376">
        <v>1466</v>
      </c>
      <c r="L11" s="375">
        <v>2234</v>
      </c>
      <c r="M11" s="340">
        <f t="shared" si="3"/>
        <v>-34.4</v>
      </c>
    </row>
    <row r="12" spans="1:13" ht="21" customHeight="1">
      <c r="A12" s="339" t="s">
        <v>135</v>
      </c>
      <c r="B12" s="354">
        <f t="shared" si="4"/>
        <v>43681</v>
      </c>
      <c r="C12" s="355">
        <v>44770</v>
      </c>
      <c r="D12" s="363">
        <f t="shared" si="0"/>
        <v>-2.4</v>
      </c>
      <c r="E12" s="374">
        <v>35420</v>
      </c>
      <c r="F12" s="375">
        <v>32722</v>
      </c>
      <c r="G12" s="340">
        <f t="shared" si="1"/>
        <v>8.2</v>
      </c>
      <c r="H12" s="376">
        <v>5673</v>
      </c>
      <c r="I12" s="375">
        <v>8139</v>
      </c>
      <c r="J12" s="340">
        <f t="shared" si="2"/>
        <v>-30.3</v>
      </c>
      <c r="K12" s="376">
        <v>2588</v>
      </c>
      <c r="L12" s="375">
        <v>3909</v>
      </c>
      <c r="M12" s="340">
        <f t="shared" si="3"/>
        <v>-33.8</v>
      </c>
    </row>
    <row r="13" spans="1:13" ht="21" customHeight="1">
      <c r="A13" s="339" t="s">
        <v>136</v>
      </c>
      <c r="B13" s="354">
        <f t="shared" si="4"/>
        <v>85222</v>
      </c>
      <c r="C13" s="355">
        <v>106694</v>
      </c>
      <c r="D13" s="363">
        <f t="shared" si="0"/>
        <v>-20.1</v>
      </c>
      <c r="E13" s="374">
        <v>72597</v>
      </c>
      <c r="F13" s="375">
        <v>88241</v>
      </c>
      <c r="G13" s="340">
        <f t="shared" si="1"/>
        <v>-17.7</v>
      </c>
      <c r="H13" s="376">
        <v>8048</v>
      </c>
      <c r="I13" s="375">
        <v>11552</v>
      </c>
      <c r="J13" s="340">
        <f t="shared" si="2"/>
        <v>-30.3</v>
      </c>
      <c r="K13" s="376">
        <v>4577</v>
      </c>
      <c r="L13" s="375">
        <v>6901</v>
      </c>
      <c r="M13" s="340">
        <f t="shared" si="3"/>
        <v>-33.7</v>
      </c>
    </row>
    <row r="14" spans="1:13" ht="21" customHeight="1">
      <c r="A14" s="339" t="s">
        <v>169</v>
      </c>
      <c r="B14" s="354">
        <f t="shared" si="4"/>
        <v>52322</v>
      </c>
      <c r="C14" s="355">
        <v>53981</v>
      </c>
      <c r="D14" s="363">
        <f t="shared" si="0"/>
        <v>-3.1</v>
      </c>
      <c r="E14" s="374">
        <v>39454</v>
      </c>
      <c r="F14" s="375">
        <v>35174</v>
      </c>
      <c r="G14" s="340">
        <f t="shared" si="1"/>
        <v>12.2</v>
      </c>
      <c r="H14" s="376">
        <v>9221</v>
      </c>
      <c r="I14" s="375">
        <v>13240</v>
      </c>
      <c r="J14" s="340">
        <f t="shared" si="2"/>
        <v>-30.4</v>
      </c>
      <c r="K14" s="376">
        <v>3647</v>
      </c>
      <c r="L14" s="375">
        <v>5567</v>
      </c>
      <c r="M14" s="340">
        <f t="shared" si="3"/>
        <v>-34.5</v>
      </c>
    </row>
    <row r="15" spans="1:13" ht="21" customHeight="1">
      <c r="A15" s="339" t="s">
        <v>17</v>
      </c>
      <c r="B15" s="354">
        <f t="shared" si="4"/>
        <v>94368</v>
      </c>
      <c r="C15" s="355">
        <v>93168</v>
      </c>
      <c r="D15" s="363">
        <f t="shared" si="0"/>
        <v>1.3</v>
      </c>
      <c r="E15" s="374">
        <v>82680</v>
      </c>
      <c r="F15" s="375">
        <v>76134</v>
      </c>
      <c r="G15" s="340">
        <f t="shared" si="1"/>
        <v>8.6</v>
      </c>
      <c r="H15" s="376">
        <v>7508</v>
      </c>
      <c r="I15" s="375">
        <v>10706</v>
      </c>
      <c r="J15" s="340">
        <f t="shared" si="2"/>
        <v>-29.9</v>
      </c>
      <c r="K15" s="376">
        <v>4180</v>
      </c>
      <c r="L15" s="375">
        <v>6328</v>
      </c>
      <c r="M15" s="340">
        <f t="shared" si="3"/>
        <v>-33.9</v>
      </c>
    </row>
    <row r="16" spans="1:13" ht="21" customHeight="1">
      <c r="A16" s="339" t="s">
        <v>137</v>
      </c>
      <c r="B16" s="354">
        <f t="shared" si="4"/>
        <v>64991</v>
      </c>
      <c r="C16" s="355">
        <v>68960</v>
      </c>
      <c r="D16" s="363">
        <f t="shared" si="0"/>
        <v>-5.8</v>
      </c>
      <c r="E16" s="374">
        <v>54845</v>
      </c>
      <c r="F16" s="375">
        <v>54014</v>
      </c>
      <c r="G16" s="340">
        <f t="shared" si="1"/>
        <v>1.5</v>
      </c>
      <c r="H16" s="376">
        <v>6099</v>
      </c>
      <c r="I16" s="375">
        <v>8766</v>
      </c>
      <c r="J16" s="340">
        <f t="shared" si="2"/>
        <v>-30.4</v>
      </c>
      <c r="K16" s="376">
        <v>4047</v>
      </c>
      <c r="L16" s="375">
        <v>6180</v>
      </c>
      <c r="M16" s="340">
        <f t="shared" si="3"/>
        <v>-34.5</v>
      </c>
    </row>
    <row r="17" spans="1:13" ht="21" customHeight="1">
      <c r="A17" s="339" t="s">
        <v>170</v>
      </c>
      <c r="B17" s="354">
        <f t="shared" si="4"/>
        <v>188344</v>
      </c>
      <c r="C17" s="355">
        <v>191552</v>
      </c>
      <c r="D17" s="363">
        <f t="shared" si="0"/>
        <v>-1.7</v>
      </c>
      <c r="E17" s="374">
        <v>164573</v>
      </c>
      <c r="F17" s="375">
        <v>156761</v>
      </c>
      <c r="G17" s="340">
        <f t="shared" si="1"/>
        <v>5</v>
      </c>
      <c r="H17" s="376">
        <v>14669</v>
      </c>
      <c r="I17" s="375">
        <v>21064</v>
      </c>
      <c r="J17" s="340">
        <f t="shared" si="2"/>
        <v>-30.4</v>
      </c>
      <c r="K17" s="376">
        <v>9102</v>
      </c>
      <c r="L17" s="375">
        <v>13727</v>
      </c>
      <c r="M17" s="340">
        <f t="shared" si="3"/>
        <v>-33.7</v>
      </c>
    </row>
    <row r="18" spans="1:13" ht="21" customHeight="1">
      <c r="A18" s="339" t="s">
        <v>125</v>
      </c>
      <c r="B18" s="354">
        <f t="shared" si="4"/>
        <v>130080</v>
      </c>
      <c r="C18" s="355">
        <v>129393</v>
      </c>
      <c r="D18" s="363">
        <f t="shared" si="0"/>
        <v>0.5</v>
      </c>
      <c r="E18" s="377">
        <v>113331</v>
      </c>
      <c r="F18" s="378">
        <v>104857</v>
      </c>
      <c r="G18" s="340">
        <f t="shared" si="1"/>
        <v>8.1</v>
      </c>
      <c r="H18" s="376">
        <v>9519</v>
      </c>
      <c r="I18" s="378">
        <v>13656</v>
      </c>
      <c r="J18" s="340">
        <f t="shared" si="2"/>
        <v>-30.3</v>
      </c>
      <c r="K18" s="376">
        <v>7230</v>
      </c>
      <c r="L18" s="378">
        <v>10880</v>
      </c>
      <c r="M18" s="340">
        <f t="shared" si="3"/>
        <v>-33.5</v>
      </c>
    </row>
    <row r="19" spans="1:13" ht="21" customHeight="1">
      <c r="A19" s="339" t="s">
        <v>172</v>
      </c>
      <c r="B19" s="354">
        <f t="shared" si="4"/>
        <v>22774</v>
      </c>
      <c r="C19" s="355">
        <v>25682</v>
      </c>
      <c r="D19" s="363">
        <f t="shared" si="0"/>
        <v>-11.3</v>
      </c>
      <c r="E19" s="374">
        <v>15608</v>
      </c>
      <c r="F19" s="375">
        <v>15216</v>
      </c>
      <c r="G19" s="340">
        <f t="shared" si="1"/>
        <v>2.6</v>
      </c>
      <c r="H19" s="376">
        <v>5263</v>
      </c>
      <c r="I19" s="375">
        <v>7557</v>
      </c>
      <c r="J19" s="340">
        <f t="shared" si="2"/>
        <v>-30.4</v>
      </c>
      <c r="K19" s="376">
        <v>1903</v>
      </c>
      <c r="L19" s="375">
        <v>2909</v>
      </c>
      <c r="M19" s="340">
        <f t="shared" si="3"/>
        <v>-34.6</v>
      </c>
    </row>
    <row r="20" spans="1:13" ht="21" customHeight="1">
      <c r="A20" s="339" t="s">
        <v>173</v>
      </c>
      <c r="B20" s="354">
        <f t="shared" si="4"/>
        <v>87107</v>
      </c>
      <c r="C20" s="355">
        <v>90702</v>
      </c>
      <c r="D20" s="363">
        <f t="shared" si="0"/>
        <v>-4</v>
      </c>
      <c r="E20" s="374">
        <v>77309</v>
      </c>
      <c r="F20" s="375">
        <v>76417</v>
      </c>
      <c r="G20" s="340">
        <f t="shared" si="1"/>
        <v>1.2</v>
      </c>
      <c r="H20" s="376">
        <v>6193</v>
      </c>
      <c r="I20" s="375">
        <v>8874</v>
      </c>
      <c r="J20" s="340">
        <f t="shared" si="2"/>
        <v>-30.2</v>
      </c>
      <c r="K20" s="376">
        <v>3605</v>
      </c>
      <c r="L20" s="375">
        <v>5411</v>
      </c>
      <c r="M20" s="340">
        <f t="shared" si="3"/>
        <v>-33.4</v>
      </c>
    </row>
    <row r="21" spans="1:13" ht="21" customHeight="1">
      <c r="A21" s="339" t="s">
        <v>174</v>
      </c>
      <c r="B21" s="354">
        <f t="shared" si="4"/>
        <v>17188</v>
      </c>
      <c r="C21" s="355">
        <v>19289</v>
      </c>
      <c r="D21" s="363">
        <f t="shared" si="0"/>
        <v>-10.9</v>
      </c>
      <c r="E21" s="374">
        <v>10971</v>
      </c>
      <c r="F21" s="375">
        <v>10183</v>
      </c>
      <c r="G21" s="340">
        <f t="shared" si="1"/>
        <v>7.7</v>
      </c>
      <c r="H21" s="376">
        <v>4501</v>
      </c>
      <c r="I21" s="375">
        <v>6484</v>
      </c>
      <c r="J21" s="340">
        <f t="shared" si="2"/>
        <v>-30.6</v>
      </c>
      <c r="K21" s="376">
        <v>1716</v>
      </c>
      <c r="L21" s="375">
        <v>2622</v>
      </c>
      <c r="M21" s="340">
        <f t="shared" si="3"/>
        <v>-34.6</v>
      </c>
    </row>
    <row r="22" spans="1:13" ht="21" customHeight="1">
      <c r="A22" s="339" t="s">
        <v>175</v>
      </c>
      <c r="B22" s="354">
        <f t="shared" si="4"/>
        <v>39371</v>
      </c>
      <c r="C22" s="355">
        <v>43437</v>
      </c>
      <c r="D22" s="363">
        <f t="shared" si="0"/>
        <v>-9.4</v>
      </c>
      <c r="E22" s="374">
        <v>30058</v>
      </c>
      <c r="F22" s="375">
        <v>29841</v>
      </c>
      <c r="G22" s="340">
        <f t="shared" si="1"/>
        <v>0.7</v>
      </c>
      <c r="H22" s="376">
        <v>6870</v>
      </c>
      <c r="I22" s="375">
        <v>9875</v>
      </c>
      <c r="J22" s="340">
        <f t="shared" si="2"/>
        <v>-30.4</v>
      </c>
      <c r="K22" s="376">
        <v>2443</v>
      </c>
      <c r="L22" s="375">
        <v>3721</v>
      </c>
      <c r="M22" s="340">
        <f t="shared" si="3"/>
        <v>-34.3</v>
      </c>
    </row>
    <row r="23" spans="1:13" ht="21" customHeight="1">
      <c r="A23" s="339" t="s">
        <v>176</v>
      </c>
      <c r="B23" s="354">
        <f t="shared" si="4"/>
        <v>35100</v>
      </c>
      <c r="C23" s="355">
        <v>39612</v>
      </c>
      <c r="D23" s="363">
        <f t="shared" si="0"/>
        <v>-11.4</v>
      </c>
      <c r="E23" s="374">
        <v>23279</v>
      </c>
      <c r="F23" s="375">
        <v>22383</v>
      </c>
      <c r="G23" s="340">
        <f t="shared" si="1"/>
        <v>4</v>
      </c>
      <c r="H23" s="376">
        <v>8934</v>
      </c>
      <c r="I23" s="375">
        <v>12794</v>
      </c>
      <c r="J23" s="340">
        <f t="shared" si="2"/>
        <v>-30.2</v>
      </c>
      <c r="K23" s="376">
        <v>2887</v>
      </c>
      <c r="L23" s="375">
        <v>4435</v>
      </c>
      <c r="M23" s="340">
        <f t="shared" si="3"/>
        <v>-34.9</v>
      </c>
    </row>
    <row r="24" spans="1:13" ht="21" customHeight="1">
      <c r="A24" s="339" t="s">
        <v>177</v>
      </c>
      <c r="B24" s="354">
        <f t="shared" si="4"/>
        <v>23001</v>
      </c>
      <c r="C24" s="355">
        <v>25913</v>
      </c>
      <c r="D24" s="363">
        <f t="shared" si="0"/>
        <v>-11.2</v>
      </c>
      <c r="E24" s="374">
        <v>14311</v>
      </c>
      <c r="F24" s="375">
        <v>13214</v>
      </c>
      <c r="G24" s="340">
        <f t="shared" si="1"/>
        <v>8.3</v>
      </c>
      <c r="H24" s="376">
        <v>6495</v>
      </c>
      <c r="I24" s="375">
        <v>9334</v>
      </c>
      <c r="J24" s="340">
        <f t="shared" si="2"/>
        <v>-30.4</v>
      </c>
      <c r="K24" s="376">
        <v>2195</v>
      </c>
      <c r="L24" s="375">
        <v>3365</v>
      </c>
      <c r="M24" s="340">
        <f t="shared" si="3"/>
        <v>-34.8</v>
      </c>
    </row>
    <row r="25" spans="1:13" ht="21" customHeight="1">
      <c r="A25" s="339" t="s">
        <v>179</v>
      </c>
      <c r="B25" s="354">
        <f t="shared" si="4"/>
        <v>28748</v>
      </c>
      <c r="C25" s="355">
        <v>33194</v>
      </c>
      <c r="D25" s="363">
        <f t="shared" si="0"/>
        <v>-13.4</v>
      </c>
      <c r="E25" s="374">
        <v>17526</v>
      </c>
      <c r="F25" s="375">
        <v>16841</v>
      </c>
      <c r="G25" s="340">
        <f t="shared" si="1"/>
        <v>4.1</v>
      </c>
      <c r="H25" s="376">
        <v>8746</v>
      </c>
      <c r="I25" s="375">
        <v>12570</v>
      </c>
      <c r="J25" s="340">
        <f t="shared" si="2"/>
        <v>-30.4</v>
      </c>
      <c r="K25" s="376">
        <v>2476</v>
      </c>
      <c r="L25" s="375">
        <v>3783</v>
      </c>
      <c r="M25" s="340">
        <f t="shared" si="3"/>
        <v>-34.5</v>
      </c>
    </row>
    <row r="26" spans="1:13" ht="21" customHeight="1">
      <c r="A26" s="341" t="s">
        <v>138</v>
      </c>
      <c r="B26" s="356">
        <f t="shared" si="4"/>
        <v>38012</v>
      </c>
      <c r="C26" s="357">
        <v>38511</v>
      </c>
      <c r="D26" s="364">
        <f t="shared" si="0"/>
        <v>-1.3</v>
      </c>
      <c r="E26" s="371">
        <v>33515</v>
      </c>
      <c r="F26" s="372">
        <v>31848</v>
      </c>
      <c r="G26" s="338">
        <f t="shared" si="1"/>
        <v>5.2</v>
      </c>
      <c r="H26" s="373">
        <v>2323</v>
      </c>
      <c r="I26" s="372">
        <v>3334</v>
      </c>
      <c r="J26" s="338">
        <f t="shared" si="2"/>
        <v>-30.3</v>
      </c>
      <c r="K26" s="373">
        <v>2174</v>
      </c>
      <c r="L26" s="372">
        <v>3329</v>
      </c>
      <c r="M26" s="338">
        <f t="shared" si="3"/>
        <v>-34.7</v>
      </c>
    </row>
    <row r="27" spans="1:13" ht="21" customHeight="1">
      <c r="A27" s="339" t="s">
        <v>139</v>
      </c>
      <c r="B27" s="354">
        <f t="shared" si="4"/>
        <v>27529</v>
      </c>
      <c r="C27" s="355">
        <v>28090</v>
      </c>
      <c r="D27" s="363">
        <f t="shared" si="0"/>
        <v>-2</v>
      </c>
      <c r="E27" s="374">
        <v>24262</v>
      </c>
      <c r="F27" s="375">
        <v>23281</v>
      </c>
      <c r="G27" s="340">
        <f t="shared" si="1"/>
        <v>4.2</v>
      </c>
      <c r="H27" s="376">
        <v>1952</v>
      </c>
      <c r="I27" s="375">
        <v>2811</v>
      </c>
      <c r="J27" s="340">
        <f t="shared" si="2"/>
        <v>-30.6</v>
      </c>
      <c r="K27" s="376">
        <v>1315</v>
      </c>
      <c r="L27" s="375">
        <v>1998</v>
      </c>
      <c r="M27" s="340">
        <f t="shared" si="3"/>
        <v>-34.2</v>
      </c>
    </row>
    <row r="28" spans="1:13" ht="21" customHeight="1">
      <c r="A28" s="339" t="s">
        <v>140</v>
      </c>
      <c r="B28" s="354">
        <f t="shared" si="4"/>
        <v>22695</v>
      </c>
      <c r="C28" s="355">
        <v>26964</v>
      </c>
      <c r="D28" s="363">
        <f t="shared" si="0"/>
        <v>-15.8</v>
      </c>
      <c r="E28" s="374">
        <v>14749</v>
      </c>
      <c r="F28" s="375">
        <v>15344</v>
      </c>
      <c r="G28" s="340">
        <f t="shared" si="1"/>
        <v>-3.9</v>
      </c>
      <c r="H28" s="376">
        <v>5789</v>
      </c>
      <c r="I28" s="375">
        <v>8316</v>
      </c>
      <c r="J28" s="340">
        <f t="shared" si="2"/>
        <v>-30.4</v>
      </c>
      <c r="K28" s="376">
        <v>2157</v>
      </c>
      <c r="L28" s="375">
        <v>3304</v>
      </c>
      <c r="M28" s="340">
        <f t="shared" si="3"/>
        <v>-34.7</v>
      </c>
    </row>
    <row r="29" spans="1:13" ht="21" customHeight="1">
      <c r="A29" s="339" t="s">
        <v>141</v>
      </c>
      <c r="B29" s="354">
        <f t="shared" si="4"/>
        <v>30137</v>
      </c>
      <c r="C29" s="355">
        <v>31828</v>
      </c>
      <c r="D29" s="363">
        <f t="shared" si="0"/>
        <v>-5.3</v>
      </c>
      <c r="E29" s="374">
        <v>25143</v>
      </c>
      <c r="F29" s="375">
        <v>24497</v>
      </c>
      <c r="G29" s="340">
        <f t="shared" si="1"/>
        <v>2.6</v>
      </c>
      <c r="H29" s="376">
        <v>3061</v>
      </c>
      <c r="I29" s="375">
        <v>4386</v>
      </c>
      <c r="J29" s="340">
        <f t="shared" si="2"/>
        <v>-30.2</v>
      </c>
      <c r="K29" s="376">
        <v>1933</v>
      </c>
      <c r="L29" s="375">
        <v>2945</v>
      </c>
      <c r="M29" s="340">
        <f t="shared" si="3"/>
        <v>-34.4</v>
      </c>
    </row>
    <row r="30" spans="1:13" ht="21" customHeight="1">
      <c r="A30" s="339" t="s">
        <v>142</v>
      </c>
      <c r="B30" s="354">
        <f t="shared" si="4"/>
        <v>4338</v>
      </c>
      <c r="C30" s="355">
        <v>4783</v>
      </c>
      <c r="D30" s="363">
        <f t="shared" si="0"/>
        <v>-9.3</v>
      </c>
      <c r="E30" s="374">
        <v>2608</v>
      </c>
      <c r="F30" s="375">
        <v>2240</v>
      </c>
      <c r="G30" s="340">
        <f t="shared" si="1"/>
        <v>16.4</v>
      </c>
      <c r="H30" s="376">
        <v>1246</v>
      </c>
      <c r="I30" s="375">
        <v>1792</v>
      </c>
      <c r="J30" s="340">
        <f t="shared" si="2"/>
        <v>-30.5</v>
      </c>
      <c r="K30" s="376">
        <v>484</v>
      </c>
      <c r="L30" s="375">
        <v>751</v>
      </c>
      <c r="M30" s="340">
        <f t="shared" si="3"/>
        <v>-35.6</v>
      </c>
    </row>
    <row r="31" spans="1:13" ht="21" customHeight="1">
      <c r="A31" s="339" t="s">
        <v>143</v>
      </c>
      <c r="B31" s="354">
        <f t="shared" si="4"/>
        <v>21876</v>
      </c>
      <c r="C31" s="355">
        <v>23501</v>
      </c>
      <c r="D31" s="363">
        <f t="shared" si="0"/>
        <v>-6.9</v>
      </c>
      <c r="E31" s="374">
        <v>17313</v>
      </c>
      <c r="F31" s="375">
        <v>16841</v>
      </c>
      <c r="G31" s="340">
        <f t="shared" si="1"/>
        <v>2.8</v>
      </c>
      <c r="H31" s="376">
        <v>3233</v>
      </c>
      <c r="I31" s="375">
        <v>4625</v>
      </c>
      <c r="J31" s="340">
        <f t="shared" si="2"/>
        <v>-30.1</v>
      </c>
      <c r="K31" s="376">
        <v>1330</v>
      </c>
      <c r="L31" s="375">
        <v>2035</v>
      </c>
      <c r="M31" s="340">
        <f t="shared" si="3"/>
        <v>-34.6</v>
      </c>
    </row>
    <row r="32" spans="1:13" ht="21" customHeight="1">
      <c r="A32" s="339" t="s">
        <v>144</v>
      </c>
      <c r="B32" s="354">
        <f t="shared" si="4"/>
        <v>11579</v>
      </c>
      <c r="C32" s="355">
        <v>12743</v>
      </c>
      <c r="D32" s="363">
        <f t="shared" si="0"/>
        <v>-9.1</v>
      </c>
      <c r="E32" s="374">
        <v>8814</v>
      </c>
      <c r="F32" s="375">
        <v>8712</v>
      </c>
      <c r="G32" s="340">
        <f t="shared" si="1"/>
        <v>1.2</v>
      </c>
      <c r="H32" s="376">
        <v>2056</v>
      </c>
      <c r="I32" s="375">
        <v>2954</v>
      </c>
      <c r="J32" s="340">
        <f t="shared" si="2"/>
        <v>-30.4</v>
      </c>
      <c r="K32" s="376">
        <v>709</v>
      </c>
      <c r="L32" s="375">
        <v>1077</v>
      </c>
      <c r="M32" s="340">
        <f t="shared" si="3"/>
        <v>-34.2</v>
      </c>
    </row>
    <row r="33" spans="1:13" ht="21" customHeight="1">
      <c r="A33" s="339" t="s">
        <v>145</v>
      </c>
      <c r="B33" s="354">
        <f t="shared" si="4"/>
        <v>17887</v>
      </c>
      <c r="C33" s="355">
        <v>20509</v>
      </c>
      <c r="D33" s="363">
        <f t="shared" si="0"/>
        <v>-12.8</v>
      </c>
      <c r="E33" s="374">
        <v>13912</v>
      </c>
      <c r="F33" s="375">
        <v>14723</v>
      </c>
      <c r="G33" s="340">
        <f t="shared" si="1"/>
        <v>-5.5</v>
      </c>
      <c r="H33" s="376">
        <v>2834</v>
      </c>
      <c r="I33" s="375">
        <v>4071</v>
      </c>
      <c r="J33" s="340">
        <f t="shared" si="2"/>
        <v>-30.4</v>
      </c>
      <c r="K33" s="376">
        <v>1141</v>
      </c>
      <c r="L33" s="375">
        <v>1715</v>
      </c>
      <c r="M33" s="340">
        <f t="shared" si="3"/>
        <v>-33.5</v>
      </c>
    </row>
    <row r="34" spans="1:13" ht="21" customHeight="1">
      <c r="A34" s="339" t="s">
        <v>180</v>
      </c>
      <c r="B34" s="354">
        <f t="shared" si="4"/>
        <v>15360</v>
      </c>
      <c r="C34" s="355">
        <v>19028</v>
      </c>
      <c r="D34" s="363">
        <f t="shared" si="0"/>
        <v>-19.3</v>
      </c>
      <c r="E34" s="374">
        <v>9014</v>
      </c>
      <c r="F34" s="375">
        <v>9710</v>
      </c>
      <c r="G34" s="340">
        <f t="shared" si="1"/>
        <v>-7.2</v>
      </c>
      <c r="H34" s="376">
        <v>4823</v>
      </c>
      <c r="I34" s="375">
        <v>6957</v>
      </c>
      <c r="J34" s="340">
        <f t="shared" si="2"/>
        <v>-30.7</v>
      </c>
      <c r="K34" s="376">
        <v>1523</v>
      </c>
      <c r="L34" s="375">
        <v>2361</v>
      </c>
      <c r="M34" s="340">
        <f t="shared" si="3"/>
        <v>-35.5</v>
      </c>
    </row>
    <row r="35" spans="1:13" ht="21" customHeight="1">
      <c r="A35" s="339" t="s">
        <v>146</v>
      </c>
      <c r="B35" s="354">
        <f t="shared" si="4"/>
        <v>24674</v>
      </c>
      <c r="C35" s="355">
        <v>27572</v>
      </c>
      <c r="D35" s="363">
        <f t="shared" si="0"/>
        <v>-10.5</v>
      </c>
      <c r="E35" s="374">
        <v>18856</v>
      </c>
      <c r="F35" s="375">
        <v>19092</v>
      </c>
      <c r="G35" s="340">
        <f t="shared" si="1"/>
        <v>-1.2</v>
      </c>
      <c r="H35" s="376">
        <v>4011</v>
      </c>
      <c r="I35" s="375">
        <v>5738</v>
      </c>
      <c r="J35" s="340">
        <f t="shared" si="2"/>
        <v>-30.1</v>
      </c>
      <c r="K35" s="376">
        <v>1807</v>
      </c>
      <c r="L35" s="375">
        <v>2742</v>
      </c>
      <c r="M35" s="340">
        <f t="shared" si="3"/>
        <v>-34.1</v>
      </c>
    </row>
    <row r="36" spans="1:13" ht="21" customHeight="1">
      <c r="A36" s="339" t="s">
        <v>147</v>
      </c>
      <c r="B36" s="354">
        <f t="shared" si="4"/>
        <v>26409</v>
      </c>
      <c r="C36" s="355">
        <v>28848</v>
      </c>
      <c r="D36" s="363">
        <f t="shared" si="0"/>
        <v>-8.5</v>
      </c>
      <c r="E36" s="374">
        <v>21096</v>
      </c>
      <c r="F36" s="375">
        <v>21090</v>
      </c>
      <c r="G36" s="340">
        <f t="shared" si="1"/>
        <v>0</v>
      </c>
      <c r="H36" s="376">
        <v>3538</v>
      </c>
      <c r="I36" s="375">
        <v>5071</v>
      </c>
      <c r="J36" s="340">
        <f t="shared" si="2"/>
        <v>-30.2</v>
      </c>
      <c r="K36" s="376">
        <v>1775</v>
      </c>
      <c r="L36" s="375">
        <v>2687</v>
      </c>
      <c r="M36" s="340">
        <f t="shared" si="3"/>
        <v>-33.9</v>
      </c>
    </row>
    <row r="37" spans="1:13" ht="21" customHeight="1">
      <c r="A37" s="339" t="s">
        <v>148</v>
      </c>
      <c r="B37" s="354">
        <f t="shared" si="4"/>
        <v>23660</v>
      </c>
      <c r="C37" s="355">
        <v>23672</v>
      </c>
      <c r="D37" s="363">
        <f t="shared" si="0"/>
        <v>-0.1</v>
      </c>
      <c r="E37" s="374">
        <v>20768</v>
      </c>
      <c r="F37" s="375">
        <v>19488</v>
      </c>
      <c r="G37" s="340">
        <f t="shared" si="1"/>
        <v>6.6</v>
      </c>
      <c r="H37" s="376">
        <v>1619</v>
      </c>
      <c r="I37" s="375">
        <v>2258</v>
      </c>
      <c r="J37" s="340">
        <f t="shared" si="2"/>
        <v>-28.3</v>
      </c>
      <c r="K37" s="376">
        <v>1273</v>
      </c>
      <c r="L37" s="375">
        <v>1926</v>
      </c>
      <c r="M37" s="340">
        <f t="shared" si="3"/>
        <v>-33.9</v>
      </c>
    </row>
    <row r="38" spans="1:13" ht="21" customHeight="1">
      <c r="A38" s="339" t="s">
        <v>149</v>
      </c>
      <c r="B38" s="354">
        <f t="shared" si="4"/>
        <v>13468</v>
      </c>
      <c r="C38" s="355">
        <v>13019</v>
      </c>
      <c r="D38" s="363">
        <f t="shared" si="0"/>
        <v>3.4</v>
      </c>
      <c r="E38" s="374">
        <v>11518</v>
      </c>
      <c r="F38" s="375">
        <v>10163</v>
      </c>
      <c r="G38" s="340">
        <f t="shared" si="1"/>
        <v>13.3</v>
      </c>
      <c r="H38" s="376">
        <v>1312</v>
      </c>
      <c r="I38" s="375">
        <v>1884</v>
      </c>
      <c r="J38" s="340">
        <f t="shared" si="2"/>
        <v>-30.4</v>
      </c>
      <c r="K38" s="376">
        <v>638</v>
      </c>
      <c r="L38" s="375">
        <v>972</v>
      </c>
      <c r="M38" s="340">
        <f t="shared" si="3"/>
        <v>-34.4</v>
      </c>
    </row>
    <row r="39" spans="1:13" ht="21" customHeight="1">
      <c r="A39" s="339" t="s">
        <v>150</v>
      </c>
      <c r="B39" s="354">
        <f t="shared" si="4"/>
        <v>10681</v>
      </c>
      <c r="C39" s="355">
        <v>10865</v>
      </c>
      <c r="D39" s="363">
        <f t="shared" si="0"/>
        <v>-1.7</v>
      </c>
      <c r="E39" s="374">
        <v>9247</v>
      </c>
      <c r="F39" s="375">
        <v>8778</v>
      </c>
      <c r="G39" s="340">
        <f t="shared" si="1"/>
        <v>5.3</v>
      </c>
      <c r="H39" s="376">
        <v>1015</v>
      </c>
      <c r="I39" s="375">
        <v>1460</v>
      </c>
      <c r="J39" s="340">
        <f t="shared" si="2"/>
        <v>-30.5</v>
      </c>
      <c r="K39" s="376">
        <v>419</v>
      </c>
      <c r="L39" s="375">
        <v>627</v>
      </c>
      <c r="M39" s="340">
        <f t="shared" si="3"/>
        <v>-33.2</v>
      </c>
    </row>
    <row r="40" spans="1:13" ht="21" customHeight="1">
      <c r="A40" s="339" t="s">
        <v>151</v>
      </c>
      <c r="B40" s="354">
        <f t="shared" si="4"/>
        <v>13124</v>
      </c>
      <c r="C40" s="355">
        <v>14033</v>
      </c>
      <c r="D40" s="363">
        <f t="shared" si="0"/>
        <v>-6.5</v>
      </c>
      <c r="E40" s="374">
        <v>10788</v>
      </c>
      <c r="F40" s="375">
        <v>10614</v>
      </c>
      <c r="G40" s="340">
        <f t="shared" si="1"/>
        <v>1.6</v>
      </c>
      <c r="H40" s="376">
        <v>1578</v>
      </c>
      <c r="I40" s="375">
        <v>2266</v>
      </c>
      <c r="J40" s="340">
        <f t="shared" si="2"/>
        <v>-30.4</v>
      </c>
      <c r="K40" s="376">
        <v>758</v>
      </c>
      <c r="L40" s="375">
        <v>1153</v>
      </c>
      <c r="M40" s="340">
        <f t="shared" si="3"/>
        <v>-34.3</v>
      </c>
    </row>
    <row r="41" spans="1:13" ht="21" customHeight="1">
      <c r="A41" s="339" t="s">
        <v>152</v>
      </c>
      <c r="B41" s="354">
        <f t="shared" si="4"/>
        <v>2347</v>
      </c>
      <c r="C41" s="355">
        <v>2568</v>
      </c>
      <c r="D41" s="363">
        <f t="shared" si="0"/>
        <v>-8.6</v>
      </c>
      <c r="E41" s="374">
        <v>1154</v>
      </c>
      <c r="F41" s="375">
        <v>825</v>
      </c>
      <c r="G41" s="340">
        <f t="shared" si="1"/>
        <v>39.9</v>
      </c>
      <c r="H41" s="376">
        <v>911</v>
      </c>
      <c r="I41" s="375">
        <v>1308</v>
      </c>
      <c r="J41" s="340">
        <f t="shared" si="2"/>
        <v>-30.4</v>
      </c>
      <c r="K41" s="376">
        <v>282</v>
      </c>
      <c r="L41" s="375">
        <v>435</v>
      </c>
      <c r="M41" s="340">
        <f t="shared" si="3"/>
        <v>-35.2</v>
      </c>
    </row>
    <row r="42" spans="1:13" ht="21" customHeight="1">
      <c r="A42" s="339" t="s">
        <v>153</v>
      </c>
      <c r="B42" s="354">
        <f t="shared" si="4"/>
        <v>10536</v>
      </c>
      <c r="C42" s="355">
        <v>11791</v>
      </c>
      <c r="D42" s="363">
        <f t="shared" si="0"/>
        <v>-10.6</v>
      </c>
      <c r="E42" s="374">
        <v>6830</v>
      </c>
      <c r="F42" s="375">
        <v>6379</v>
      </c>
      <c r="G42" s="340">
        <f t="shared" si="1"/>
        <v>7.1</v>
      </c>
      <c r="H42" s="376">
        <v>2855</v>
      </c>
      <c r="I42" s="375">
        <v>4103</v>
      </c>
      <c r="J42" s="340">
        <f t="shared" si="2"/>
        <v>-30.4</v>
      </c>
      <c r="K42" s="376">
        <v>851</v>
      </c>
      <c r="L42" s="375">
        <v>1309</v>
      </c>
      <c r="M42" s="340">
        <f t="shared" si="3"/>
        <v>-35</v>
      </c>
    </row>
    <row r="43" spans="1:13" ht="21" customHeight="1">
      <c r="A43" s="339" t="s">
        <v>154</v>
      </c>
      <c r="B43" s="354">
        <f t="shared" si="4"/>
        <v>4751</v>
      </c>
      <c r="C43" s="355">
        <v>5870</v>
      </c>
      <c r="D43" s="363">
        <f t="shared" si="0"/>
        <v>-19.1</v>
      </c>
      <c r="E43" s="374">
        <v>1792</v>
      </c>
      <c r="F43" s="375">
        <v>1557</v>
      </c>
      <c r="G43" s="340">
        <f t="shared" si="1"/>
        <v>15.1</v>
      </c>
      <c r="H43" s="376">
        <v>2389</v>
      </c>
      <c r="I43" s="375">
        <v>3435</v>
      </c>
      <c r="J43" s="340">
        <f t="shared" si="2"/>
        <v>-30.5</v>
      </c>
      <c r="K43" s="376">
        <v>570</v>
      </c>
      <c r="L43" s="375">
        <v>878</v>
      </c>
      <c r="M43" s="340">
        <f t="shared" si="3"/>
        <v>-35.1</v>
      </c>
    </row>
    <row r="44" spans="1:13" ht="21" customHeight="1">
      <c r="A44" s="339" t="s">
        <v>155</v>
      </c>
      <c r="B44" s="354">
        <f t="shared" si="4"/>
        <v>1501</v>
      </c>
      <c r="C44" s="355">
        <v>2308</v>
      </c>
      <c r="D44" s="363">
        <f t="shared" si="0"/>
        <v>-35</v>
      </c>
      <c r="E44" s="374">
        <v>408</v>
      </c>
      <c r="F44" s="375">
        <v>717</v>
      </c>
      <c r="G44" s="340">
        <f t="shared" si="1"/>
        <v>-43.1</v>
      </c>
      <c r="H44" s="376">
        <v>943</v>
      </c>
      <c r="I44" s="375">
        <v>1355</v>
      </c>
      <c r="J44" s="340">
        <f t="shared" si="2"/>
        <v>-30.4</v>
      </c>
      <c r="K44" s="376">
        <v>150</v>
      </c>
      <c r="L44" s="375">
        <v>236</v>
      </c>
      <c r="M44" s="340">
        <f t="shared" si="3"/>
        <v>-36.4</v>
      </c>
    </row>
    <row r="45" spans="1:13" ht="21" customHeight="1">
      <c r="A45" s="339" t="s">
        <v>156</v>
      </c>
      <c r="B45" s="354">
        <f t="shared" si="4"/>
        <v>24337</v>
      </c>
      <c r="C45" s="355">
        <v>25773</v>
      </c>
      <c r="D45" s="363">
        <f t="shared" si="0"/>
        <v>-5.6</v>
      </c>
      <c r="E45" s="374">
        <v>20171</v>
      </c>
      <c r="F45" s="375">
        <v>19645</v>
      </c>
      <c r="G45" s="340">
        <f t="shared" si="1"/>
        <v>2.7</v>
      </c>
      <c r="H45" s="376">
        <v>2735</v>
      </c>
      <c r="I45" s="375">
        <v>3934</v>
      </c>
      <c r="J45" s="340">
        <f t="shared" si="2"/>
        <v>-30.5</v>
      </c>
      <c r="K45" s="376">
        <v>1431</v>
      </c>
      <c r="L45" s="375">
        <v>2194</v>
      </c>
      <c r="M45" s="340">
        <f t="shared" si="3"/>
        <v>-34.8</v>
      </c>
    </row>
    <row r="46" spans="1:13" ht="21" customHeight="1" thickBot="1">
      <c r="A46" s="342" t="s">
        <v>101</v>
      </c>
      <c r="B46" s="358">
        <f t="shared" si="4"/>
        <v>1095</v>
      </c>
      <c r="C46" s="359">
        <v>1556</v>
      </c>
      <c r="D46" s="365">
        <f t="shared" si="0"/>
        <v>-29.6</v>
      </c>
      <c r="E46" s="379">
        <v>291</v>
      </c>
      <c r="F46" s="380">
        <v>371</v>
      </c>
      <c r="G46" s="343">
        <f t="shared" si="1"/>
        <v>-21.6</v>
      </c>
      <c r="H46" s="381">
        <v>715</v>
      </c>
      <c r="I46" s="380">
        <v>1047</v>
      </c>
      <c r="J46" s="343">
        <f t="shared" si="2"/>
        <v>-31.7</v>
      </c>
      <c r="K46" s="381">
        <v>89</v>
      </c>
      <c r="L46" s="380">
        <v>138</v>
      </c>
      <c r="M46" s="343">
        <f t="shared" si="3"/>
        <v>-35.5</v>
      </c>
    </row>
    <row r="47" spans="1:13" ht="21" customHeight="1" thickBot="1" thickTop="1">
      <c r="A47" s="344" t="s">
        <v>181</v>
      </c>
      <c r="B47" s="360">
        <f>SUM(B5:B25)</f>
        <v>1953784</v>
      </c>
      <c r="C47" s="361">
        <f>SUM(C5:C25)</f>
        <v>2056329</v>
      </c>
      <c r="D47" s="366">
        <f t="shared" si="0"/>
        <v>-5</v>
      </c>
      <c r="E47" s="382">
        <f>SUM(E5:E25)</f>
        <v>1623115</v>
      </c>
      <c r="F47" s="383">
        <f>SUM(F5:F25)</f>
        <v>1573011</v>
      </c>
      <c r="G47" s="345">
        <f t="shared" si="1"/>
        <v>3.2</v>
      </c>
      <c r="H47" s="384">
        <f>SUM(H5:H25)</f>
        <v>217930</v>
      </c>
      <c r="I47" s="383">
        <f>SUM(I5:I25)</f>
        <v>312639</v>
      </c>
      <c r="J47" s="345">
        <f t="shared" si="2"/>
        <v>-30.3</v>
      </c>
      <c r="K47" s="384">
        <f>SUM(K5:K25)</f>
        <v>112739</v>
      </c>
      <c r="L47" s="383">
        <f>SUM(L5:L25)</f>
        <v>170679</v>
      </c>
      <c r="M47" s="345">
        <f t="shared" si="3"/>
        <v>-33.9</v>
      </c>
    </row>
    <row r="48" spans="1:13" s="348" customFormat="1" ht="21" customHeight="1" thickBot="1" thickTop="1">
      <c r="A48" s="346" t="s">
        <v>165</v>
      </c>
      <c r="B48" s="385">
        <f>SUM(B26:B46)</f>
        <v>345996</v>
      </c>
      <c r="C48" s="386">
        <f>SUM(C26:C46)</f>
        <v>373832</v>
      </c>
      <c r="D48" s="367">
        <f t="shared" si="0"/>
        <v>-7.4</v>
      </c>
      <c r="E48" s="387">
        <f>SUM(E26:E46)</f>
        <v>272249</v>
      </c>
      <c r="F48" s="388">
        <f>SUM(F26:F46)</f>
        <v>265915</v>
      </c>
      <c r="G48" s="347">
        <f t="shared" si="1"/>
        <v>2.4</v>
      </c>
      <c r="H48" s="389">
        <f>SUM(H26:H46)</f>
        <v>50938</v>
      </c>
      <c r="I48" s="388">
        <f>SUM(I26:I46)</f>
        <v>73105</v>
      </c>
      <c r="J48" s="347">
        <f t="shared" si="2"/>
        <v>-30.3</v>
      </c>
      <c r="K48" s="389">
        <f>SUM(K26:K46)</f>
        <v>22809</v>
      </c>
      <c r="L48" s="388">
        <f>SUM(L26:L46)</f>
        <v>34812</v>
      </c>
      <c r="M48" s="347">
        <f t="shared" si="3"/>
        <v>-34.5</v>
      </c>
    </row>
    <row r="49" spans="1:13" s="348" customFormat="1" ht="21" customHeight="1" thickTop="1">
      <c r="A49" s="349" t="s">
        <v>171</v>
      </c>
      <c r="B49" s="390">
        <f>B48+B47</f>
        <v>2299780</v>
      </c>
      <c r="C49" s="391">
        <f>C48+C47</f>
        <v>2430161</v>
      </c>
      <c r="D49" s="368">
        <f t="shared" si="0"/>
        <v>-5.4</v>
      </c>
      <c r="E49" s="392">
        <f>E48+E47</f>
        <v>1895364</v>
      </c>
      <c r="F49" s="393">
        <f>F48+F47</f>
        <v>1838926</v>
      </c>
      <c r="G49" s="350">
        <f t="shared" si="1"/>
        <v>3.1</v>
      </c>
      <c r="H49" s="394">
        <f>H48+H47</f>
        <v>268868</v>
      </c>
      <c r="I49" s="393">
        <f>I48+I47</f>
        <v>385744</v>
      </c>
      <c r="J49" s="350">
        <f t="shared" si="2"/>
        <v>-30.3</v>
      </c>
      <c r="K49" s="394">
        <f>K48+K47</f>
        <v>135548</v>
      </c>
      <c r="L49" s="393">
        <f>L48+L47</f>
        <v>205491</v>
      </c>
      <c r="M49" s="350">
        <f t="shared" si="3"/>
        <v>-34</v>
      </c>
    </row>
    <row r="50" ht="17.25" customHeight="1"/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岐阜県</cp:lastModifiedBy>
  <cp:lastPrinted>2021-08-06T05:16:31Z</cp:lastPrinted>
  <dcterms:created xsi:type="dcterms:W3CDTF">2003-01-21T01:07:02Z</dcterms:created>
  <dcterms:modified xsi:type="dcterms:W3CDTF">2021-08-11T05:26:04Z</dcterms:modified>
  <cp:category/>
  <cp:version/>
  <cp:contentType/>
  <cp:contentStatus/>
</cp:coreProperties>
</file>