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tabRatio="623" activeTab="0"/>
  </bookViews>
  <sheets>
    <sheet name="18算出資料ok" sheetId="1" r:id="rId1"/>
    <sheet name="18決算数値ok" sheetId="2" r:id="rId2"/>
    <sheet name="18地方税ok" sheetId="3" r:id="rId3"/>
    <sheet name="18目的歳出ok" sheetId="4" r:id="rId4"/>
    <sheet name="18性質歳出ok" sheetId="5" r:id="rId5"/>
    <sheet name="Sheet1" sheetId="6" r:id="rId6"/>
  </sheets>
  <definedNames>
    <definedName name="_xlnm.Print_Area" localSheetId="1">'18決算数値ok'!$A$1:$AD$45</definedName>
    <definedName name="_xlnm.Print_Area" localSheetId="0">'18算出資料ok'!$D$2:$AP$58</definedName>
    <definedName name="_xlnm.Print_Area" localSheetId="4">'18性質歳出ok'!$A$1:$AE$47</definedName>
    <definedName name="_xlnm.Print_Area" localSheetId="2">'18地方税ok'!$A$1:$AD$48</definedName>
    <definedName name="_xlnm.Print_Area" localSheetId="3">'18目的歳出ok'!$A$1:$O$44</definedName>
    <definedName name="_xlnm.Print_Titles" localSheetId="1">'18決算数値ok'!$A:$B,'18決算数値ok'!$1:$1</definedName>
    <definedName name="_xlnm.Print_Titles" localSheetId="0">'18算出資料ok'!$D:$D</definedName>
    <definedName name="_xlnm.Print_Titles" localSheetId="4">'18性質歳出ok'!$A:$A,'18性質歳出ok'!$2:$4</definedName>
    <definedName name="_xlnm.Print_Titles" localSheetId="2">'18地方税ok'!$A:$A</definedName>
    <definedName name="_xlnm.Print_Titles" localSheetId="3">'18目的歳出ok'!$A:$A,'18目的歳出ok'!$1:$1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<sst xmlns="http://schemas.openxmlformats.org/spreadsheetml/2006/main" count="475" uniqueCount="326">
  <si>
    <t>02-01-01</t>
  </si>
  <si>
    <t>02-01-02</t>
  </si>
  <si>
    <t>02-01-03</t>
  </si>
  <si>
    <t>02-01-04</t>
  </si>
  <si>
    <t>02-01-05</t>
  </si>
  <si>
    <t>02-01-06</t>
  </si>
  <si>
    <t>02-01-10</t>
  </si>
  <si>
    <t>(29-06-04)</t>
  </si>
  <si>
    <t>29-06-01</t>
  </si>
  <si>
    <t>29-06-03</t>
  </si>
  <si>
    <t>標準財政規模</t>
  </si>
  <si>
    <t>　</t>
  </si>
  <si>
    <t>市町村名</t>
  </si>
  <si>
    <t>財   調</t>
  </si>
  <si>
    <t>減   債</t>
  </si>
  <si>
    <t>人  件</t>
  </si>
  <si>
    <t>物　件</t>
  </si>
  <si>
    <t>扶  助</t>
  </si>
  <si>
    <t>補　助</t>
  </si>
  <si>
    <t>公  債</t>
  </si>
  <si>
    <t>岐 阜 市</t>
  </si>
  <si>
    <t>大 垣 市</t>
  </si>
  <si>
    <t>高 山 市</t>
  </si>
  <si>
    <t>多治見市</t>
  </si>
  <si>
    <t>関    市</t>
  </si>
  <si>
    <t>中津川市</t>
  </si>
  <si>
    <t>美 濃 市</t>
  </si>
  <si>
    <t>瑞 浪 市</t>
  </si>
  <si>
    <t>羽 島 市</t>
  </si>
  <si>
    <t>恵 那 市</t>
  </si>
  <si>
    <t>美濃加茂市</t>
  </si>
  <si>
    <t>土 岐 市</t>
  </si>
  <si>
    <t>各務原市</t>
  </si>
  <si>
    <t>可 児 市</t>
  </si>
  <si>
    <t>岐 南 町</t>
  </si>
  <si>
    <t>笠 松 町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</si>
  <si>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</si>
  <si>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</si>
  <si>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</si>
  <si>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</si>
  <si>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</si>
  <si>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</si>
  <si>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</si>
  <si>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</si>
  <si>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</si>
  <si>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北 方 町</t>
  </si>
  <si>
    <t>坂 祝 町</t>
  </si>
  <si>
    <t>富 加 町</t>
  </si>
  <si>
    <t>川 辺 町</t>
  </si>
  <si>
    <t>七 宗 町</t>
  </si>
  <si>
    <t>八百津町</t>
  </si>
  <si>
    <t>白 川 町</t>
  </si>
  <si>
    <t>東白川村</t>
  </si>
  <si>
    <t>御 嵩 町</t>
  </si>
  <si>
    <t>白 川 村</t>
  </si>
  <si>
    <t>市  計</t>
  </si>
  <si>
    <t>町村計</t>
  </si>
  <si>
    <t>県  計</t>
  </si>
  <si>
    <t>公債費比率</t>
  </si>
  <si>
    <t>（％）</t>
  </si>
  <si>
    <r>
      <t>市計</t>
    </r>
    <r>
      <rPr>
        <sz val="10"/>
        <rFont val="ＭＳ ゴシック"/>
        <family val="3"/>
      </rPr>
      <t>（単純平均）</t>
    </r>
  </si>
  <si>
    <r>
      <t>町村計</t>
    </r>
    <r>
      <rPr>
        <sz val="10"/>
        <rFont val="ＭＳ ゴシック"/>
        <family val="3"/>
      </rPr>
      <t>(単純平均）</t>
    </r>
  </si>
  <si>
    <r>
      <t>県計</t>
    </r>
    <r>
      <rPr>
        <sz val="10"/>
        <rFont val="ＭＳ ゴシック"/>
        <family val="3"/>
      </rPr>
      <t>(単純平均）</t>
    </r>
  </si>
  <si>
    <r>
      <t>　　</t>
    </r>
    <r>
      <rPr>
        <sz val="10"/>
        <rFont val="ＭＳ ゴシック"/>
        <family val="3"/>
      </rPr>
      <t>(加重平均)</t>
    </r>
  </si>
  <si>
    <t>財政力
指数</t>
  </si>
  <si>
    <t>歳入</t>
  </si>
  <si>
    <t>繰越財源</t>
  </si>
  <si>
    <t>実質収支</t>
  </si>
  <si>
    <t>単年度収支</t>
  </si>
  <si>
    <t>実質単年度
収支</t>
  </si>
  <si>
    <t>地方債
現在高</t>
  </si>
  <si>
    <t>債務負担行為翌年度以降支出予定額</t>
  </si>
  <si>
    <t>起債制限
比率</t>
  </si>
  <si>
    <t>実質収支
比率</t>
  </si>
  <si>
    <r>
      <t>地方債現在高</t>
    </r>
    <r>
      <rPr>
        <sz val="9"/>
        <rFont val="ＭＳ ゴシック"/>
        <family val="3"/>
      </rPr>
      <t>（特定資金公共投資事業債を除く）</t>
    </r>
  </si>
  <si>
    <t>公債費
負担比率</t>
  </si>
  <si>
    <t>地方債
現在高</t>
  </si>
  <si>
    <t>債務負担
行為</t>
  </si>
  <si>
    <t>地方債＋
債務負担行為</t>
  </si>
  <si>
    <t>積立基金</t>
  </si>
  <si>
    <t>財調基金</t>
  </si>
  <si>
    <t>減債基金</t>
  </si>
  <si>
    <t>特定目的
基金</t>
  </si>
  <si>
    <t>単位：千円</t>
  </si>
  <si>
    <t>地方債現在高（特定資金公共投資事業債を除く）、債務負担行為、基金現在高等の標準財政規模に占める割合</t>
  </si>
  <si>
    <t>山 県 市</t>
  </si>
  <si>
    <t>瑞 穂 市</t>
  </si>
  <si>
    <t>飛 騨 市</t>
  </si>
  <si>
    <t>本 巣 市</t>
  </si>
  <si>
    <t>郡 上 市</t>
  </si>
  <si>
    <t>下 呂 市</t>
  </si>
  <si>
    <t>海 津 市</t>
  </si>
  <si>
    <t>（１）決算収支の状況</t>
  </si>
  <si>
    <t>【参考資料】</t>
  </si>
  <si>
    <t>(２）地方債及び積立金</t>
  </si>
  <si>
    <t>（２）地方債及び積立金(標準財政規模に占める割合）</t>
  </si>
  <si>
    <t>（３）主な財政指標</t>
  </si>
  <si>
    <r>
      <t>　経常収支比率</t>
    </r>
    <r>
      <rPr>
        <sz val="11"/>
        <rFont val="ＭＳ ゴシック"/>
        <family val="3"/>
      </rPr>
      <t>（減税補てん債、臨時財政対策債除く）</t>
    </r>
  </si>
  <si>
    <t>繰償除く公債費負担比率</t>
  </si>
  <si>
    <t>特定目的基金</t>
  </si>
  <si>
    <t>37-41-02</t>
  </si>
  <si>
    <t>29-6-2</t>
  </si>
  <si>
    <t>00-01-09</t>
  </si>
  <si>
    <t>00-01-08</t>
  </si>
  <si>
    <t xml:space="preserve">                         収                           支</t>
  </si>
  <si>
    <t>　積　立　基　金　現　在　高</t>
  </si>
  <si>
    <t>　経常収支比率 （％）</t>
  </si>
  <si>
    <t>歳出</t>
  </si>
  <si>
    <t>差引</t>
  </si>
  <si>
    <t>a＋ｂ－ｃ</t>
  </si>
  <si>
    <t>地方債＋債務負担－基金</t>
  </si>
  <si>
    <t>a</t>
  </si>
  <si>
    <t>a’</t>
  </si>
  <si>
    <t>b</t>
  </si>
  <si>
    <t>ｃ</t>
  </si>
  <si>
    <t>（3年平均）</t>
  </si>
  <si>
    <t>実質公債費
比率</t>
  </si>
  <si>
    <t>（3年平均）</t>
  </si>
  <si>
    <t>地方税</t>
  </si>
  <si>
    <t>分・負担金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</si>
  <si>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</si>
  <si>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</si>
  <si>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</si>
  <si>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</si>
  <si>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</si>
  <si>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</si>
  <si>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</si>
  <si>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</si>
  <si>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</si>
  <si>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</si>
  <si>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</si>
  <si>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212016</t>
  </si>
  <si>
    <t>岐阜市</t>
  </si>
  <si>
    <t>212024</t>
  </si>
  <si>
    <t>大垣市</t>
  </si>
  <si>
    <t>212032</t>
  </si>
  <si>
    <t>高山市</t>
  </si>
  <si>
    <t>212041</t>
  </si>
  <si>
    <t>212059</t>
  </si>
  <si>
    <t>関市</t>
  </si>
  <si>
    <t>212067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</si>
  <si>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</si>
  <si>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</si>
  <si>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</si>
  <si>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</si>
  <si>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</si>
  <si>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</si>
  <si>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</si>
  <si>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</si>
  <si>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</si>
  <si>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212121</t>
  </si>
  <si>
    <t>土岐市</t>
  </si>
  <si>
    <t>212130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</si>
  <si>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</si>
  <si>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</si>
  <si>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</si>
  <si>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</si>
  <si>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</si>
  <si>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</si>
  <si>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</si>
  <si>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</si>
  <si>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</si>
  <si>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</si>
  <si>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</si>
  <si>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</si>
  <si>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</si>
  <si>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</si>
  <si>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</si>
  <si>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</si>
  <si>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</si>
  <si>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</si>
  <si>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</si>
  <si>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</si>
  <si>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</si>
  <si>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</si>
  <si>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</si>
  <si>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</si>
  <si>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</si>
  <si>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</si>
  <si>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</si>
  <si>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</si>
  <si>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</si>
  <si>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213837</t>
  </si>
  <si>
    <t>安八町</t>
  </si>
  <si>
    <t>214019</t>
  </si>
  <si>
    <t>214035</t>
  </si>
  <si>
    <t>大野町</t>
  </si>
  <si>
    <t>214043</t>
  </si>
  <si>
    <t>池田町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</si>
  <si>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</si>
  <si>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</si>
  <si>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</si>
  <si>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</si>
  <si>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</si>
  <si>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</si>
  <si>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</si>
  <si>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</si>
  <si>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</si>
  <si>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</si>
  <si>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</si>
  <si>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215066</t>
  </si>
  <si>
    <t>白川町</t>
  </si>
  <si>
    <t>215074</t>
  </si>
  <si>
    <t>215210</t>
  </si>
  <si>
    <t>御嵩町</t>
  </si>
  <si>
    <t>216046</t>
  </si>
  <si>
    <t>白川村</t>
  </si>
  <si>
    <t>合計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</si>
  <si>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</si>
  <si>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</si>
  <si>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</si>
  <si>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</si>
  <si>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</si>
  <si>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</si>
  <si>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</si>
  <si>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軽油・自動車取得税交付金</t>
  </si>
  <si>
    <t>地方特例交付金</t>
  </si>
  <si>
    <t>地方交付税</t>
  </si>
  <si>
    <t>交通安全対策特別交付金</t>
  </si>
  <si>
    <t>国有施設交付金</t>
  </si>
  <si>
    <t>減税補てん債</t>
  </si>
  <si>
    <t>臨時財政対策債</t>
  </si>
  <si>
    <t>うち交付税＋臨財債</t>
  </si>
  <si>
    <t>普通税</t>
  </si>
  <si>
    <t>法定普通税</t>
  </si>
  <si>
    <t>市町村民税</t>
  </si>
  <si>
    <t>個人分（均等割＋所得割）</t>
  </si>
  <si>
    <t>個人均等割</t>
  </si>
  <si>
    <t>所得割</t>
  </si>
  <si>
    <t>法人分（均等割＋法人税割）</t>
  </si>
  <si>
    <t>法人均等割</t>
  </si>
  <si>
    <t>法人税割</t>
  </si>
  <si>
    <t>固定資産税</t>
  </si>
  <si>
    <t>純固定資産税</t>
  </si>
  <si>
    <t>土地</t>
  </si>
  <si>
    <t>家屋</t>
  </si>
  <si>
    <t>償却資産</t>
  </si>
  <si>
    <t>交納付金</t>
  </si>
  <si>
    <t>軽自動車税</t>
  </si>
  <si>
    <t>市町村たばこ税</t>
  </si>
  <si>
    <t>鉱産税</t>
  </si>
  <si>
    <t>特別土地保有税</t>
  </si>
  <si>
    <t>法定外普通税</t>
  </si>
  <si>
    <t>目的税</t>
  </si>
  <si>
    <t>法定目的税</t>
  </si>
  <si>
    <t>入湯税</t>
  </si>
  <si>
    <t>事業所税</t>
  </si>
  <si>
    <t>都市計画税</t>
  </si>
  <si>
    <t>水利地益税</t>
  </si>
  <si>
    <t>法定外目的税</t>
  </si>
  <si>
    <t>旧法による税</t>
  </si>
  <si>
    <t>合計</t>
  </si>
  <si>
    <t>合計</t>
  </si>
  <si>
    <t>災害復旧費</t>
  </si>
  <si>
    <t>諸支出金</t>
  </si>
  <si>
    <t>歳出総額</t>
  </si>
  <si>
    <t>山 県 市</t>
  </si>
  <si>
    <t>瑞 穂 市</t>
  </si>
  <si>
    <t>飛 騨 市</t>
  </si>
  <si>
    <t>本 巣 市</t>
  </si>
  <si>
    <t>郡 上 市</t>
  </si>
  <si>
    <t>下 呂 市</t>
  </si>
  <si>
    <t>海 津 市</t>
  </si>
  <si>
    <t>議会費</t>
  </si>
  <si>
    <t>総務費</t>
  </si>
  <si>
    <t>民生費</t>
  </si>
  <si>
    <t>衛生費</t>
  </si>
  <si>
    <t>労働費</t>
  </si>
  <si>
    <t>農林水産費</t>
  </si>
  <si>
    <t>商工費</t>
  </si>
  <si>
    <t>土木費</t>
  </si>
  <si>
    <t>消防費</t>
  </si>
  <si>
    <t>教育費</t>
  </si>
  <si>
    <t>公債費</t>
  </si>
  <si>
    <t>合     計</t>
  </si>
  <si>
    <t>義務的経費</t>
  </si>
  <si>
    <t>人件費</t>
  </si>
  <si>
    <t>扶助費</t>
  </si>
  <si>
    <t>公債費</t>
  </si>
  <si>
    <t>投資的経費</t>
  </si>
  <si>
    <t>普通建設事業費</t>
  </si>
  <si>
    <t>災害復旧事業費</t>
  </si>
  <si>
    <t>失業対策事業費</t>
  </si>
  <si>
    <t>その他</t>
  </si>
  <si>
    <t>物件費</t>
  </si>
  <si>
    <t>維持補修費</t>
  </si>
  <si>
    <t>補助費等</t>
  </si>
  <si>
    <t>積立金</t>
  </si>
  <si>
    <t>投資及び出資</t>
  </si>
  <si>
    <t>貸付金</t>
  </si>
  <si>
    <t>繰出金</t>
  </si>
  <si>
    <t>歳出合計</t>
  </si>
  <si>
    <t>補助事業費</t>
  </si>
  <si>
    <t>単独事業費</t>
  </si>
  <si>
    <t>県営事業負担金</t>
  </si>
  <si>
    <t>同級他団体</t>
  </si>
  <si>
    <t>受託事業費</t>
  </si>
  <si>
    <t>補助事業費（補助＋受託補助）</t>
  </si>
  <si>
    <t>単独事業費（単独＋同級他団体＋受託単独）</t>
  </si>
  <si>
    <t>職員給</t>
  </si>
  <si>
    <t>退職金</t>
  </si>
  <si>
    <t>基本給</t>
  </si>
  <si>
    <t>その他の手当</t>
  </si>
  <si>
    <t>合      計</t>
  </si>
  <si>
    <t>平成１８年度決算の特徴等</t>
  </si>
  <si>
    <t>平成18年度</t>
  </si>
  <si>
    <t>18年度</t>
  </si>
  <si>
    <t>18年度決算</t>
  </si>
  <si>
    <t>3+5</t>
  </si>
  <si>
    <t>14-35</t>
  </si>
  <si>
    <t>3+5-7</t>
  </si>
  <si>
    <t>9+5</t>
  </si>
  <si>
    <t>35-03-23</t>
  </si>
  <si>
    <t>35-03-35</t>
  </si>
  <si>
    <t>35-03-22</t>
  </si>
  <si>
    <t>02-01-05/00-01-08</t>
  </si>
  <si>
    <t>14-09-3+5/05-31-3+5</t>
  </si>
  <si>
    <t>14-09-3+5-35-05-07/05-31-3+5</t>
  </si>
  <si>
    <t>A-B</t>
  </si>
  <si>
    <t>c</t>
  </si>
  <si>
    <t>E</t>
  </si>
  <si>
    <t>D</t>
  </si>
  <si>
    <t>F</t>
  </si>
  <si>
    <t>33-54-09</t>
  </si>
  <si>
    <t>33-57-9</t>
  </si>
  <si>
    <t>経常収支比率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</si>
</sst>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yy/mm/dd"/>
    <numFmt numFmtId="179" formatCode="hh:mm"/>
    <numFmt numFmtId="180" formatCode="0.0"/>
    <numFmt numFmtId="181" formatCode="#,##0.0000"/>
    <numFmt numFmtId="182" formatCode="#,##0;&quot;▲ &quot;#,##0"/>
    <numFmt numFmtId="183" formatCode="0.00;&quot;▲ &quot;0.00"/>
    <numFmt numFmtId="184" formatCode="#,##0.0;&quot;▲ &quot;#,##0.0"/>
    <numFmt numFmtId="185" formatCode="#,##0.0_ "/>
    <numFmt numFmtId="186" formatCode="0.000"/>
    <numFmt numFmtId="187" formatCode="#"/>
    <numFmt numFmtId="188" formatCode="0_ "/>
    <numFmt numFmtId="189" formatCode="0.0;&quot;▲ &quot;0.0"/>
    <numFmt numFmtId="190" formatCode="0.000;&quot;▲ &quot;0.000"/>
    <numFmt numFmtId="191" formatCode="0.0000_ "/>
    <numFmt numFmtId="192" formatCode="0.000_ "/>
    <numFmt numFmtId="193" formatCode="0.00_ "/>
    <numFmt numFmtId="194" formatCode="#,##0.000;&quot;▲ &quot;#,##0.000"/>
    <numFmt numFmtId="195" formatCode="0.0_);[Red]\(0.0\)"/>
    <numFmt numFmtId="196" formatCode="0.00_);[Red]\(0.00\)"/>
    <numFmt numFmtId="197" formatCode="0.0%"/>
    <numFmt numFmtId="198" formatCode="&quot;R&quot;\ #,##0;&quot;R&quot;\ \-#,##0"/>
    <numFmt numFmtId="199" formatCode="&quot;R&quot;\ #,##0;[Red]&quot;R&quot;\ \-#,##0"/>
    <numFmt numFmtId="200" formatCode="&quot;R&quot;\ #,##0.00;&quot;R&quot;\ \-#,##0.00"/>
    <numFmt numFmtId="201" formatCode="&quot;R&quot;\ #,##0.00;[Red]&quot;R&quot;\ \-#,##0.00"/>
    <numFmt numFmtId="202" formatCode="_ &quot;R&quot;\ * #,##0_ ;_ &quot;R&quot;\ * \-#,##0_ ;_ &quot;R&quot;\ * &quot;-&quot;_ ;_ @_ "/>
    <numFmt numFmtId="203" formatCode="_ &quot;R&quot;\ * #,##0.00_ ;_ &quot;R&quot;\ * \-#,##0.00_ ;_ &quot;R&quot;\ * &quot;-&quot;??_ ;_ @_ "/>
    <numFmt numFmtId="204" formatCode="0;&quot;△ &quot;0"/>
    <numFmt numFmtId="205" formatCode="0_ ;[Red]\-0\ "/>
    <numFmt numFmtId="206" formatCode="0.0_ ;[Red]\-0.0\ "/>
    <numFmt numFmtId="207" formatCode="0_);[Red]\(0\)"/>
    <numFmt numFmtId="208" formatCode="0.0_ "/>
    <numFmt numFmtId="209" formatCode="#,##0.0;[Red]\-#,##0.0"/>
    <numFmt numFmtId="210" formatCode="0.00000_ "/>
    <numFmt numFmtId="211" formatCode="#,##0_ "/>
    <numFmt numFmtId="212" formatCode="0;_됀"/>
    <numFmt numFmtId="213" formatCode="0.0;_됀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_);[Red]\(#,##0\)"/>
    <numFmt numFmtId="219" formatCode="#,##0_);\(#,##0\)"/>
    <numFmt numFmtId="220" formatCode="[&lt;=999]000;[&lt;=99999]000\-00;000\-0000"/>
    <numFmt numFmtId="221" formatCode="0_);\(0\)"/>
    <numFmt numFmtId="222" formatCode="0.00000000_ "/>
    <numFmt numFmtId="223" formatCode="0.0000000_ "/>
    <numFmt numFmtId="224" formatCode="0.000000_ "/>
    <numFmt numFmtId="225" formatCode="0;&quot;▲ &quot;0"/>
    <numFmt numFmtId="226" formatCode="#,##0.00;&quot;▲ &quot;#,##0.00"/>
  </numFmts>
  <fonts count="5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22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 style="medium"/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medium"/>
      <right style="medium"/>
      <top style="double"/>
      <bottom style="dotted"/>
    </border>
    <border>
      <left>
        <color indexed="63"/>
      </left>
      <right style="thin">
        <color indexed="8"/>
      </right>
      <top style="double"/>
      <bottom style="dotted"/>
    </border>
    <border>
      <left style="thin"/>
      <right style="thin"/>
      <top style="double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 style="thin">
        <color indexed="8"/>
      </left>
      <right style="medium"/>
      <top style="dotted"/>
      <bottom style="thin"/>
    </border>
    <border>
      <left style="thin">
        <color indexed="8"/>
      </left>
      <right>
        <color indexed="63"/>
      </right>
      <top style="dotted"/>
      <bottom style="thin"/>
    </border>
    <border>
      <left style="thin"/>
      <right style="thin">
        <color indexed="8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thin">
        <color indexed="8"/>
      </right>
      <top style="thin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medium"/>
      <top style="dotted"/>
      <bottom style="medium"/>
    </border>
    <border>
      <left style="thin">
        <color indexed="8"/>
      </left>
      <right>
        <color indexed="63"/>
      </right>
      <top style="dotted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dotted"/>
      <bottom style="medium"/>
    </border>
    <border>
      <left>
        <color indexed="63"/>
      </left>
      <right style="medium"/>
      <top style="double"/>
      <bottom style="thin">
        <color indexed="8"/>
      </bottom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thin"/>
      <bottom style="dotted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dotted"/>
      <bottom style="thin"/>
    </border>
    <border>
      <left style="thin">
        <color indexed="8"/>
      </left>
      <right style="medium">
        <color indexed="8"/>
      </right>
      <top style="dotted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double"/>
      <bottom style="dotted"/>
    </border>
    <border>
      <left style="thin">
        <color indexed="8"/>
      </left>
      <right style="medium">
        <color indexed="8"/>
      </right>
      <top style="thin"/>
      <bottom style="dotted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double"/>
      <bottom style="dotted"/>
    </border>
    <border>
      <left style="medium">
        <color indexed="8"/>
      </left>
      <right style="thin">
        <color indexed="8"/>
      </right>
      <top style="thin"/>
      <bottom style="dotted"/>
    </border>
    <border>
      <left style="medium">
        <color indexed="8"/>
      </left>
      <right>
        <color indexed="63"/>
      </right>
      <top style="dotted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medium">
        <color indexed="8"/>
      </right>
      <top style="double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 style="thin"/>
      <top style="double"/>
      <bottom style="dotted"/>
    </border>
    <border>
      <left>
        <color indexed="63"/>
      </left>
      <right style="medium">
        <color indexed="8"/>
      </right>
      <top style="double"/>
      <bottom style="dotted"/>
    </border>
    <border>
      <left style="thin"/>
      <right style="medium">
        <color indexed="8"/>
      </right>
      <top style="dotted"/>
      <bottom style="thin"/>
    </border>
    <border>
      <left>
        <color indexed="63"/>
      </left>
      <right style="medium">
        <color indexed="8"/>
      </right>
      <top style="thin"/>
      <bottom style="dotted"/>
    </border>
    <border>
      <left style="thin"/>
      <right style="medium">
        <color indexed="8"/>
      </right>
      <top style="dotted"/>
      <bottom style="medium"/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dashed"/>
      <bottom style="thin"/>
    </border>
    <border>
      <left style="medium">
        <color indexed="8"/>
      </left>
      <right style="thin"/>
      <top style="dashed"/>
      <bottom style="medium"/>
    </border>
    <border>
      <left style="medium">
        <color indexed="8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 style="medium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 quotePrefix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90" fontId="5" fillId="0" borderId="10" xfId="0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90" fontId="5" fillId="0" borderId="18" xfId="0" applyNumberFormat="1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190" fontId="5" fillId="0" borderId="20" xfId="0" applyNumberFormat="1" applyFont="1" applyBorder="1" applyAlignment="1">
      <alignment vertical="center"/>
    </xf>
    <xf numFmtId="190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center" vertical="center"/>
    </xf>
    <xf numFmtId="182" fontId="5" fillId="0" borderId="23" xfId="0" applyNumberFormat="1" applyFont="1" applyBorder="1" applyAlignment="1">
      <alignment vertical="center"/>
    </xf>
    <xf numFmtId="190" fontId="5" fillId="0" borderId="24" xfId="0" applyNumberFormat="1" applyFont="1" applyBorder="1" applyAlignment="1">
      <alignment vertical="center"/>
    </xf>
    <xf numFmtId="190" fontId="5" fillId="0" borderId="25" xfId="0" applyNumberFormat="1" applyFont="1" applyBorder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5" fillId="0" borderId="27" xfId="0" applyNumberFormat="1" applyFont="1" applyBorder="1" applyAlignment="1">
      <alignment vertical="center"/>
    </xf>
    <xf numFmtId="176" fontId="5" fillId="0" borderId="28" xfId="0" applyNumberFormat="1" applyFont="1" applyFill="1" applyBorder="1" applyAlignment="1">
      <alignment horizontal="center" vertical="center"/>
    </xf>
    <xf numFmtId="182" fontId="5" fillId="0" borderId="29" xfId="0" applyNumberFormat="1" applyFont="1" applyBorder="1" applyAlignment="1">
      <alignment vertical="center"/>
    </xf>
    <xf numFmtId="190" fontId="5" fillId="0" borderId="30" xfId="0" applyNumberFormat="1" applyFont="1" applyBorder="1" applyAlignment="1">
      <alignment vertical="center"/>
    </xf>
    <xf numFmtId="176" fontId="5" fillId="0" borderId="31" xfId="0" applyNumberFormat="1" applyFont="1" applyFill="1" applyBorder="1" applyAlignment="1">
      <alignment horizontal="center" vertical="center"/>
    </xf>
    <xf numFmtId="182" fontId="5" fillId="33" borderId="32" xfId="0" applyNumberFormat="1" applyFont="1" applyFill="1" applyBorder="1" applyAlignment="1">
      <alignment vertical="center"/>
    </xf>
    <xf numFmtId="182" fontId="5" fillId="33" borderId="33" xfId="0" applyNumberFormat="1" applyFont="1" applyFill="1" applyBorder="1" applyAlignment="1">
      <alignment vertical="center"/>
    </xf>
    <xf numFmtId="182" fontId="5" fillId="33" borderId="34" xfId="0" applyNumberFormat="1" applyFont="1" applyFill="1" applyBorder="1" applyAlignment="1">
      <alignment vertical="center"/>
    </xf>
    <xf numFmtId="182" fontId="5" fillId="33" borderId="35" xfId="0" applyNumberFormat="1" applyFont="1" applyFill="1" applyBorder="1" applyAlignment="1">
      <alignment vertical="center"/>
    </xf>
    <xf numFmtId="190" fontId="5" fillId="33" borderId="36" xfId="0" applyNumberFormat="1" applyFont="1" applyFill="1" applyBorder="1" applyAlignment="1">
      <alignment vertical="center"/>
    </xf>
    <xf numFmtId="190" fontId="5" fillId="33" borderId="35" xfId="0" applyNumberFormat="1" applyFont="1" applyFill="1" applyBorder="1" applyAlignment="1">
      <alignment vertical="center"/>
    </xf>
    <xf numFmtId="190" fontId="5" fillId="33" borderId="37" xfId="0" applyNumberFormat="1" applyFont="1" applyFill="1" applyBorder="1" applyAlignment="1">
      <alignment vertical="center"/>
    </xf>
    <xf numFmtId="190" fontId="5" fillId="33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horizontal="center" vertical="center"/>
    </xf>
    <xf numFmtId="182" fontId="5" fillId="0" borderId="40" xfId="0" applyNumberFormat="1" applyFont="1" applyBorder="1" applyAlignment="1">
      <alignment vertical="center"/>
    </xf>
    <xf numFmtId="176" fontId="5" fillId="0" borderId="41" xfId="0" applyNumberFormat="1" applyFont="1" applyFill="1" applyBorder="1" applyAlignment="1">
      <alignment horizontal="center" vertical="center"/>
    </xf>
    <xf numFmtId="178" fontId="5" fillId="34" borderId="42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vertical="center"/>
    </xf>
    <xf numFmtId="3" fontId="5" fillId="34" borderId="45" xfId="0" applyNumberFormat="1" applyFont="1" applyFill="1" applyBorder="1" applyAlignment="1">
      <alignment vertical="center"/>
    </xf>
    <xf numFmtId="3" fontId="5" fillId="34" borderId="43" xfId="0" applyNumberFormat="1" applyFont="1" applyFill="1" applyBorder="1" applyAlignment="1">
      <alignment vertical="center"/>
    </xf>
    <xf numFmtId="0" fontId="5" fillId="34" borderId="44" xfId="0" applyNumberFormat="1" applyFont="1" applyFill="1" applyBorder="1" applyAlignment="1">
      <alignment vertical="center"/>
    </xf>
    <xf numFmtId="0" fontId="5" fillId="34" borderId="44" xfId="0" applyNumberFormat="1" applyFont="1" applyFill="1" applyBorder="1" applyAlignment="1">
      <alignment horizontal="center" vertical="center"/>
    </xf>
    <xf numFmtId="3" fontId="5" fillId="34" borderId="46" xfId="0" applyNumberFormat="1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3" fontId="5" fillId="34" borderId="47" xfId="0" applyNumberFormat="1" applyFont="1" applyFill="1" applyBorder="1" applyAlignment="1">
      <alignment horizontal="right" vertical="center"/>
    </xf>
    <xf numFmtId="3" fontId="5" fillId="34" borderId="46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center" vertical="center"/>
    </xf>
    <xf numFmtId="0" fontId="5" fillId="35" borderId="48" xfId="0" applyNumberFormat="1" applyFont="1" applyFill="1" applyBorder="1" applyAlignment="1">
      <alignment horizontal="center" vertical="center"/>
    </xf>
    <xf numFmtId="182" fontId="5" fillId="0" borderId="49" xfId="0" applyNumberFormat="1" applyFont="1" applyFill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82" fontId="5" fillId="0" borderId="51" xfId="0" applyNumberFormat="1" applyFont="1" applyFill="1" applyBorder="1" applyAlignment="1">
      <alignment vertical="center"/>
    </xf>
    <xf numFmtId="182" fontId="5" fillId="0" borderId="52" xfId="0" applyNumberFormat="1" applyFont="1" applyFill="1" applyBorder="1" applyAlignment="1">
      <alignment horizontal="right" vertical="center"/>
    </xf>
    <xf numFmtId="194" fontId="5" fillId="0" borderId="40" xfId="0" applyNumberFormat="1" applyFont="1" applyBorder="1" applyAlignment="1">
      <alignment vertical="center"/>
    </xf>
    <xf numFmtId="190" fontId="5" fillId="33" borderId="53" xfId="0" applyNumberFormat="1" applyFont="1" applyFill="1" applyBorder="1" applyAlignment="1">
      <alignment vertical="center"/>
    </xf>
    <xf numFmtId="190" fontId="5" fillId="33" borderId="54" xfId="0" applyNumberFormat="1" applyFont="1" applyFill="1" applyBorder="1" applyAlignment="1">
      <alignment vertical="center"/>
    </xf>
    <xf numFmtId="190" fontId="5" fillId="33" borderId="55" xfId="0" applyNumberFormat="1" applyFont="1" applyFill="1" applyBorder="1" applyAlignment="1">
      <alignment vertical="center"/>
    </xf>
    <xf numFmtId="176" fontId="5" fillId="0" borderId="56" xfId="0" applyNumberFormat="1" applyFont="1" applyBorder="1" applyAlignment="1">
      <alignment horizontal="center" vertical="center"/>
    </xf>
    <xf numFmtId="182" fontId="5" fillId="0" borderId="57" xfId="0" applyNumberFormat="1" applyFont="1" applyBorder="1" applyAlignment="1">
      <alignment vertical="center"/>
    </xf>
    <xf numFmtId="182" fontId="5" fillId="0" borderId="58" xfId="0" applyNumberFormat="1" applyFont="1" applyBorder="1" applyAlignment="1">
      <alignment vertical="center"/>
    </xf>
    <xf numFmtId="182" fontId="5" fillId="0" borderId="59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0" fontId="5" fillId="33" borderId="60" xfId="0" applyNumberFormat="1" applyFont="1" applyFill="1" applyBorder="1" applyAlignment="1">
      <alignment horizontal="center" vertical="center"/>
    </xf>
    <xf numFmtId="0" fontId="5" fillId="33" borderId="61" xfId="0" applyNumberFormat="1" applyFont="1" applyFill="1" applyBorder="1" applyAlignment="1">
      <alignment horizontal="center" vertical="center"/>
    </xf>
    <xf numFmtId="0" fontId="5" fillId="33" borderId="62" xfId="0" applyNumberFormat="1" applyFont="1" applyFill="1" applyBorder="1" applyAlignment="1">
      <alignment horizontal="center" vertical="center"/>
    </xf>
    <xf numFmtId="0" fontId="5" fillId="33" borderId="63" xfId="0" applyNumberFormat="1" applyFont="1" applyFill="1" applyBorder="1" applyAlignment="1">
      <alignment horizontal="center" vertical="center"/>
    </xf>
    <xf numFmtId="190" fontId="5" fillId="0" borderId="64" xfId="0" applyNumberFormat="1" applyFont="1" applyBorder="1" applyAlignment="1">
      <alignment vertical="center"/>
    </xf>
    <xf numFmtId="190" fontId="5" fillId="0" borderId="52" xfId="0" applyNumberFormat="1" applyFont="1" applyBorder="1" applyAlignment="1">
      <alignment vertical="center"/>
    </xf>
    <xf numFmtId="190" fontId="5" fillId="0" borderId="65" xfId="0" applyNumberFormat="1" applyFont="1" applyBorder="1" applyAlignment="1">
      <alignment vertical="center"/>
    </xf>
    <xf numFmtId="190" fontId="5" fillId="0" borderId="66" xfId="0" applyNumberFormat="1" applyFont="1" applyBorder="1" applyAlignment="1">
      <alignment vertical="center"/>
    </xf>
    <xf numFmtId="0" fontId="5" fillId="35" borderId="67" xfId="0" applyNumberFormat="1" applyFont="1" applyFill="1" applyBorder="1" applyAlignment="1">
      <alignment horizontal="center" vertical="center"/>
    </xf>
    <xf numFmtId="182" fontId="5" fillId="0" borderId="68" xfId="0" applyNumberFormat="1" applyFont="1" applyFill="1" applyBorder="1" applyAlignment="1">
      <alignment vertical="center"/>
    </xf>
    <xf numFmtId="182" fontId="5" fillId="0" borderId="69" xfId="0" applyNumberFormat="1" applyFont="1" applyFill="1" applyBorder="1" applyAlignment="1">
      <alignment vertical="center"/>
    </xf>
    <xf numFmtId="182" fontId="5" fillId="0" borderId="70" xfId="0" applyNumberFormat="1" applyFont="1" applyFill="1" applyBorder="1" applyAlignment="1">
      <alignment vertical="center"/>
    </xf>
    <xf numFmtId="182" fontId="5" fillId="0" borderId="71" xfId="0" applyNumberFormat="1" applyFont="1" applyFill="1" applyBorder="1" applyAlignment="1">
      <alignment horizontal="right" vertical="center"/>
    </xf>
    <xf numFmtId="190" fontId="5" fillId="0" borderId="72" xfId="0" applyNumberFormat="1" applyFont="1" applyBorder="1" applyAlignment="1">
      <alignment vertical="center"/>
    </xf>
    <xf numFmtId="190" fontId="5" fillId="0" borderId="73" xfId="0" applyNumberFormat="1" applyFont="1" applyBorder="1" applyAlignment="1">
      <alignment vertical="center"/>
    </xf>
    <xf numFmtId="190" fontId="5" fillId="0" borderId="74" xfId="0" applyNumberFormat="1" applyFont="1" applyBorder="1" applyAlignment="1">
      <alignment vertical="center"/>
    </xf>
    <xf numFmtId="190" fontId="5" fillId="0" borderId="75" xfId="0" applyNumberFormat="1" applyFont="1" applyBorder="1" applyAlignment="1">
      <alignment vertical="center"/>
    </xf>
    <xf numFmtId="0" fontId="5" fillId="35" borderId="76" xfId="0" applyNumberFormat="1" applyFont="1" applyFill="1" applyBorder="1" applyAlignment="1">
      <alignment horizontal="center" vertical="center"/>
    </xf>
    <xf numFmtId="182" fontId="5" fillId="0" borderId="77" xfId="0" applyNumberFormat="1" applyFont="1" applyFill="1" applyBorder="1" applyAlignment="1">
      <alignment vertical="center"/>
    </xf>
    <xf numFmtId="182" fontId="5" fillId="0" borderId="78" xfId="0" applyNumberFormat="1" applyFont="1" applyFill="1" applyBorder="1" applyAlignment="1">
      <alignment vertical="center"/>
    </xf>
    <xf numFmtId="182" fontId="5" fillId="0" borderId="79" xfId="0" applyNumberFormat="1" applyFont="1" applyFill="1" applyBorder="1" applyAlignment="1">
      <alignment vertical="center"/>
    </xf>
    <xf numFmtId="182" fontId="5" fillId="0" borderId="80" xfId="0" applyNumberFormat="1" applyFont="1" applyFill="1" applyBorder="1" applyAlignment="1">
      <alignment horizontal="right" vertical="center"/>
    </xf>
    <xf numFmtId="190" fontId="5" fillId="0" borderId="81" xfId="0" applyNumberFormat="1" applyFont="1" applyBorder="1" applyAlignment="1">
      <alignment vertical="center"/>
    </xf>
    <xf numFmtId="190" fontId="5" fillId="0" borderId="80" xfId="0" applyNumberFormat="1" applyFont="1" applyBorder="1" applyAlignment="1">
      <alignment vertical="center"/>
    </xf>
    <xf numFmtId="190" fontId="5" fillId="0" borderId="82" xfId="0" applyNumberFormat="1" applyFont="1" applyBorder="1" applyAlignment="1">
      <alignment vertical="center"/>
    </xf>
    <xf numFmtId="190" fontId="5" fillId="0" borderId="83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90" fontId="5" fillId="33" borderId="84" xfId="0" applyNumberFormat="1" applyFont="1" applyFill="1" applyBorder="1" applyAlignment="1">
      <alignment vertical="center"/>
    </xf>
    <xf numFmtId="182" fontId="5" fillId="0" borderId="85" xfId="0" applyNumberFormat="1" applyFont="1" applyBorder="1" applyAlignment="1">
      <alignment vertical="center"/>
    </xf>
    <xf numFmtId="182" fontId="5" fillId="0" borderId="86" xfId="0" applyNumberFormat="1" applyFont="1" applyBorder="1" applyAlignment="1">
      <alignment vertical="center"/>
    </xf>
    <xf numFmtId="182" fontId="5" fillId="0" borderId="87" xfId="0" applyNumberFormat="1" applyFont="1" applyBorder="1" applyAlignment="1">
      <alignment vertical="center"/>
    </xf>
    <xf numFmtId="182" fontId="5" fillId="0" borderId="88" xfId="0" applyNumberFormat="1" applyFont="1" applyFill="1" applyBorder="1" applyAlignment="1">
      <alignment horizontal="right" vertical="center"/>
    </xf>
    <xf numFmtId="182" fontId="5" fillId="0" borderId="89" xfId="0" applyNumberFormat="1" applyFont="1" applyFill="1" applyBorder="1" applyAlignment="1">
      <alignment horizontal="right" vertical="center"/>
    </xf>
    <xf numFmtId="182" fontId="5" fillId="0" borderId="90" xfId="0" applyNumberFormat="1" applyFont="1" applyFill="1" applyBorder="1" applyAlignment="1">
      <alignment horizontal="right" vertical="center"/>
    </xf>
    <xf numFmtId="182" fontId="5" fillId="0" borderId="91" xfId="0" applyNumberFormat="1" applyFont="1" applyBorder="1" applyAlignment="1">
      <alignment vertical="center"/>
    </xf>
    <xf numFmtId="182" fontId="5" fillId="0" borderId="92" xfId="0" applyNumberFormat="1" applyFont="1" applyBorder="1" applyAlignment="1">
      <alignment vertical="center"/>
    </xf>
    <xf numFmtId="182" fontId="5" fillId="33" borderId="93" xfId="0" applyNumberFormat="1" applyFont="1" applyFill="1" applyBorder="1" applyAlignment="1">
      <alignment vertical="center"/>
    </xf>
    <xf numFmtId="0" fontId="5" fillId="33" borderId="94" xfId="0" applyNumberFormat="1" applyFont="1" applyFill="1" applyBorder="1" applyAlignment="1">
      <alignment horizontal="center" vertical="center"/>
    </xf>
    <xf numFmtId="3" fontId="5" fillId="34" borderId="95" xfId="0" applyNumberFormat="1" applyFont="1" applyFill="1" applyBorder="1" applyAlignment="1">
      <alignment vertical="center"/>
    </xf>
    <xf numFmtId="3" fontId="5" fillId="34" borderId="96" xfId="0" applyNumberFormat="1" applyFont="1" applyFill="1" applyBorder="1" applyAlignment="1">
      <alignment horizontal="center" vertical="center"/>
    </xf>
    <xf numFmtId="182" fontId="5" fillId="0" borderId="97" xfId="0" applyNumberFormat="1" applyFont="1" applyBorder="1" applyAlignment="1">
      <alignment vertical="center"/>
    </xf>
    <xf numFmtId="182" fontId="5" fillId="0" borderId="98" xfId="0" applyNumberFormat="1" applyFont="1" applyBorder="1" applyAlignment="1">
      <alignment vertical="center"/>
    </xf>
    <xf numFmtId="182" fontId="5" fillId="0" borderId="99" xfId="0" applyNumberFormat="1" applyFont="1" applyBorder="1" applyAlignment="1">
      <alignment vertical="center"/>
    </xf>
    <xf numFmtId="182" fontId="5" fillId="0" borderId="100" xfId="0" applyNumberFormat="1" applyFont="1" applyFill="1" applyBorder="1" applyAlignment="1">
      <alignment horizontal="right" vertical="center"/>
    </xf>
    <xf numFmtId="182" fontId="5" fillId="0" borderId="101" xfId="0" applyNumberFormat="1" applyFont="1" applyFill="1" applyBorder="1" applyAlignment="1">
      <alignment horizontal="right" vertical="center"/>
    </xf>
    <xf numFmtId="182" fontId="5" fillId="0" borderId="102" xfId="0" applyNumberFormat="1" applyFont="1" applyBorder="1" applyAlignment="1">
      <alignment vertical="center"/>
    </xf>
    <xf numFmtId="182" fontId="5" fillId="33" borderId="103" xfId="0" applyNumberFormat="1" applyFont="1" applyFill="1" applyBorder="1" applyAlignment="1">
      <alignment vertical="center"/>
    </xf>
    <xf numFmtId="3" fontId="5" fillId="34" borderId="104" xfId="0" applyNumberFormat="1" applyFont="1" applyFill="1" applyBorder="1" applyAlignment="1">
      <alignment horizontal="right" vertical="center"/>
    </xf>
    <xf numFmtId="182" fontId="5" fillId="0" borderId="105" xfId="0" applyNumberFormat="1" applyFont="1" applyFill="1" applyBorder="1" applyAlignment="1">
      <alignment horizontal="right" vertical="center"/>
    </xf>
    <xf numFmtId="182" fontId="5" fillId="0" borderId="106" xfId="0" applyNumberFormat="1" applyFont="1" applyBorder="1" applyAlignment="1">
      <alignment vertical="center"/>
    </xf>
    <xf numFmtId="182" fontId="5" fillId="0" borderId="107" xfId="0" applyNumberFormat="1" applyFont="1" applyBorder="1" applyAlignment="1">
      <alignment vertical="center"/>
    </xf>
    <xf numFmtId="182" fontId="5" fillId="0" borderId="108" xfId="0" applyNumberFormat="1" applyFont="1" applyBorder="1" applyAlignment="1">
      <alignment vertical="center"/>
    </xf>
    <xf numFmtId="182" fontId="5" fillId="0" borderId="109" xfId="0" applyNumberFormat="1" applyFont="1" applyBorder="1" applyAlignment="1">
      <alignment vertical="center"/>
    </xf>
    <xf numFmtId="0" fontId="5" fillId="33" borderId="110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90" fontId="5" fillId="0" borderId="0" xfId="0" applyNumberFormat="1" applyFont="1" applyAlignment="1">
      <alignment vertical="center"/>
    </xf>
    <xf numFmtId="190" fontId="5" fillId="0" borderId="111" xfId="0" applyNumberFormat="1" applyFont="1" applyBorder="1" applyAlignment="1">
      <alignment vertical="center"/>
    </xf>
    <xf numFmtId="190" fontId="5" fillId="0" borderId="112" xfId="0" applyNumberFormat="1" applyFont="1" applyBorder="1" applyAlignment="1">
      <alignment vertical="center"/>
    </xf>
    <xf numFmtId="190" fontId="5" fillId="0" borderId="101" xfId="0" applyNumberFormat="1" applyFont="1" applyBorder="1" applyAlignment="1">
      <alignment vertical="center"/>
    </xf>
    <xf numFmtId="190" fontId="5" fillId="0" borderId="113" xfId="0" applyNumberFormat="1" applyFont="1" applyBorder="1" applyAlignment="1">
      <alignment vertical="center"/>
    </xf>
    <xf numFmtId="190" fontId="5" fillId="0" borderId="105" xfId="0" applyNumberFormat="1" applyFont="1" applyBorder="1" applyAlignment="1">
      <alignment vertical="center"/>
    </xf>
    <xf numFmtId="190" fontId="5" fillId="0" borderId="114" xfId="0" applyNumberFormat="1" applyFont="1" applyBorder="1" applyAlignment="1">
      <alignment vertical="center"/>
    </xf>
    <xf numFmtId="190" fontId="5" fillId="0" borderId="115" xfId="0" applyNumberFormat="1" applyFont="1" applyBorder="1" applyAlignment="1">
      <alignment vertical="center"/>
    </xf>
    <xf numFmtId="190" fontId="5" fillId="0" borderId="116" xfId="0" applyNumberFormat="1" applyFont="1" applyBorder="1" applyAlignment="1">
      <alignment vertical="center"/>
    </xf>
    <xf numFmtId="190" fontId="5" fillId="0" borderId="102" xfId="0" applyNumberFormat="1" applyFont="1" applyBorder="1" applyAlignment="1">
      <alignment vertical="center"/>
    </xf>
    <xf numFmtId="190" fontId="5" fillId="0" borderId="117" xfId="0" applyNumberFormat="1" applyFont="1" applyBorder="1" applyAlignment="1">
      <alignment vertical="center"/>
    </xf>
    <xf numFmtId="190" fontId="5" fillId="0" borderId="107" xfId="0" applyNumberFormat="1" applyFont="1" applyBorder="1" applyAlignment="1">
      <alignment vertical="center"/>
    </xf>
    <xf numFmtId="190" fontId="5" fillId="0" borderId="118" xfId="0" applyNumberFormat="1" applyFont="1" applyBorder="1" applyAlignment="1">
      <alignment vertical="center"/>
    </xf>
    <xf numFmtId="190" fontId="5" fillId="0" borderId="119" xfId="0" applyNumberFormat="1" applyFont="1" applyBorder="1" applyAlignment="1">
      <alignment vertical="center"/>
    </xf>
    <xf numFmtId="190" fontId="5" fillId="0" borderId="120" xfId="0" applyNumberFormat="1" applyFont="1" applyBorder="1" applyAlignment="1">
      <alignment vertical="center"/>
    </xf>
    <xf numFmtId="190" fontId="5" fillId="33" borderId="103" xfId="0" applyNumberFormat="1" applyFont="1" applyFill="1" applyBorder="1" applyAlignment="1">
      <alignment vertical="center"/>
    </xf>
    <xf numFmtId="190" fontId="5" fillId="33" borderId="121" xfId="0" applyNumberFormat="1" applyFont="1" applyFill="1" applyBorder="1" applyAlignment="1">
      <alignment vertical="center"/>
    </xf>
    <xf numFmtId="194" fontId="5" fillId="0" borderId="109" xfId="0" applyNumberFormat="1" applyFont="1" applyBorder="1" applyAlignment="1">
      <alignment vertical="center"/>
    </xf>
    <xf numFmtId="194" fontId="5" fillId="0" borderId="122" xfId="0" applyNumberFormat="1" applyFont="1" applyBorder="1" applyAlignment="1">
      <alignment vertical="center"/>
    </xf>
    <xf numFmtId="190" fontId="5" fillId="33" borderId="110" xfId="0" applyNumberFormat="1" applyFont="1" applyFill="1" applyBorder="1" applyAlignment="1">
      <alignment vertical="center"/>
    </xf>
    <xf numFmtId="190" fontId="5" fillId="33" borderId="123" xfId="0" applyNumberFormat="1" applyFont="1" applyFill="1" applyBorder="1" applyAlignment="1">
      <alignment vertical="center"/>
    </xf>
    <xf numFmtId="196" fontId="5" fillId="0" borderId="124" xfId="0" applyNumberFormat="1" applyFont="1" applyFill="1" applyBorder="1" applyAlignment="1">
      <alignment vertical="center"/>
    </xf>
    <xf numFmtId="196" fontId="5" fillId="0" borderId="125" xfId="0" applyNumberFormat="1" applyFont="1" applyFill="1" applyBorder="1" applyAlignment="1">
      <alignment vertical="center"/>
    </xf>
    <xf numFmtId="196" fontId="5" fillId="0" borderId="126" xfId="0" applyNumberFormat="1" applyFont="1" applyFill="1" applyBorder="1" applyAlignment="1">
      <alignment vertical="center"/>
    </xf>
    <xf numFmtId="196" fontId="5" fillId="0" borderId="127" xfId="0" applyNumberFormat="1" applyFont="1" applyBorder="1" applyAlignment="1">
      <alignment horizontal="center" vertical="center"/>
    </xf>
    <xf numFmtId="196" fontId="5" fillId="0" borderId="128" xfId="0" applyNumberFormat="1" applyFont="1" applyBorder="1" applyAlignment="1">
      <alignment horizontal="center" vertical="center"/>
    </xf>
    <xf numFmtId="196" fontId="5" fillId="0" borderId="129" xfId="0" applyNumberFormat="1" applyFont="1" applyBorder="1" applyAlignment="1">
      <alignment horizontal="center" vertical="center"/>
    </xf>
    <xf numFmtId="196" fontId="5" fillId="0" borderId="130" xfId="0" applyNumberFormat="1" applyFont="1" applyFill="1" applyBorder="1" applyAlignment="1">
      <alignment vertical="center"/>
    </xf>
    <xf numFmtId="196" fontId="5" fillId="33" borderId="131" xfId="0" applyNumberFormat="1" applyFont="1" applyFill="1" applyBorder="1" applyAlignment="1">
      <alignment vertical="center"/>
    </xf>
    <xf numFmtId="196" fontId="5" fillId="0" borderId="132" xfId="0" applyNumberFormat="1" applyFont="1" applyFill="1" applyBorder="1" applyAlignment="1">
      <alignment vertical="center"/>
    </xf>
    <xf numFmtId="196" fontId="5" fillId="33" borderId="133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14" fontId="5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6" fontId="5" fillId="34" borderId="134" xfId="0" applyNumberFormat="1" applyFont="1" applyFill="1" applyBorder="1" applyAlignment="1">
      <alignment horizontal="right" vertical="center"/>
    </xf>
    <xf numFmtId="0" fontId="7" fillId="34" borderId="135" xfId="0" applyNumberFormat="1" applyFont="1" applyFill="1" applyBorder="1" applyAlignment="1">
      <alignment horizontal="center" vertical="center"/>
    </xf>
    <xf numFmtId="0" fontId="5" fillId="34" borderId="136" xfId="0" applyNumberFormat="1" applyFont="1" applyFill="1" applyBorder="1" applyAlignment="1">
      <alignment horizontal="center" vertical="center"/>
    </xf>
    <xf numFmtId="0" fontId="5" fillId="34" borderId="137" xfId="0" applyNumberFormat="1" applyFont="1" applyFill="1" applyBorder="1" applyAlignment="1">
      <alignment horizontal="center" vertical="center"/>
    </xf>
    <xf numFmtId="0" fontId="5" fillId="34" borderId="137" xfId="0" applyNumberFormat="1" applyFont="1" applyFill="1" applyBorder="1" applyAlignment="1">
      <alignment vertical="center"/>
    </xf>
    <xf numFmtId="0" fontId="5" fillId="34" borderId="138" xfId="0" applyNumberFormat="1" applyFont="1" applyFill="1" applyBorder="1" applyAlignment="1">
      <alignment horizontal="center" vertical="center"/>
    </xf>
    <xf numFmtId="0" fontId="5" fillId="34" borderId="139" xfId="0" applyNumberFormat="1" applyFont="1" applyFill="1" applyBorder="1" applyAlignment="1">
      <alignment horizontal="center" vertical="center"/>
    </xf>
    <xf numFmtId="189" fontId="5" fillId="0" borderId="140" xfId="0" applyNumberFormat="1" applyFont="1" applyBorder="1" applyAlignment="1">
      <alignment vertical="center"/>
    </xf>
    <xf numFmtId="189" fontId="5" fillId="0" borderId="141" xfId="0" applyNumberFormat="1" applyFont="1" applyBorder="1" applyAlignment="1">
      <alignment vertical="center"/>
    </xf>
    <xf numFmtId="189" fontId="5" fillId="0" borderId="142" xfId="0" applyNumberFormat="1" applyFont="1" applyBorder="1" applyAlignment="1">
      <alignment vertical="center"/>
    </xf>
    <xf numFmtId="189" fontId="5" fillId="0" borderId="65" xfId="0" applyNumberFormat="1" applyFont="1" applyBorder="1" applyAlignment="1">
      <alignment vertical="center"/>
    </xf>
    <xf numFmtId="189" fontId="5" fillId="0" borderId="143" xfId="0" applyNumberFormat="1" applyFont="1" applyBorder="1" applyAlignment="1">
      <alignment vertical="center"/>
    </xf>
    <xf numFmtId="189" fontId="5" fillId="0" borderId="144" xfId="0" applyNumberFormat="1" applyFont="1" applyBorder="1" applyAlignment="1">
      <alignment vertical="center"/>
    </xf>
    <xf numFmtId="189" fontId="5" fillId="0" borderId="82" xfId="0" applyNumberFormat="1" applyFont="1" applyBorder="1" applyAlignment="1">
      <alignment vertical="center"/>
    </xf>
    <xf numFmtId="189" fontId="5" fillId="0" borderId="145" xfId="0" applyNumberFormat="1" applyFont="1" applyBorder="1" applyAlignment="1">
      <alignment vertical="center"/>
    </xf>
    <xf numFmtId="189" fontId="5" fillId="0" borderId="146" xfId="0" applyNumberFormat="1" applyFont="1" applyBorder="1" applyAlignment="1">
      <alignment vertical="center"/>
    </xf>
    <xf numFmtId="189" fontId="5" fillId="0" borderId="147" xfId="0" applyNumberFormat="1" applyFont="1" applyBorder="1" applyAlignment="1">
      <alignment vertical="center"/>
    </xf>
    <xf numFmtId="195" fontId="5" fillId="0" borderId="148" xfId="0" applyNumberFormat="1" applyFont="1" applyBorder="1" applyAlignment="1">
      <alignment vertical="center"/>
    </xf>
    <xf numFmtId="189" fontId="5" fillId="33" borderId="149" xfId="0" applyNumberFormat="1" applyFont="1" applyFill="1" applyBorder="1" applyAlignment="1">
      <alignment vertical="center"/>
    </xf>
    <xf numFmtId="195" fontId="5" fillId="0" borderId="145" xfId="0" applyNumberFormat="1" applyFont="1" applyBorder="1" applyAlignment="1">
      <alignment vertical="center"/>
    </xf>
    <xf numFmtId="189" fontId="5" fillId="33" borderId="150" xfId="0" applyNumberFormat="1" applyFont="1" applyFill="1" applyBorder="1" applyAlignment="1">
      <alignment vertical="center"/>
    </xf>
    <xf numFmtId="189" fontId="5" fillId="33" borderId="151" xfId="0" applyNumberFormat="1" applyFont="1" applyFill="1" applyBorder="1" applyAlignment="1">
      <alignment vertical="center"/>
    </xf>
    <xf numFmtId="189" fontId="5" fillId="0" borderId="152" xfId="0" applyNumberFormat="1" applyFont="1" applyBorder="1" applyAlignment="1">
      <alignment vertical="center"/>
    </xf>
    <xf numFmtId="189" fontId="5" fillId="0" borderId="153" xfId="0" applyNumberFormat="1" applyFont="1" applyBorder="1" applyAlignment="1">
      <alignment vertical="center"/>
    </xf>
    <xf numFmtId="189" fontId="5" fillId="0" borderId="154" xfId="0" applyNumberFormat="1" applyFont="1" applyBorder="1" applyAlignment="1">
      <alignment vertical="center"/>
    </xf>
    <xf numFmtId="189" fontId="5" fillId="0" borderId="155" xfId="0" applyNumberFormat="1" applyFont="1" applyBorder="1" applyAlignment="1">
      <alignment vertical="center"/>
    </xf>
    <xf numFmtId="189" fontId="5" fillId="0" borderId="156" xfId="0" applyNumberFormat="1" applyFont="1" applyBorder="1" applyAlignment="1">
      <alignment vertical="center"/>
    </xf>
    <xf numFmtId="189" fontId="5" fillId="0" borderId="157" xfId="0" applyNumberFormat="1" applyFont="1" applyBorder="1" applyAlignment="1">
      <alignment vertical="center"/>
    </xf>
    <xf numFmtId="0" fontId="12" fillId="35" borderId="82" xfId="61" applyFill="1" applyBorder="1" applyAlignment="1">
      <alignment vertical="center" wrapText="1"/>
      <protection/>
    </xf>
    <xf numFmtId="0" fontId="12" fillId="35" borderId="83" xfId="61" applyFill="1" applyBorder="1" applyAlignment="1">
      <alignment vertical="center" wrapText="1"/>
      <protection/>
    </xf>
    <xf numFmtId="0" fontId="12" fillId="35" borderId="66" xfId="61" applyFill="1" applyBorder="1" applyAlignment="1">
      <alignment vertical="center" wrapText="1"/>
      <protection/>
    </xf>
    <xf numFmtId="0" fontId="12" fillId="35" borderId="158" xfId="61" applyFill="1" applyBorder="1" applyAlignment="1">
      <alignment vertical="center" wrapText="1"/>
      <protection/>
    </xf>
    <xf numFmtId="0" fontId="12" fillId="35" borderId="159" xfId="61" applyFill="1" applyBorder="1" applyAlignment="1">
      <alignment vertical="center" wrapText="1"/>
      <protection/>
    </xf>
    <xf numFmtId="0" fontId="12" fillId="35" borderId="160" xfId="61" applyFill="1" applyBorder="1" applyAlignment="1">
      <alignment vertical="center" wrapText="1"/>
      <protection/>
    </xf>
    <xf numFmtId="0" fontId="12" fillId="0" borderId="0" xfId="61">
      <alignment vertical="center"/>
      <protection/>
    </xf>
    <xf numFmtId="0" fontId="12" fillId="35" borderId="140" xfId="61" applyFill="1" applyBorder="1" applyAlignment="1">
      <alignment vertical="center" wrapText="1"/>
      <protection/>
    </xf>
    <xf numFmtId="0" fontId="12" fillId="35" borderId="161" xfId="61" applyFill="1" applyBorder="1" applyAlignment="1">
      <alignment vertical="center" wrapText="1"/>
      <protection/>
    </xf>
    <xf numFmtId="0" fontId="13" fillId="35" borderId="82" xfId="61" applyFont="1" applyFill="1" applyBorder="1" applyAlignment="1">
      <alignment vertical="center" wrapText="1"/>
      <protection/>
    </xf>
    <xf numFmtId="0" fontId="14" fillId="35" borderId="82" xfId="61" applyFont="1" applyFill="1" applyBorder="1" applyAlignment="1">
      <alignment vertical="center" wrapText="1"/>
      <protection/>
    </xf>
    <xf numFmtId="211" fontId="12" fillId="36" borderId="65" xfId="61" applyNumberFormat="1" applyFill="1" applyBorder="1" applyAlignment="1">
      <alignment horizontal="center" vertical="center"/>
      <protection/>
    </xf>
    <xf numFmtId="211" fontId="12" fillId="36" borderId="65" xfId="61" applyNumberFormat="1" applyFill="1" applyBorder="1">
      <alignment vertical="center"/>
      <protection/>
    </xf>
    <xf numFmtId="211" fontId="12" fillId="0" borderId="65" xfId="61" applyNumberFormat="1" applyBorder="1">
      <alignment vertical="center"/>
      <protection/>
    </xf>
    <xf numFmtId="0" fontId="12" fillId="36" borderId="82" xfId="63" applyFill="1" applyBorder="1">
      <alignment vertical="center"/>
      <protection/>
    </xf>
    <xf numFmtId="0" fontId="12" fillId="36" borderId="159" xfId="63" applyFill="1" applyBorder="1">
      <alignment vertical="center"/>
      <protection/>
    </xf>
    <xf numFmtId="0" fontId="12" fillId="36" borderId="66" xfId="63" applyFill="1" applyBorder="1">
      <alignment vertical="center"/>
      <protection/>
    </xf>
    <xf numFmtId="0" fontId="12" fillId="36" borderId="160" xfId="63" applyFill="1" applyBorder="1">
      <alignment vertical="center"/>
      <protection/>
    </xf>
    <xf numFmtId="0" fontId="12" fillId="36" borderId="83" xfId="63" applyFill="1" applyBorder="1">
      <alignment vertical="center"/>
      <protection/>
    </xf>
    <xf numFmtId="0" fontId="12" fillId="36" borderId="158" xfId="63" applyFill="1" applyBorder="1">
      <alignment vertical="center"/>
      <protection/>
    </xf>
    <xf numFmtId="0" fontId="12" fillId="0" borderId="0" xfId="63">
      <alignment vertical="center"/>
      <protection/>
    </xf>
    <xf numFmtId="0" fontId="12" fillId="36" borderId="162" xfId="63" applyFill="1" applyBorder="1">
      <alignment vertical="center"/>
      <protection/>
    </xf>
    <xf numFmtId="0" fontId="12" fillId="36" borderId="163" xfId="63" applyFill="1" applyBorder="1">
      <alignment vertical="center"/>
      <protection/>
    </xf>
    <xf numFmtId="0" fontId="12" fillId="36" borderId="0" xfId="63" applyFill="1" applyBorder="1">
      <alignment vertical="center"/>
      <protection/>
    </xf>
    <xf numFmtId="0" fontId="12" fillId="36" borderId="161" xfId="63" applyFill="1" applyBorder="1">
      <alignment vertical="center"/>
      <protection/>
    </xf>
    <xf numFmtId="0" fontId="12" fillId="36" borderId="164" xfId="63" applyFill="1" applyBorder="1">
      <alignment vertical="center"/>
      <protection/>
    </xf>
    <xf numFmtId="0" fontId="12" fillId="36" borderId="140" xfId="63" applyFill="1" applyBorder="1" applyAlignment="1">
      <alignment horizontal="center" vertical="center" wrapText="1"/>
      <protection/>
    </xf>
    <xf numFmtId="0" fontId="12" fillId="36" borderId="65" xfId="63" applyFill="1" applyBorder="1" applyAlignment="1">
      <alignment horizontal="center" vertical="center" wrapText="1"/>
      <protection/>
    </xf>
    <xf numFmtId="0" fontId="12" fillId="36" borderId="165" xfId="63" applyFill="1" applyBorder="1" applyAlignment="1">
      <alignment horizontal="center" vertical="center" wrapText="1"/>
      <protection/>
    </xf>
    <xf numFmtId="0" fontId="12" fillId="36" borderId="166" xfId="63" applyFill="1" applyBorder="1" applyAlignment="1">
      <alignment horizontal="center" vertical="center" wrapText="1"/>
      <protection/>
    </xf>
    <xf numFmtId="0" fontId="12" fillId="35" borderId="65" xfId="63" applyFill="1" applyBorder="1">
      <alignment vertical="center"/>
      <protection/>
    </xf>
    <xf numFmtId="211" fontId="12" fillId="0" borderId="65" xfId="63" applyNumberFormat="1" applyBorder="1">
      <alignment vertical="center"/>
      <protection/>
    </xf>
    <xf numFmtId="38" fontId="12" fillId="0" borderId="65" xfId="49" applyBorder="1" applyAlignment="1">
      <alignment vertical="center"/>
    </xf>
    <xf numFmtId="38" fontId="12" fillId="0" borderId="65" xfId="49" applyBorder="1" applyAlignment="1" applyProtection="1">
      <alignment vertical="center"/>
      <protection locked="0"/>
    </xf>
    <xf numFmtId="38" fontId="12" fillId="0" borderId="160" xfId="49" applyBorder="1" applyAlignment="1">
      <alignment vertical="center"/>
    </xf>
    <xf numFmtId="0" fontId="12" fillId="34" borderId="65" xfId="64" applyFill="1" applyBorder="1" applyAlignment="1">
      <alignment horizontal="center" vertical="center" wrapText="1"/>
      <protection/>
    </xf>
    <xf numFmtId="0" fontId="12" fillId="0" borderId="0" xfId="64">
      <alignment vertical="center"/>
      <protection/>
    </xf>
    <xf numFmtId="0" fontId="12" fillId="35" borderId="65" xfId="64" applyFill="1" applyBorder="1" applyAlignment="1">
      <alignment horizontal="center" vertical="center"/>
      <protection/>
    </xf>
    <xf numFmtId="0" fontId="12" fillId="33" borderId="159" xfId="62" applyFill="1" applyBorder="1">
      <alignment vertical="center"/>
      <protection/>
    </xf>
    <xf numFmtId="0" fontId="12" fillId="33" borderId="83" xfId="62" applyFill="1" applyBorder="1">
      <alignment vertical="center"/>
      <protection/>
    </xf>
    <xf numFmtId="0" fontId="12" fillId="33" borderId="158" xfId="62" applyFill="1" applyBorder="1">
      <alignment vertical="center"/>
      <protection/>
    </xf>
    <xf numFmtId="0" fontId="12" fillId="33" borderId="66" xfId="62" applyFill="1" applyBorder="1">
      <alignment vertical="center"/>
      <protection/>
    </xf>
    <xf numFmtId="0" fontId="12" fillId="33" borderId="82" xfId="62" applyFill="1" applyBorder="1">
      <alignment vertical="center"/>
      <protection/>
    </xf>
    <xf numFmtId="0" fontId="12" fillId="0" borderId="0" xfId="62">
      <alignment vertical="center"/>
      <protection/>
    </xf>
    <xf numFmtId="0" fontId="12" fillId="33" borderId="66" xfId="62" applyFill="1" applyBorder="1" applyAlignment="1">
      <alignment horizontal="center" vertical="center" wrapText="1"/>
      <protection/>
    </xf>
    <xf numFmtId="0" fontId="12" fillId="33" borderId="160" xfId="62" applyFill="1" applyBorder="1" applyAlignment="1">
      <alignment horizontal="center" vertical="center" wrapText="1"/>
      <protection/>
    </xf>
    <xf numFmtId="0" fontId="12" fillId="33" borderId="65" xfId="62" applyFill="1" applyBorder="1" applyAlignment="1">
      <alignment horizontal="center" vertical="center" wrapText="1"/>
      <protection/>
    </xf>
    <xf numFmtId="0" fontId="12" fillId="33" borderId="166" xfId="62" applyFill="1" applyBorder="1" applyAlignment="1">
      <alignment horizontal="center" vertical="center" wrapText="1"/>
      <protection/>
    </xf>
    <xf numFmtId="0" fontId="12" fillId="33" borderId="163" xfId="62" applyFill="1" applyBorder="1">
      <alignment vertical="center"/>
      <protection/>
    </xf>
    <xf numFmtId="0" fontId="12" fillId="33" borderId="167" xfId="62" applyFill="1" applyBorder="1">
      <alignment vertical="center"/>
      <protection/>
    </xf>
    <xf numFmtId="0" fontId="12" fillId="35" borderId="65" xfId="62" applyFill="1" applyBorder="1" applyAlignment="1">
      <alignment horizontal="center" vertical="center"/>
      <protection/>
    </xf>
    <xf numFmtId="182" fontId="12" fillId="0" borderId="65" xfId="49" applyNumberFormat="1" applyFill="1" applyBorder="1" applyAlignment="1">
      <alignment vertical="center"/>
    </xf>
    <xf numFmtId="182" fontId="12" fillId="0" borderId="65" xfId="49" applyNumberFormat="1" applyBorder="1" applyAlignment="1">
      <alignment vertical="center"/>
    </xf>
    <xf numFmtId="0" fontId="12" fillId="36" borderId="140" xfId="63" applyFont="1" applyFill="1" applyBorder="1" applyAlignment="1">
      <alignment horizontal="center" vertical="center"/>
      <protection/>
    </xf>
    <xf numFmtId="0" fontId="12" fillId="34" borderId="65" xfId="64" applyFont="1" applyFill="1" applyBorder="1" applyAlignment="1">
      <alignment horizontal="center" vertical="center"/>
      <protection/>
    </xf>
    <xf numFmtId="0" fontId="12" fillId="33" borderId="163" xfId="62" applyFont="1" applyFill="1" applyBorder="1" applyAlignment="1">
      <alignment horizontal="center" vertical="center"/>
      <protection/>
    </xf>
    <xf numFmtId="182" fontId="12" fillId="0" borderId="65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08" fontId="5" fillId="0" borderId="149" xfId="0" applyNumberFormat="1" applyFont="1" applyBorder="1" applyAlignment="1">
      <alignment vertical="center"/>
    </xf>
    <xf numFmtId="208" fontId="5" fillId="0" borderId="142" xfId="0" applyNumberFormat="1" applyFont="1" applyBorder="1" applyAlignment="1">
      <alignment vertical="center"/>
    </xf>
    <xf numFmtId="208" fontId="5" fillId="0" borderId="14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6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0" fontId="11" fillId="37" borderId="0" xfId="0" applyFont="1" applyFill="1" applyAlignment="1">
      <alignment vertical="center"/>
    </xf>
    <xf numFmtId="0" fontId="11" fillId="37" borderId="66" xfId="0" applyFont="1" applyFill="1" applyBorder="1" applyAlignment="1">
      <alignment vertical="center"/>
    </xf>
    <xf numFmtId="0" fontId="11" fillId="37" borderId="0" xfId="0" applyFont="1" applyFill="1" applyAlignment="1">
      <alignment horizontal="right" vertical="center"/>
    </xf>
    <xf numFmtId="189" fontId="5" fillId="19" borderId="140" xfId="0" applyNumberFormat="1" applyFont="1" applyFill="1" applyBorder="1" applyAlignment="1">
      <alignment vertical="center"/>
    </xf>
    <xf numFmtId="195" fontId="5" fillId="19" borderId="141" xfId="0" applyNumberFormat="1" applyFont="1" applyFill="1" applyBorder="1" applyAlignment="1">
      <alignment vertical="center"/>
    </xf>
    <xf numFmtId="189" fontId="5" fillId="19" borderId="168" xfId="0" applyNumberFormat="1" applyFont="1" applyFill="1" applyBorder="1" applyAlignment="1">
      <alignment vertical="center"/>
    </xf>
    <xf numFmtId="195" fontId="5" fillId="19" borderId="169" xfId="0" applyNumberFormat="1" applyFont="1" applyFill="1" applyBorder="1" applyAlignment="1">
      <alignment vertical="center"/>
    </xf>
    <xf numFmtId="189" fontId="5" fillId="19" borderId="170" xfId="0" applyNumberFormat="1" applyFont="1" applyFill="1" applyBorder="1" applyAlignment="1">
      <alignment vertical="center"/>
    </xf>
    <xf numFmtId="195" fontId="5" fillId="19" borderId="171" xfId="0" applyNumberFormat="1" applyFont="1" applyFill="1" applyBorder="1" applyAlignment="1">
      <alignment vertical="center"/>
    </xf>
    <xf numFmtId="0" fontId="5" fillId="34" borderId="172" xfId="0" applyNumberFormat="1" applyFont="1" applyFill="1" applyBorder="1" applyAlignment="1">
      <alignment horizontal="center" vertical="center"/>
    </xf>
    <xf numFmtId="0" fontId="5" fillId="34" borderId="173" xfId="0" applyNumberFormat="1" applyFont="1" applyFill="1" applyBorder="1" applyAlignment="1">
      <alignment horizontal="center" vertical="center"/>
    </xf>
    <xf numFmtId="177" fontId="5" fillId="34" borderId="174" xfId="0" applyNumberFormat="1" applyFont="1" applyFill="1" applyBorder="1" applyAlignment="1">
      <alignment horizontal="center" vertical="center"/>
    </xf>
    <xf numFmtId="177" fontId="5" fillId="34" borderId="175" xfId="0" applyNumberFormat="1" applyFont="1" applyFill="1" applyBorder="1" applyAlignment="1">
      <alignment horizontal="center" vertical="center"/>
    </xf>
    <xf numFmtId="177" fontId="5" fillId="34" borderId="176" xfId="0" applyNumberFormat="1" applyFont="1" applyFill="1" applyBorder="1" applyAlignment="1">
      <alignment horizontal="center" vertical="center"/>
    </xf>
    <xf numFmtId="177" fontId="5" fillId="34" borderId="177" xfId="0" applyNumberFormat="1" applyFont="1" applyFill="1" applyBorder="1" applyAlignment="1">
      <alignment horizontal="center" vertical="center" wrapText="1"/>
    </xf>
    <xf numFmtId="177" fontId="5" fillId="34" borderId="178" xfId="0" applyNumberFormat="1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 wrapText="1"/>
    </xf>
    <xf numFmtId="177" fontId="5" fillId="34" borderId="179" xfId="0" applyNumberFormat="1" applyFont="1" applyFill="1" applyBorder="1" applyAlignment="1">
      <alignment horizontal="center" vertical="center"/>
    </xf>
    <xf numFmtId="177" fontId="5" fillId="34" borderId="180" xfId="0" applyNumberFormat="1" applyFont="1" applyFill="1" applyBorder="1" applyAlignment="1">
      <alignment horizontal="center" vertical="center" wrapText="1"/>
    </xf>
    <xf numFmtId="177" fontId="5" fillId="34" borderId="181" xfId="0" applyNumberFormat="1" applyFont="1" applyFill="1" applyBorder="1" applyAlignment="1">
      <alignment horizontal="center" vertical="center" wrapText="1"/>
    </xf>
    <xf numFmtId="177" fontId="5" fillId="34" borderId="12" xfId="0" applyNumberFormat="1" applyFont="1" applyFill="1" applyBorder="1" applyAlignment="1">
      <alignment horizontal="center" vertical="center"/>
    </xf>
    <xf numFmtId="177" fontId="5" fillId="34" borderId="162" xfId="0" applyNumberFormat="1" applyFont="1" applyFill="1" applyBorder="1" applyAlignment="1">
      <alignment horizontal="center" vertical="center"/>
    </xf>
    <xf numFmtId="177" fontId="5" fillId="34" borderId="12" xfId="0" applyNumberFormat="1" applyFont="1" applyFill="1" applyBorder="1" applyAlignment="1">
      <alignment horizontal="center" vertical="center" wrapText="1"/>
    </xf>
    <xf numFmtId="177" fontId="5" fillId="34" borderId="117" xfId="0" applyNumberFormat="1" applyFont="1" applyFill="1" applyBorder="1" applyAlignment="1">
      <alignment horizontal="center" vertical="center" wrapText="1"/>
    </xf>
    <xf numFmtId="177" fontId="5" fillId="34" borderId="182" xfId="0" applyNumberFormat="1" applyFont="1" applyFill="1" applyBorder="1" applyAlignment="1">
      <alignment horizontal="center" vertical="center" wrapText="1"/>
    </xf>
    <xf numFmtId="0" fontId="5" fillId="34" borderId="183" xfId="0" applyNumberFormat="1" applyFont="1" applyFill="1" applyBorder="1" applyAlignment="1">
      <alignment horizontal="center" vertical="center" wrapText="1"/>
    </xf>
    <xf numFmtId="0" fontId="5" fillId="34" borderId="184" xfId="0" applyNumberFormat="1" applyFont="1" applyFill="1" applyBorder="1" applyAlignment="1">
      <alignment horizontal="center" vertical="center"/>
    </xf>
    <xf numFmtId="3" fontId="8" fillId="34" borderId="185" xfId="0" applyNumberFormat="1" applyFont="1" applyFill="1" applyBorder="1" applyAlignment="1">
      <alignment horizontal="center" vertical="center" wrapText="1"/>
    </xf>
    <xf numFmtId="3" fontId="8" fillId="34" borderId="186" xfId="0" applyNumberFormat="1" applyFont="1" applyFill="1" applyBorder="1" applyAlignment="1">
      <alignment horizontal="center" vertical="center" wrapText="1"/>
    </xf>
    <xf numFmtId="3" fontId="5" fillId="34" borderId="187" xfId="0" applyNumberFormat="1" applyFont="1" applyFill="1" applyBorder="1" applyAlignment="1">
      <alignment horizontal="center" vertical="center" wrapText="1"/>
    </xf>
    <xf numFmtId="3" fontId="5" fillId="34" borderId="179" xfId="0" applyNumberFormat="1" applyFont="1" applyFill="1" applyBorder="1" applyAlignment="1">
      <alignment horizontal="center" vertical="center"/>
    </xf>
    <xf numFmtId="0" fontId="5" fillId="34" borderId="185" xfId="0" applyNumberFormat="1" applyFont="1" applyFill="1" applyBorder="1" applyAlignment="1">
      <alignment vertical="center" wrapText="1"/>
    </xf>
    <xf numFmtId="0" fontId="11" fillId="0" borderId="186" xfId="0" applyFont="1" applyBorder="1" applyAlignment="1">
      <alignment vertical="center" wrapText="1"/>
    </xf>
    <xf numFmtId="0" fontId="11" fillId="0" borderId="138" xfId="0" applyFont="1" applyBorder="1" applyAlignment="1">
      <alignment vertical="center" wrapText="1"/>
    </xf>
    <xf numFmtId="176" fontId="5" fillId="34" borderId="188" xfId="0" applyNumberFormat="1" applyFont="1" applyFill="1" applyBorder="1" applyAlignment="1">
      <alignment horizontal="center" vertical="center" wrapText="1"/>
    </xf>
    <xf numFmtId="176" fontId="5" fillId="34" borderId="178" xfId="0" applyNumberFormat="1" applyFont="1" applyFill="1" applyBorder="1" applyAlignment="1">
      <alignment horizontal="center" vertical="center" wrapText="1"/>
    </xf>
    <xf numFmtId="0" fontId="5" fillId="34" borderId="185" xfId="0" applyNumberFormat="1" applyFont="1" applyFill="1" applyBorder="1" applyAlignment="1">
      <alignment horizontal="center" vertical="center" wrapText="1"/>
    </xf>
    <xf numFmtId="0" fontId="5" fillId="34" borderId="186" xfId="0" applyNumberFormat="1" applyFont="1" applyFill="1" applyBorder="1" applyAlignment="1">
      <alignment horizontal="center" vertical="center" wrapText="1"/>
    </xf>
    <xf numFmtId="0" fontId="5" fillId="34" borderId="185" xfId="0" applyNumberFormat="1" applyFont="1" applyFill="1" applyBorder="1" applyAlignment="1">
      <alignment horizontal="center" vertical="center"/>
    </xf>
    <xf numFmtId="0" fontId="5" fillId="34" borderId="186" xfId="0" applyNumberFormat="1" applyFont="1" applyFill="1" applyBorder="1" applyAlignment="1">
      <alignment horizontal="center" vertical="center"/>
    </xf>
    <xf numFmtId="3" fontId="5" fillId="34" borderId="189" xfId="0" applyNumberFormat="1" applyFont="1" applyFill="1" applyBorder="1" applyAlignment="1">
      <alignment horizontal="center" vertical="center" wrapText="1"/>
    </xf>
    <xf numFmtId="3" fontId="5" fillId="34" borderId="104" xfId="0" applyNumberFormat="1" applyFont="1" applyFill="1" applyBorder="1" applyAlignment="1">
      <alignment horizontal="center" vertical="center" wrapText="1"/>
    </xf>
    <xf numFmtId="176" fontId="5" fillId="34" borderId="190" xfId="0" applyNumberFormat="1" applyFont="1" applyFill="1" applyBorder="1" applyAlignment="1">
      <alignment horizontal="center" vertical="center" wrapText="1"/>
    </xf>
    <xf numFmtId="176" fontId="5" fillId="34" borderId="191" xfId="0" applyNumberFormat="1" applyFont="1" applyFill="1" applyBorder="1" applyAlignment="1">
      <alignment horizontal="center" vertical="center" wrapText="1"/>
    </xf>
    <xf numFmtId="176" fontId="5" fillId="34" borderId="192" xfId="0" applyNumberFormat="1" applyFont="1" applyFill="1" applyBorder="1" applyAlignment="1">
      <alignment horizontal="center" vertical="center" wrapText="1"/>
    </xf>
    <xf numFmtId="3" fontId="5" fillId="34" borderId="187" xfId="0" applyNumberFormat="1" applyFont="1" applyFill="1" applyBorder="1" applyAlignment="1">
      <alignment horizontal="center" vertical="center"/>
    </xf>
    <xf numFmtId="3" fontId="5" fillId="34" borderId="47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38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139" xfId="0" applyNumberFormat="1" applyFont="1" applyFill="1" applyBorder="1" applyAlignment="1">
      <alignment horizontal="center" vertical="center"/>
    </xf>
    <xf numFmtId="0" fontId="12" fillId="35" borderId="159" xfId="61" applyFont="1" applyFill="1" applyBorder="1" applyAlignment="1">
      <alignment horizontal="center" vertical="center"/>
      <protection/>
    </xf>
    <xf numFmtId="0" fontId="12" fillId="0" borderId="158" xfId="61" applyBorder="1" applyAlignment="1">
      <alignment horizontal="center" vertical="center"/>
      <protection/>
    </xf>
    <xf numFmtId="0" fontId="12" fillId="0" borderId="167" xfId="61" applyBorder="1" applyAlignment="1">
      <alignment horizontal="center" vertical="center"/>
      <protection/>
    </xf>
    <xf numFmtId="0" fontId="12" fillId="0" borderId="165" xfId="61" applyBorder="1" applyAlignment="1">
      <alignment horizontal="center" vertical="center"/>
      <protection/>
    </xf>
    <xf numFmtId="0" fontId="12" fillId="33" borderId="82" xfId="62" applyFill="1" applyBorder="1" applyAlignment="1">
      <alignment horizontal="center" vertical="center" wrapText="1"/>
      <protection/>
    </xf>
    <xf numFmtId="0" fontId="12" fillId="33" borderId="162" xfId="62" applyFill="1" applyBorder="1" applyAlignment="1">
      <alignment horizontal="center" vertical="center" wrapText="1"/>
      <protection/>
    </xf>
    <xf numFmtId="0" fontId="12" fillId="33" borderId="140" xfId="62" applyFill="1" applyBorder="1" applyAlignment="1">
      <alignment horizontal="center" vertical="center" wrapText="1"/>
      <protection/>
    </xf>
    <xf numFmtId="0" fontId="12" fillId="33" borderId="159" xfId="62" applyFill="1" applyBorder="1" applyAlignment="1">
      <alignment horizontal="center" vertical="center" wrapText="1"/>
      <protection/>
    </xf>
    <xf numFmtId="0" fontId="12" fillId="33" borderId="163" xfId="62" applyFill="1" applyBorder="1" applyAlignment="1">
      <alignment horizontal="center" vertical="center" wrapText="1"/>
      <protection/>
    </xf>
    <xf numFmtId="0" fontId="12" fillId="33" borderId="167" xfId="62" applyFill="1" applyBorder="1" applyAlignment="1">
      <alignment horizontal="center" vertical="center" wrapText="1"/>
      <protection/>
    </xf>
    <xf numFmtId="0" fontId="12" fillId="33" borderId="65" xfId="62" applyFill="1" applyBorder="1" applyAlignment="1">
      <alignment horizontal="center" vertical="center" wrapText="1"/>
      <protection/>
    </xf>
    <xf numFmtId="0" fontId="11" fillId="0" borderId="16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6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表資料　17歳入状況" xfId="61"/>
    <cellStyle name="標準_公表資料　17性質歳出" xfId="62"/>
    <cellStyle name="標準_公表資料　17地方税" xfId="63"/>
    <cellStyle name="標準_公表資料　17目的歳出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E62"/>
  <sheetViews>
    <sheetView tabSelected="1" showOutlineSymbols="0" view="pageBreakPreview" zoomScale="60" zoomScaleNormal="75" zoomScalePageLayoutView="0" workbookViewId="0" topLeftCell="A1">
      <pane xSplit="4" ySplit="7" topLeftCell="AE8" activePane="bottomRight" state="frozen"/>
      <selection pane="topLeft" activeCell="BN1" sqref="BG1:BN16384"/>
      <selection pane="topRight" activeCell="BN1" sqref="BG1:BN16384"/>
      <selection pane="bottomLeft" activeCell="BN1" sqref="BG1:BN16384"/>
      <selection pane="bottomRight" activeCell="CX4" sqref="CX4"/>
    </sheetView>
  </sheetViews>
  <sheetFormatPr defaultColWidth="8.88671875" defaultRowHeight="15"/>
  <cols>
    <col min="1" max="1" width="4.21484375" style="157" customWidth="1"/>
    <col min="2" max="2" width="8.88671875" style="157" customWidth="1"/>
    <col min="3" max="3" width="1.33203125" style="1" customWidth="1"/>
    <col min="4" max="4" width="14.88671875" style="1" customWidth="1"/>
    <col min="5" max="5" width="10.6640625" style="1" customWidth="1"/>
    <col min="6" max="6" width="17.10546875" style="1" customWidth="1"/>
    <col min="7" max="13" width="17.3359375" style="1" customWidth="1"/>
    <col min="14" max="14" width="17.99609375" style="1" customWidth="1"/>
    <col min="15" max="15" width="16.99609375" style="1" customWidth="1"/>
    <col min="16" max="21" width="16.88671875" style="1" customWidth="1"/>
    <col min="22" max="22" width="16.77734375" style="1" customWidth="1"/>
    <col min="23" max="29" width="16.77734375" style="157" customWidth="1"/>
    <col min="30" max="31" width="11.88671875" style="157" customWidth="1"/>
    <col min="32" max="36" width="8.88671875" style="157" customWidth="1"/>
    <col min="37" max="37" width="16.99609375" style="157" customWidth="1"/>
    <col min="38" max="40" width="11.6640625" style="157" customWidth="1"/>
    <col min="41" max="42" width="13.88671875" style="157" customWidth="1"/>
    <col min="43" max="43" width="8.88671875" style="157" customWidth="1"/>
    <col min="44" max="44" width="10.77734375" style="157" customWidth="1"/>
    <col min="45" max="51" width="8.88671875" style="157" customWidth="1"/>
    <col min="52" max="52" width="11.99609375" style="157" customWidth="1"/>
    <col min="53" max="55" width="8.88671875" style="157" customWidth="1"/>
    <col min="56" max="56" width="10.4453125" style="157" bestFit="1" customWidth="1"/>
    <col min="57" max="58" width="9.5546875" style="157" bestFit="1" customWidth="1"/>
    <col min="59" max="63" width="8.88671875" style="157" customWidth="1"/>
    <col min="64" max="64" width="10.4453125" style="255" bestFit="1" customWidth="1"/>
    <col min="65" max="70" width="8.88671875" style="157" customWidth="1"/>
    <col min="71" max="71" width="11.3359375" style="157" customWidth="1"/>
    <col min="72" max="84" width="8.88671875" style="157" customWidth="1"/>
    <col min="85" max="85" width="9.99609375" style="157" customWidth="1"/>
    <col min="86" max="98" width="8.88671875" style="157" customWidth="1"/>
    <col min="99" max="99" width="9.4453125" style="157" customWidth="1"/>
    <col min="100" max="16384" width="8.88671875" style="157" customWidth="1"/>
  </cols>
  <sheetData>
    <row r="1" spans="5:42" ht="17.25">
      <c r="E1" s="2" t="s">
        <v>102</v>
      </c>
      <c r="F1" s="2" t="s">
        <v>103</v>
      </c>
      <c r="G1" s="3" t="s">
        <v>0</v>
      </c>
      <c r="H1" s="3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4" t="s">
        <v>323</v>
      </c>
      <c r="O1" s="4" t="s">
        <v>324</v>
      </c>
      <c r="P1" s="4" t="s">
        <v>100</v>
      </c>
      <c r="Q1" s="4" t="s">
        <v>7</v>
      </c>
      <c r="R1" s="4" t="s">
        <v>8</v>
      </c>
      <c r="S1" s="156" t="s">
        <v>101</v>
      </c>
      <c r="T1" s="4" t="s">
        <v>9</v>
      </c>
      <c r="U1" s="4"/>
      <c r="V1" s="5"/>
      <c r="W1" s="5"/>
      <c r="X1" s="5"/>
      <c r="Y1" s="5"/>
      <c r="Z1" s="5"/>
      <c r="AA1" s="5"/>
      <c r="AB1" s="5"/>
      <c r="AC1" s="5"/>
      <c r="AD1" s="250" t="s">
        <v>315</v>
      </c>
      <c r="AE1" s="250"/>
      <c r="AF1" s="250"/>
      <c r="AG1" s="250"/>
      <c r="AH1" s="250"/>
      <c r="AI1" s="250"/>
      <c r="AJ1" s="250"/>
      <c r="AK1" s="250"/>
      <c r="AL1" s="250" t="s">
        <v>316</v>
      </c>
      <c r="AM1" s="250" t="s">
        <v>317</v>
      </c>
      <c r="AN1" s="250" t="s">
        <v>314</v>
      </c>
      <c r="AO1" s="250" t="s">
        <v>313</v>
      </c>
      <c r="AP1" s="250" t="s">
        <v>312</v>
      </c>
    </row>
    <row r="2" spans="5:29" ht="30.75" customHeight="1">
      <c r="E2" s="2"/>
      <c r="F2" s="2"/>
      <c r="G2" s="3"/>
      <c r="H2" s="3"/>
      <c r="I2" s="3"/>
      <c r="J2" s="3"/>
      <c r="K2" s="3"/>
      <c r="L2" s="3"/>
      <c r="M2" s="155" t="s">
        <v>93</v>
      </c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</row>
    <row r="3" spans="5:109" ht="32.25" customHeight="1">
      <c r="E3" s="2"/>
      <c r="F3" s="2"/>
      <c r="G3" s="3"/>
      <c r="H3" s="123" t="s">
        <v>304</v>
      </c>
      <c r="I3" s="3"/>
      <c r="J3" s="3"/>
      <c r="K3" s="3"/>
      <c r="L3" s="3"/>
      <c r="M3" s="3"/>
      <c r="N3" s="4"/>
      <c r="O3" s="4"/>
      <c r="P3" s="4"/>
      <c r="Q3" s="123" t="s">
        <v>304</v>
      </c>
      <c r="R3" s="4"/>
      <c r="S3" s="4"/>
      <c r="T3" s="4"/>
      <c r="U3" s="4"/>
      <c r="V3" s="5"/>
      <c r="W3" s="5"/>
      <c r="X3" s="5"/>
      <c r="Y3" s="123" t="s">
        <v>304</v>
      </c>
      <c r="Z3" s="5"/>
      <c r="AA3" s="5"/>
      <c r="AB3" s="5"/>
      <c r="AC3" s="5"/>
      <c r="AK3" s="123" t="s">
        <v>304</v>
      </c>
      <c r="BI3" s="252"/>
      <c r="BJ3" s="253"/>
      <c r="BK3" s="253"/>
      <c r="BL3" s="256"/>
      <c r="BM3" s="253"/>
      <c r="BN3" s="253">
        <v>18</v>
      </c>
      <c r="BO3" s="253"/>
      <c r="BP3" s="253"/>
      <c r="BQ3" s="253"/>
      <c r="BR3" s="253"/>
      <c r="BS3" s="253"/>
      <c r="BT3" s="254"/>
      <c r="BW3" s="252"/>
      <c r="BX3" s="253"/>
      <c r="BY3" s="253"/>
      <c r="BZ3" s="253"/>
      <c r="CA3" s="253"/>
      <c r="CB3" s="253">
        <v>17</v>
      </c>
      <c r="CC3" s="253"/>
      <c r="CD3" s="253"/>
      <c r="CE3" s="253"/>
      <c r="CF3" s="253"/>
      <c r="CG3" s="253"/>
      <c r="CH3" s="254"/>
      <c r="CK3" s="252"/>
      <c r="CL3" s="253"/>
      <c r="CM3" s="253"/>
      <c r="CN3" s="253"/>
      <c r="CO3" s="253"/>
      <c r="CP3" s="253">
        <v>16</v>
      </c>
      <c r="CQ3" s="253"/>
      <c r="CR3" s="253"/>
      <c r="CS3" s="253"/>
      <c r="CT3" s="253"/>
      <c r="CU3" s="253"/>
      <c r="CV3" s="254"/>
      <c r="CX3" s="317" t="s">
        <v>325</v>
      </c>
      <c r="CY3" s="318"/>
      <c r="CZ3" s="318"/>
      <c r="DA3" s="318"/>
      <c r="DB3" s="318"/>
      <c r="DC3" s="318"/>
      <c r="DD3" s="318"/>
      <c r="DE3" s="319"/>
    </row>
    <row r="4" spans="5:100" ht="18" customHeight="1" thickBot="1">
      <c r="E4" s="1" t="s">
        <v>92</v>
      </c>
      <c r="M4" s="1" t="s">
        <v>83</v>
      </c>
      <c r="N4" s="1" t="s">
        <v>94</v>
      </c>
      <c r="U4" s="1" t="s">
        <v>83</v>
      </c>
      <c r="V4" s="5" t="s">
        <v>95</v>
      </c>
      <c r="W4" s="5"/>
      <c r="X4" s="5"/>
      <c r="Y4" s="5"/>
      <c r="Z4" s="5"/>
      <c r="AA4" s="5"/>
      <c r="AB4" s="5"/>
      <c r="AC4" s="5"/>
      <c r="AD4" s="157" t="s">
        <v>96</v>
      </c>
      <c r="BM4" s="248" t="s">
        <v>319</v>
      </c>
      <c r="BT4" s="251" t="s">
        <v>322</v>
      </c>
      <c r="CA4" s="248" t="s">
        <v>319</v>
      </c>
      <c r="CH4" s="251" t="s">
        <v>322</v>
      </c>
      <c r="CO4" s="248" t="s">
        <v>319</v>
      </c>
      <c r="CV4" s="251" t="s">
        <v>322</v>
      </c>
    </row>
    <row r="5" spans="4:109" ht="30.75" customHeight="1">
      <c r="D5" s="40" t="s">
        <v>307</v>
      </c>
      <c r="E5" s="297" t="s">
        <v>64</v>
      </c>
      <c r="F5" s="300" t="s">
        <v>10</v>
      </c>
      <c r="G5" s="41"/>
      <c r="H5" s="42" t="s">
        <v>104</v>
      </c>
      <c r="I5" s="43"/>
      <c r="J5" s="43"/>
      <c r="K5" s="43"/>
      <c r="L5" s="43"/>
      <c r="M5" s="44"/>
      <c r="N5" s="295" t="s">
        <v>74</v>
      </c>
      <c r="O5" s="284" t="s">
        <v>70</v>
      </c>
      <c r="P5" s="282" t="s">
        <v>71</v>
      </c>
      <c r="Q5" s="45" t="s">
        <v>105</v>
      </c>
      <c r="R5" s="43"/>
      <c r="S5" s="43"/>
      <c r="T5" s="43"/>
      <c r="U5" s="107"/>
      <c r="V5" s="266" t="s">
        <v>84</v>
      </c>
      <c r="W5" s="267"/>
      <c r="X5" s="267"/>
      <c r="Y5" s="267"/>
      <c r="Z5" s="267"/>
      <c r="AA5" s="267"/>
      <c r="AB5" s="267"/>
      <c r="AC5" s="268"/>
      <c r="AD5" s="289" t="s">
        <v>73</v>
      </c>
      <c r="AE5" s="46" t="s">
        <v>106</v>
      </c>
      <c r="AF5" s="46"/>
      <c r="AG5" s="46"/>
      <c r="AH5" s="46"/>
      <c r="AI5" s="46"/>
      <c r="AJ5" s="47"/>
      <c r="AK5" s="286" t="s">
        <v>97</v>
      </c>
      <c r="AL5" s="291" t="s">
        <v>75</v>
      </c>
      <c r="AM5" s="291" t="s">
        <v>98</v>
      </c>
      <c r="AN5" s="293" t="s">
        <v>58</v>
      </c>
      <c r="AO5" s="291" t="s">
        <v>116</v>
      </c>
      <c r="AP5" s="280" t="s">
        <v>72</v>
      </c>
      <c r="AQ5" s="158"/>
      <c r="AR5" s="157">
        <v>0</v>
      </c>
      <c r="AS5" s="157">
        <v>2</v>
      </c>
      <c r="AU5" s="157">
        <v>35</v>
      </c>
      <c r="AV5" s="157">
        <v>35</v>
      </c>
      <c r="AW5" s="157">
        <v>35</v>
      </c>
      <c r="AY5" s="157">
        <v>5</v>
      </c>
      <c r="AZ5" s="157">
        <v>5</v>
      </c>
      <c r="BA5" s="157">
        <v>14</v>
      </c>
      <c r="BB5" s="157">
        <v>14</v>
      </c>
      <c r="BC5" s="157">
        <v>35</v>
      </c>
      <c r="BD5" s="157">
        <v>5</v>
      </c>
      <c r="BE5" s="157">
        <v>14</v>
      </c>
      <c r="BF5" s="248" t="s">
        <v>309</v>
      </c>
      <c r="BH5" s="157">
        <v>35</v>
      </c>
      <c r="BI5" s="157">
        <v>35</v>
      </c>
      <c r="BJ5" s="157">
        <v>35</v>
      </c>
      <c r="BK5" s="157">
        <v>35</v>
      </c>
      <c r="BM5" s="157">
        <v>35</v>
      </c>
      <c r="BN5" s="157">
        <v>35</v>
      </c>
      <c r="BO5" s="157">
        <v>35</v>
      </c>
      <c r="BQ5" s="157">
        <v>35</v>
      </c>
      <c r="BR5" s="157">
        <v>35</v>
      </c>
      <c r="BT5" s="157">
        <v>35</v>
      </c>
      <c r="BV5" s="157">
        <v>35</v>
      </c>
      <c r="BW5" s="157">
        <v>35</v>
      </c>
      <c r="BX5" s="157">
        <v>35</v>
      </c>
      <c r="BY5" s="157">
        <v>35</v>
      </c>
      <c r="CA5" s="157">
        <v>35</v>
      </c>
      <c r="CB5" s="157">
        <v>35</v>
      </c>
      <c r="CC5" s="157">
        <v>35</v>
      </c>
      <c r="CE5" s="157">
        <v>35</v>
      </c>
      <c r="CF5" s="157">
        <v>35</v>
      </c>
      <c r="CH5" s="157">
        <v>35</v>
      </c>
      <c r="CJ5" s="157">
        <v>35</v>
      </c>
      <c r="CK5" s="157">
        <v>35</v>
      </c>
      <c r="CL5" s="157">
        <v>35</v>
      </c>
      <c r="CM5" s="157">
        <v>35</v>
      </c>
      <c r="CO5" s="157">
        <v>35</v>
      </c>
      <c r="CP5" s="157">
        <v>35</v>
      </c>
      <c r="CQ5" s="157">
        <v>35</v>
      </c>
      <c r="CS5" s="157">
        <v>35</v>
      </c>
      <c r="CT5" s="157">
        <v>35</v>
      </c>
      <c r="CV5" s="157">
        <v>35</v>
      </c>
      <c r="CX5" s="157">
        <v>5</v>
      </c>
      <c r="CY5" s="157">
        <v>5</v>
      </c>
      <c r="CZ5" s="157">
        <v>14</v>
      </c>
      <c r="DA5" s="157">
        <v>14</v>
      </c>
      <c r="DB5" s="157">
        <v>14</v>
      </c>
      <c r="DC5" s="157">
        <v>14</v>
      </c>
      <c r="DD5" s="157">
        <v>14</v>
      </c>
      <c r="DE5" s="157">
        <v>14</v>
      </c>
    </row>
    <row r="6" spans="4:109" ht="30.75" customHeight="1">
      <c r="D6" s="264" t="s">
        <v>12</v>
      </c>
      <c r="E6" s="298"/>
      <c r="F6" s="285"/>
      <c r="G6" s="302" t="s">
        <v>65</v>
      </c>
      <c r="H6" s="302" t="s">
        <v>107</v>
      </c>
      <c r="I6" s="302" t="s">
        <v>108</v>
      </c>
      <c r="J6" s="302" t="s">
        <v>66</v>
      </c>
      <c r="K6" s="302" t="s">
        <v>67</v>
      </c>
      <c r="L6" s="302" t="s">
        <v>68</v>
      </c>
      <c r="M6" s="304" t="s">
        <v>69</v>
      </c>
      <c r="N6" s="296"/>
      <c r="O6" s="285"/>
      <c r="P6" s="283"/>
      <c r="Q6" s="48" t="s">
        <v>11</v>
      </c>
      <c r="R6" s="49"/>
      <c r="S6" s="49"/>
      <c r="T6" s="49" t="s">
        <v>11</v>
      </c>
      <c r="U6" s="108" t="s">
        <v>109</v>
      </c>
      <c r="V6" s="269" t="s">
        <v>76</v>
      </c>
      <c r="W6" s="271" t="s">
        <v>77</v>
      </c>
      <c r="X6" s="273" t="s">
        <v>78</v>
      </c>
      <c r="Y6" s="275" t="s">
        <v>79</v>
      </c>
      <c r="Z6" s="275" t="s">
        <v>80</v>
      </c>
      <c r="AA6" s="275" t="s">
        <v>81</v>
      </c>
      <c r="AB6" s="277" t="s">
        <v>82</v>
      </c>
      <c r="AC6" s="278" t="s">
        <v>110</v>
      </c>
      <c r="AD6" s="290"/>
      <c r="AE6" s="50"/>
      <c r="AF6" s="50"/>
      <c r="AG6" s="51"/>
      <c r="AH6" s="50"/>
      <c r="AI6" s="51"/>
      <c r="AJ6" s="50"/>
      <c r="AK6" s="287"/>
      <c r="AL6" s="292"/>
      <c r="AM6" s="292"/>
      <c r="AN6" s="294"/>
      <c r="AO6" s="292"/>
      <c r="AP6" s="281"/>
      <c r="AQ6" s="158"/>
      <c r="AR6" s="157">
        <v>1</v>
      </c>
      <c r="AS6" s="157">
        <v>1</v>
      </c>
      <c r="AU6" s="157">
        <v>3</v>
      </c>
      <c r="AV6" s="157">
        <v>3</v>
      </c>
      <c r="AW6" s="157">
        <v>3</v>
      </c>
      <c r="AY6" s="157">
        <v>31</v>
      </c>
      <c r="AZ6" s="157">
        <v>31</v>
      </c>
      <c r="BA6" s="157">
        <v>9</v>
      </c>
      <c r="BB6" s="157">
        <v>9</v>
      </c>
      <c r="BC6" s="157">
        <v>5</v>
      </c>
      <c r="BD6" s="157">
        <v>31</v>
      </c>
      <c r="BE6" s="157">
        <v>9</v>
      </c>
      <c r="BF6" s="249" t="s">
        <v>311</v>
      </c>
      <c r="BH6" s="157">
        <v>3</v>
      </c>
      <c r="BI6" s="157">
        <v>3</v>
      </c>
      <c r="BJ6" s="157">
        <v>3</v>
      </c>
      <c r="BK6" s="157">
        <v>3</v>
      </c>
      <c r="BM6" s="157">
        <v>3</v>
      </c>
      <c r="BN6" s="157">
        <v>3</v>
      </c>
      <c r="BO6" s="157">
        <v>3</v>
      </c>
      <c r="BQ6" s="157">
        <v>3</v>
      </c>
      <c r="BR6" s="157">
        <v>3</v>
      </c>
      <c r="BT6" s="157">
        <v>3</v>
      </c>
      <c r="BV6" s="157">
        <v>2</v>
      </c>
      <c r="BW6" s="157">
        <v>2</v>
      </c>
      <c r="BX6" s="157">
        <v>2</v>
      </c>
      <c r="BY6" s="157">
        <v>2</v>
      </c>
      <c r="CA6" s="157">
        <v>2</v>
      </c>
      <c r="CB6" s="157">
        <v>2</v>
      </c>
      <c r="CC6" s="157">
        <v>2</v>
      </c>
      <c r="CE6" s="157">
        <v>2</v>
      </c>
      <c r="CF6" s="157">
        <v>2</v>
      </c>
      <c r="CH6" s="157">
        <v>2</v>
      </c>
      <c r="CJ6" s="157">
        <v>1</v>
      </c>
      <c r="CK6" s="157">
        <v>1</v>
      </c>
      <c r="CL6" s="157">
        <v>1</v>
      </c>
      <c r="CM6" s="157">
        <v>1</v>
      </c>
      <c r="CO6" s="157">
        <v>1</v>
      </c>
      <c r="CP6" s="157">
        <v>1</v>
      </c>
      <c r="CQ6" s="157">
        <v>1</v>
      </c>
      <c r="CS6" s="157">
        <v>1</v>
      </c>
      <c r="CT6" s="157">
        <v>1</v>
      </c>
      <c r="CV6" s="157">
        <v>1</v>
      </c>
      <c r="CX6" s="157">
        <v>29</v>
      </c>
      <c r="CY6" s="157">
        <v>30</v>
      </c>
      <c r="CZ6" s="157">
        <v>1</v>
      </c>
      <c r="DA6" s="157">
        <v>3</v>
      </c>
      <c r="DB6" s="157">
        <v>5</v>
      </c>
      <c r="DC6" s="157">
        <v>6</v>
      </c>
      <c r="DD6" s="157">
        <v>9</v>
      </c>
      <c r="DE6" s="157">
        <v>23</v>
      </c>
    </row>
    <row r="7" spans="4:109" ht="30.75" customHeight="1" thickBot="1">
      <c r="D7" s="265"/>
      <c r="E7" s="299"/>
      <c r="F7" s="301"/>
      <c r="G7" s="303"/>
      <c r="H7" s="303"/>
      <c r="I7" s="303"/>
      <c r="J7" s="303"/>
      <c r="K7" s="303"/>
      <c r="L7" s="303"/>
      <c r="M7" s="305"/>
      <c r="N7" s="116" t="s">
        <v>111</v>
      </c>
      <c r="O7" s="52" t="s">
        <v>112</v>
      </c>
      <c r="P7" s="53" t="s">
        <v>113</v>
      </c>
      <c r="Q7" s="53" t="s">
        <v>114</v>
      </c>
      <c r="R7" s="54" t="s">
        <v>13</v>
      </c>
      <c r="S7" s="54" t="s">
        <v>14</v>
      </c>
      <c r="T7" s="54" t="s">
        <v>99</v>
      </c>
      <c r="U7" s="108"/>
      <c r="V7" s="270"/>
      <c r="W7" s="272"/>
      <c r="X7" s="274"/>
      <c r="Y7" s="276"/>
      <c r="Z7" s="276"/>
      <c r="AA7" s="276"/>
      <c r="AB7" s="276"/>
      <c r="AC7" s="279"/>
      <c r="AD7" s="159" t="s">
        <v>59</v>
      </c>
      <c r="AE7" s="160"/>
      <c r="AF7" s="161" t="s">
        <v>15</v>
      </c>
      <c r="AG7" s="161" t="s">
        <v>16</v>
      </c>
      <c r="AH7" s="161" t="s">
        <v>17</v>
      </c>
      <c r="AI7" s="161" t="s">
        <v>18</v>
      </c>
      <c r="AJ7" s="161" t="s">
        <v>19</v>
      </c>
      <c r="AK7" s="288"/>
      <c r="AL7" s="162"/>
      <c r="AM7" s="163"/>
      <c r="AN7" s="163"/>
      <c r="AO7" s="164" t="s">
        <v>117</v>
      </c>
      <c r="AP7" s="165" t="s">
        <v>115</v>
      </c>
      <c r="AQ7" s="158"/>
      <c r="AR7" s="157">
        <v>8</v>
      </c>
      <c r="AS7" s="157">
        <v>5</v>
      </c>
      <c r="AU7" s="157">
        <v>35</v>
      </c>
      <c r="AV7" s="157">
        <v>22</v>
      </c>
      <c r="AW7" s="157">
        <v>23</v>
      </c>
      <c r="AY7" s="157">
        <v>3</v>
      </c>
      <c r="AZ7" s="157">
        <v>5</v>
      </c>
      <c r="BA7" s="157">
        <v>3</v>
      </c>
      <c r="BB7" s="157">
        <v>5</v>
      </c>
      <c r="BC7" s="157">
        <v>7</v>
      </c>
      <c r="BD7" s="248" t="s">
        <v>308</v>
      </c>
      <c r="BE7" s="248" t="s">
        <v>308</v>
      </c>
      <c r="BF7" s="248" t="s">
        <v>310</v>
      </c>
      <c r="BH7" s="157">
        <v>12</v>
      </c>
      <c r="BI7" s="157">
        <v>13</v>
      </c>
      <c r="BJ7" s="157">
        <v>14</v>
      </c>
      <c r="BK7" s="157">
        <v>15</v>
      </c>
      <c r="BL7" s="257" t="s">
        <v>318</v>
      </c>
      <c r="BM7" s="157">
        <v>16</v>
      </c>
      <c r="BN7" s="157">
        <v>20</v>
      </c>
      <c r="BO7" s="157">
        <v>21</v>
      </c>
      <c r="BP7" s="251" t="s">
        <v>320</v>
      </c>
      <c r="BQ7" s="157">
        <v>17</v>
      </c>
      <c r="BR7" s="157">
        <v>18</v>
      </c>
      <c r="BS7" s="251" t="s">
        <v>321</v>
      </c>
      <c r="BT7" s="157">
        <v>19</v>
      </c>
      <c r="BV7" s="157">
        <v>12</v>
      </c>
      <c r="BW7" s="157">
        <v>13</v>
      </c>
      <c r="BX7" s="157">
        <v>14</v>
      </c>
      <c r="BY7" s="157">
        <v>15</v>
      </c>
      <c r="BZ7" s="248" t="s">
        <v>318</v>
      </c>
      <c r="CA7" s="157">
        <v>16</v>
      </c>
      <c r="CB7" s="157">
        <v>20</v>
      </c>
      <c r="CC7" s="157">
        <v>21</v>
      </c>
      <c r="CD7" s="251" t="s">
        <v>320</v>
      </c>
      <c r="CE7" s="157">
        <v>17</v>
      </c>
      <c r="CF7" s="157">
        <v>18</v>
      </c>
      <c r="CG7" s="251" t="s">
        <v>321</v>
      </c>
      <c r="CH7" s="157">
        <v>19</v>
      </c>
      <c r="CJ7" s="157">
        <v>12</v>
      </c>
      <c r="CK7" s="157">
        <v>13</v>
      </c>
      <c r="CL7" s="157">
        <v>14</v>
      </c>
      <c r="CM7" s="157">
        <v>15</v>
      </c>
      <c r="CN7" s="248" t="s">
        <v>318</v>
      </c>
      <c r="CO7" s="157">
        <v>16</v>
      </c>
      <c r="CP7" s="157">
        <v>20</v>
      </c>
      <c r="CQ7" s="157">
        <v>21</v>
      </c>
      <c r="CR7" s="251" t="s">
        <v>320</v>
      </c>
      <c r="CS7" s="157">
        <v>17</v>
      </c>
      <c r="CT7" s="157">
        <v>18</v>
      </c>
      <c r="CU7" s="251" t="s">
        <v>321</v>
      </c>
      <c r="CV7" s="157">
        <v>19</v>
      </c>
      <c r="CX7" s="157">
        <v>3</v>
      </c>
      <c r="CY7" s="157">
        <v>3</v>
      </c>
      <c r="CZ7" s="157">
        <v>5</v>
      </c>
      <c r="DA7" s="157">
        <v>5</v>
      </c>
      <c r="DB7" s="157">
        <v>5</v>
      </c>
      <c r="DC7" s="157">
        <v>5</v>
      </c>
      <c r="DD7" s="157">
        <v>5</v>
      </c>
      <c r="DE7" s="157">
        <v>5</v>
      </c>
    </row>
    <row r="8" spans="1:109" ht="30.75" customHeight="1">
      <c r="A8" s="157">
        <v>1</v>
      </c>
      <c r="B8" s="157">
        <v>11</v>
      </c>
      <c r="D8" s="77" t="s">
        <v>20</v>
      </c>
      <c r="E8" s="145">
        <v>0.84</v>
      </c>
      <c r="F8" s="78">
        <v>79119103</v>
      </c>
      <c r="G8" s="79">
        <v>139562947</v>
      </c>
      <c r="H8" s="79">
        <v>129928862</v>
      </c>
      <c r="I8" s="79">
        <v>9634085</v>
      </c>
      <c r="J8" s="79">
        <v>649673</v>
      </c>
      <c r="K8" s="79">
        <v>8984412</v>
      </c>
      <c r="L8" s="79">
        <v>243486</v>
      </c>
      <c r="M8" s="80">
        <v>255892</v>
      </c>
      <c r="N8" s="112">
        <v>140030300</v>
      </c>
      <c r="O8" s="81">
        <v>140030300</v>
      </c>
      <c r="P8" s="81">
        <v>5268422</v>
      </c>
      <c r="Q8" s="81">
        <f>R8+S8+T8</f>
        <v>25970822</v>
      </c>
      <c r="R8" s="81">
        <v>9045368</v>
      </c>
      <c r="S8" s="81">
        <v>1250110</v>
      </c>
      <c r="T8" s="81">
        <v>15675344</v>
      </c>
      <c r="U8" s="100">
        <f aca="true" t="shared" si="0" ref="U8:U34">N8+P8-Q8</f>
        <v>119327900</v>
      </c>
      <c r="V8" s="125">
        <f aca="true" t="shared" si="1" ref="V8:V49">ROUND(N8/F8,3)</f>
        <v>1.77</v>
      </c>
      <c r="W8" s="82">
        <f aca="true" t="shared" si="2" ref="W8:W49">ROUND(P8/F8,3)</f>
        <v>0.067</v>
      </c>
      <c r="X8" s="83">
        <f aca="true" t="shared" si="3" ref="X8:X49">ROUND((N8+P8)/F8,3)</f>
        <v>1.836</v>
      </c>
      <c r="Y8" s="84">
        <f aca="true" t="shared" si="4" ref="Y8:Y34">ROUND(Q8/$F8,3)</f>
        <v>0.328</v>
      </c>
      <c r="Z8" s="85">
        <f aca="true" t="shared" si="5" ref="Z8:Z34">ROUND(R8/$F8,3)</f>
        <v>0.114</v>
      </c>
      <c r="AA8" s="84">
        <f aca="true" t="shared" si="6" ref="AA8:AA34">ROUND(S8/$F8,3)</f>
        <v>0.016</v>
      </c>
      <c r="AB8" s="85">
        <f aca="true" t="shared" si="7" ref="AB8:AB34">ROUND(T8/$F8,3)</f>
        <v>0.198</v>
      </c>
      <c r="AC8" s="126">
        <f aca="true" t="shared" si="8" ref="AC8:AC34">ROUND(U8/$F8,3)</f>
        <v>1.508</v>
      </c>
      <c r="AD8" s="245">
        <f>ROUND(AS8/AR8*100,1)</f>
        <v>11.4</v>
      </c>
      <c r="AE8" s="166">
        <f>ROUND(DE8/(CX8+CY8+AZ8)*100,1)</f>
        <v>86.3</v>
      </c>
      <c r="AF8" s="166">
        <f>ROUND(CZ8/(CX8+CY8+AZ8)*100,1)</f>
        <v>30.8</v>
      </c>
      <c r="AG8" s="166">
        <f>ROUND(DA8/(CX8+CY8+AZ8)*100,1)</f>
        <v>11.9</v>
      </c>
      <c r="AH8" s="166">
        <f>ROUND(DB8/(CX8+CY8+AZ8)*100,1)</f>
        <v>8.8</v>
      </c>
      <c r="AI8" s="166">
        <f>ROUND(DC8/(CX8+CY8+AZ8)*100,1)</f>
        <v>7.4</v>
      </c>
      <c r="AJ8" s="166">
        <f>ROUND(DD8/(CX8+CY8+AZ8)*100,1)</f>
        <v>18.4</v>
      </c>
      <c r="AK8" s="166">
        <f aca="true" t="shared" si="9" ref="AK8:AK22">ROUND(DE8/AZ8*100,1)</f>
        <v>90.8</v>
      </c>
      <c r="AL8" s="166">
        <f>ROUND(BE8/BD8*100,1)</f>
        <v>15.5</v>
      </c>
      <c r="AM8" s="166">
        <f>ROUND(BF8/BD8*100,1)</f>
        <v>15.5</v>
      </c>
      <c r="AN8" s="166">
        <f>AV8/10</f>
        <v>15.4</v>
      </c>
      <c r="AO8" s="166">
        <f>AU8/10</f>
        <v>13.1</v>
      </c>
      <c r="AP8" s="167">
        <f>AW8/10</f>
        <v>11.1</v>
      </c>
      <c r="AQ8" s="158"/>
      <c r="AR8" s="244">
        <v>79119103</v>
      </c>
      <c r="AS8" s="157">
        <v>8984412</v>
      </c>
      <c r="AU8" s="157">
        <v>131</v>
      </c>
      <c r="AV8" s="244">
        <v>154</v>
      </c>
      <c r="AW8" s="157">
        <v>111</v>
      </c>
      <c r="AY8" s="157">
        <v>20483421</v>
      </c>
      <c r="AZ8" s="157">
        <v>80226188</v>
      </c>
      <c r="BA8" s="157">
        <v>15416</v>
      </c>
      <c r="BB8" s="157">
        <v>15560527</v>
      </c>
      <c r="BC8" s="157">
        <v>15416</v>
      </c>
      <c r="BD8" s="157">
        <f>AY8+AZ8</f>
        <v>100709609</v>
      </c>
      <c r="BE8" s="157">
        <f>BA8+BB8</f>
        <v>15575943</v>
      </c>
      <c r="BF8" s="157">
        <f>BE8-BC8</f>
        <v>15560527</v>
      </c>
      <c r="BH8" s="157">
        <v>15558339</v>
      </c>
      <c r="BI8" s="157">
        <v>15560052</v>
      </c>
      <c r="BJ8" s="157">
        <v>0</v>
      </c>
      <c r="BK8" s="157">
        <v>0</v>
      </c>
      <c r="BL8" s="255">
        <f>SUM(BI8:BK8)</f>
        <v>15560052</v>
      </c>
      <c r="BM8" s="157">
        <v>3374005</v>
      </c>
      <c r="BN8" s="157">
        <v>3740331</v>
      </c>
      <c r="BO8" s="157">
        <v>0</v>
      </c>
      <c r="BP8" s="157">
        <f>SUM(BN8:BO8)</f>
        <v>3740331</v>
      </c>
      <c r="BQ8" s="157">
        <v>69845267</v>
      </c>
      <c r="BR8" s="157">
        <v>9273836</v>
      </c>
      <c r="BS8" s="157">
        <f>SUM(BQ8:BR8)</f>
        <v>79119103</v>
      </c>
      <c r="BT8" s="157">
        <v>3444555</v>
      </c>
      <c r="BV8" s="157">
        <v>15589919</v>
      </c>
      <c r="BW8" s="157">
        <v>15592048</v>
      </c>
      <c r="BX8" s="157">
        <v>0</v>
      </c>
      <c r="BY8" s="157">
        <v>0</v>
      </c>
      <c r="BZ8" s="255">
        <f>SUM(BW8:BY8)</f>
        <v>15592048</v>
      </c>
      <c r="CA8" s="157">
        <v>2963775</v>
      </c>
      <c r="CB8" s="157">
        <v>4301613</v>
      </c>
      <c r="CC8" s="157">
        <v>0</v>
      </c>
      <c r="CD8" s="157">
        <f>SUM(CB8:CC8)</f>
        <v>4301613</v>
      </c>
      <c r="CE8" s="157">
        <v>68989467</v>
      </c>
      <c r="CF8" s="157">
        <v>10427739</v>
      </c>
      <c r="CG8" s="157">
        <f>SUM(CE8:CF8)</f>
        <v>79417206</v>
      </c>
      <c r="CH8" s="157">
        <v>3884848</v>
      </c>
      <c r="CJ8" s="157">
        <v>16135367</v>
      </c>
      <c r="CK8" s="157">
        <v>16137912</v>
      </c>
      <c r="CL8" s="157">
        <v>0</v>
      </c>
      <c r="CM8" s="157">
        <v>0</v>
      </c>
      <c r="CN8" s="255">
        <f>SUM(CK8:CM8)</f>
        <v>16137912</v>
      </c>
      <c r="CO8" s="157">
        <v>2937824</v>
      </c>
      <c r="CP8" s="157">
        <v>4641534</v>
      </c>
      <c r="CQ8" s="157">
        <v>0</v>
      </c>
      <c r="CR8" s="157">
        <f>SUM(CP8:CQ8)</f>
        <v>4641534</v>
      </c>
      <c r="CS8" s="157">
        <v>68581195</v>
      </c>
      <c r="CT8" s="157">
        <v>11171737</v>
      </c>
      <c r="CU8" s="157">
        <f>SUM(CS8:CT8)</f>
        <v>79752932</v>
      </c>
      <c r="CV8" s="157">
        <v>5059775</v>
      </c>
      <c r="CX8" s="157">
        <v>677200</v>
      </c>
      <c r="CY8" s="157">
        <v>3444500</v>
      </c>
      <c r="CZ8" s="157">
        <v>25941760</v>
      </c>
      <c r="DA8" s="157">
        <v>10008191</v>
      </c>
      <c r="DB8" s="157">
        <v>7423065</v>
      </c>
      <c r="DC8" s="157">
        <v>6272268</v>
      </c>
      <c r="DD8" s="157">
        <v>15560527</v>
      </c>
      <c r="DE8" s="157">
        <v>72825443</v>
      </c>
    </row>
    <row r="9" spans="1:109" ht="30.75" customHeight="1">
      <c r="A9" s="157">
        <v>2</v>
      </c>
      <c r="B9" s="157">
        <v>21</v>
      </c>
      <c r="D9" s="55" t="s">
        <v>21</v>
      </c>
      <c r="E9" s="146">
        <v>0.89</v>
      </c>
      <c r="F9" s="56">
        <v>31052672</v>
      </c>
      <c r="G9" s="57">
        <v>52915734</v>
      </c>
      <c r="H9" s="57">
        <v>50820331</v>
      </c>
      <c r="I9" s="57">
        <v>2095403</v>
      </c>
      <c r="J9" s="57">
        <v>31100</v>
      </c>
      <c r="K9" s="57">
        <v>2064303</v>
      </c>
      <c r="L9" s="57">
        <v>542577</v>
      </c>
      <c r="M9" s="58">
        <v>846077</v>
      </c>
      <c r="N9" s="113">
        <v>45987253</v>
      </c>
      <c r="O9" s="59">
        <v>45987253</v>
      </c>
      <c r="P9" s="59">
        <v>20890683</v>
      </c>
      <c r="Q9" s="59">
        <f aca="true" t="shared" si="10" ref="Q9:Q49">R9+S9+T9</f>
        <v>6049709</v>
      </c>
      <c r="R9" s="59">
        <v>3409510</v>
      </c>
      <c r="S9" s="59">
        <v>154380</v>
      </c>
      <c r="T9" s="59">
        <v>2485819</v>
      </c>
      <c r="U9" s="101">
        <f t="shared" si="0"/>
        <v>60828227</v>
      </c>
      <c r="V9" s="127">
        <f t="shared" si="1"/>
        <v>1.481</v>
      </c>
      <c r="W9" s="73">
        <f t="shared" si="2"/>
        <v>0.673</v>
      </c>
      <c r="X9" s="74">
        <f t="shared" si="3"/>
        <v>2.154</v>
      </c>
      <c r="Y9" s="75">
        <f t="shared" si="4"/>
        <v>0.195</v>
      </c>
      <c r="Z9" s="76">
        <f t="shared" si="5"/>
        <v>0.11</v>
      </c>
      <c r="AA9" s="75">
        <f t="shared" si="6"/>
        <v>0.005</v>
      </c>
      <c r="AB9" s="76">
        <f t="shared" si="7"/>
        <v>0.08</v>
      </c>
      <c r="AC9" s="128">
        <f t="shared" si="8"/>
        <v>1.959</v>
      </c>
      <c r="AD9" s="246">
        <f>ROUND(AS9/AR9*100,1)</f>
        <v>6.6</v>
      </c>
      <c r="AE9" s="169">
        <f>ROUND(DE9/(CX9+CY9+AZ9)*100,1)</f>
        <v>88</v>
      </c>
      <c r="AF9" s="169">
        <f>ROUND(CZ9/(CX9+CY9+AZ9)*100,1)</f>
        <v>24.7</v>
      </c>
      <c r="AG9" s="169">
        <f aca="true" t="shared" si="11" ref="AG9:AG49">ROUND(DA9/(CX9+CY9+AZ9)*100,1)</f>
        <v>13.2</v>
      </c>
      <c r="AH9" s="169">
        <f aca="true" t="shared" si="12" ref="AH9:AH49">ROUND(DB9/(CX9+CY9+AZ9)*100,1)</f>
        <v>9.1</v>
      </c>
      <c r="AI9" s="169">
        <f aca="true" t="shared" si="13" ref="AI9:AI49">ROUND(DC9/(CX9+CY9+AZ9)*100,1)</f>
        <v>9.9</v>
      </c>
      <c r="AJ9" s="169">
        <f aca="true" t="shared" si="14" ref="AJ9:AJ49">ROUND(DD9/(CX9+CY9+AZ9)*100,1)</f>
        <v>18.2</v>
      </c>
      <c r="AK9" s="169">
        <f t="shared" si="9"/>
        <v>93.1</v>
      </c>
      <c r="AL9" s="169">
        <f>ROUND(BE9/BD9*100,1)</f>
        <v>16</v>
      </c>
      <c r="AM9" s="169">
        <f>ROUND(BF9/BD9*100,1)</f>
        <v>16</v>
      </c>
      <c r="AN9" s="169">
        <f>AV9/10</f>
        <v>15.9</v>
      </c>
      <c r="AO9" s="169">
        <f>AU9/10</f>
        <v>16.2</v>
      </c>
      <c r="AP9" s="170">
        <f>AW9/10</f>
        <v>13.7</v>
      </c>
      <c r="AQ9" s="158"/>
      <c r="AR9" s="244">
        <v>31052672</v>
      </c>
      <c r="AS9" s="157">
        <v>2064303</v>
      </c>
      <c r="AU9" s="157">
        <v>162</v>
      </c>
      <c r="AV9" s="244">
        <v>159</v>
      </c>
      <c r="AW9" s="157">
        <v>137</v>
      </c>
      <c r="AY9" s="157">
        <v>6517143</v>
      </c>
      <c r="AZ9" s="157">
        <v>32352476</v>
      </c>
      <c r="BA9" s="157">
        <v>182</v>
      </c>
      <c r="BB9" s="157">
        <v>6225496</v>
      </c>
      <c r="BC9" s="157">
        <v>182</v>
      </c>
      <c r="BD9" s="157">
        <f>AY9+AZ9</f>
        <v>38869619</v>
      </c>
      <c r="BE9" s="157">
        <f>BA9+BB9</f>
        <v>6225678</v>
      </c>
      <c r="BF9" s="157">
        <f>BE9-BC9</f>
        <v>6225496</v>
      </c>
      <c r="BH9" s="157">
        <v>6223004</v>
      </c>
      <c r="BI9" s="157">
        <v>6215199</v>
      </c>
      <c r="BJ9" s="157">
        <v>0</v>
      </c>
      <c r="BK9" s="157">
        <v>0</v>
      </c>
      <c r="BL9" s="255">
        <f aca="true" t="shared" si="15" ref="BL9:BL49">SUM(BI9:BK9)</f>
        <v>6215199</v>
      </c>
      <c r="BM9" s="157">
        <v>1220767</v>
      </c>
      <c r="BN9" s="157">
        <v>1034763</v>
      </c>
      <c r="BO9" s="157">
        <v>0</v>
      </c>
      <c r="BP9" s="157">
        <f aca="true" t="shared" si="16" ref="BP9:BP49">SUM(BN9:BO9)</f>
        <v>1034763</v>
      </c>
      <c r="BQ9" s="157">
        <v>28744660</v>
      </c>
      <c r="BR9" s="157">
        <v>2308012</v>
      </c>
      <c r="BS9" s="157">
        <f aca="true" t="shared" si="17" ref="BS9:BS49">SUM(BQ9:BR9)</f>
        <v>31052672</v>
      </c>
      <c r="BT9" s="157">
        <v>1595257</v>
      </c>
      <c r="BV9" s="157">
        <v>6495597</v>
      </c>
      <c r="BW9" s="157">
        <v>6492278</v>
      </c>
      <c r="BX9" s="157">
        <v>0</v>
      </c>
      <c r="BY9" s="157">
        <v>0</v>
      </c>
      <c r="BZ9" s="255">
        <f aca="true" t="shared" si="18" ref="BZ9:BZ49">SUM(BW9:BY9)</f>
        <v>6492278</v>
      </c>
      <c r="CA9" s="157">
        <v>1098285</v>
      </c>
      <c r="CB9" s="157">
        <v>1166534</v>
      </c>
      <c r="CC9" s="157">
        <v>0</v>
      </c>
      <c r="CD9" s="157">
        <f aca="true" t="shared" si="19" ref="CD9:CD49">SUM(CB9:CC9)</f>
        <v>1166534</v>
      </c>
      <c r="CE9" s="157">
        <v>27189514</v>
      </c>
      <c r="CF9" s="157">
        <v>3074296</v>
      </c>
      <c r="CG9" s="157">
        <f aca="true" t="shared" si="20" ref="CG9:CG49">SUM(CE9:CF9)</f>
        <v>30263810</v>
      </c>
      <c r="CH9" s="157">
        <v>1785698</v>
      </c>
      <c r="CJ9" s="157">
        <v>6661394</v>
      </c>
      <c r="CK9" s="157">
        <v>6635160</v>
      </c>
      <c r="CL9" s="157">
        <v>0</v>
      </c>
      <c r="CM9" s="157">
        <v>0</v>
      </c>
      <c r="CN9" s="255">
        <f aca="true" t="shared" si="21" ref="CN9:CN49">SUM(CK9:CM9)</f>
        <v>6635160</v>
      </c>
      <c r="CO9" s="157">
        <v>1091203</v>
      </c>
      <c r="CP9" s="157">
        <v>1361096</v>
      </c>
      <c r="CQ9" s="157">
        <v>0</v>
      </c>
      <c r="CR9" s="157">
        <f aca="true" t="shared" si="22" ref="CR9:CR49">SUM(CP9:CQ9)</f>
        <v>1361096</v>
      </c>
      <c r="CS9" s="157">
        <v>27324586</v>
      </c>
      <c r="CT9" s="157">
        <v>3242914</v>
      </c>
      <c r="CU9" s="157">
        <f aca="true" t="shared" si="23" ref="CU9:CU49">SUM(CS9:CT9)</f>
        <v>30567500</v>
      </c>
      <c r="CV9" s="157">
        <v>2321180</v>
      </c>
      <c r="CX9" s="157">
        <v>266400</v>
      </c>
      <c r="CY9" s="157">
        <v>1595200</v>
      </c>
      <c r="CZ9" s="157">
        <v>8441591</v>
      </c>
      <c r="DA9" s="157">
        <v>4509519</v>
      </c>
      <c r="DB9" s="157">
        <v>3120395</v>
      </c>
      <c r="DC9" s="157">
        <v>3403583</v>
      </c>
      <c r="DD9" s="157">
        <v>6225496</v>
      </c>
      <c r="DE9" s="157">
        <v>30105551</v>
      </c>
    </row>
    <row r="10" spans="1:109" ht="30.75" customHeight="1">
      <c r="A10" s="157">
        <v>3</v>
      </c>
      <c r="B10" s="157">
        <v>51</v>
      </c>
      <c r="D10" s="55" t="s">
        <v>22</v>
      </c>
      <c r="E10" s="146">
        <v>0.54</v>
      </c>
      <c r="F10" s="56">
        <v>28905088</v>
      </c>
      <c r="G10" s="57">
        <v>51070573</v>
      </c>
      <c r="H10" s="57">
        <v>48329296</v>
      </c>
      <c r="I10" s="57">
        <v>2741277</v>
      </c>
      <c r="J10" s="57">
        <v>352198</v>
      </c>
      <c r="K10" s="57">
        <v>2389079</v>
      </c>
      <c r="L10" s="57">
        <v>-236926</v>
      </c>
      <c r="M10" s="58">
        <v>-225645</v>
      </c>
      <c r="N10" s="113">
        <v>62969489</v>
      </c>
      <c r="O10" s="59">
        <v>62969489</v>
      </c>
      <c r="P10" s="59">
        <v>4400539</v>
      </c>
      <c r="Q10" s="59">
        <f t="shared" si="10"/>
        <v>23839221</v>
      </c>
      <c r="R10" s="59">
        <v>5229829</v>
      </c>
      <c r="S10" s="59">
        <v>3365128</v>
      </c>
      <c r="T10" s="59">
        <v>15244264</v>
      </c>
      <c r="U10" s="101">
        <f t="shared" si="0"/>
        <v>43530807</v>
      </c>
      <c r="V10" s="127">
        <f t="shared" si="1"/>
        <v>2.178</v>
      </c>
      <c r="W10" s="73">
        <f t="shared" si="2"/>
        <v>0.152</v>
      </c>
      <c r="X10" s="74">
        <f t="shared" si="3"/>
        <v>2.331</v>
      </c>
      <c r="Y10" s="75">
        <f t="shared" si="4"/>
        <v>0.825</v>
      </c>
      <c r="Z10" s="76">
        <f t="shared" si="5"/>
        <v>0.181</v>
      </c>
      <c r="AA10" s="75">
        <f t="shared" si="6"/>
        <v>0.116</v>
      </c>
      <c r="AB10" s="76">
        <f t="shared" si="7"/>
        <v>0.527</v>
      </c>
      <c r="AC10" s="128">
        <f t="shared" si="8"/>
        <v>1.506</v>
      </c>
      <c r="AD10" s="246">
        <f>ROUND(AS10/AR10*100,1)</f>
        <v>8.3</v>
      </c>
      <c r="AE10" s="169">
        <f aca="true" t="shared" si="24" ref="AE10:AE49">ROUND(DE10/(CX10+CY10+AZ10)*100,1)</f>
        <v>79.5</v>
      </c>
      <c r="AF10" s="169">
        <f>ROUND(CZ10/(CX10+CY10+AZ10)*100,1)</f>
        <v>22.7</v>
      </c>
      <c r="AG10" s="169">
        <f t="shared" si="11"/>
        <v>11.3</v>
      </c>
      <c r="AH10" s="169">
        <f t="shared" si="12"/>
        <v>5.3</v>
      </c>
      <c r="AI10" s="169">
        <f t="shared" si="13"/>
        <v>3.3</v>
      </c>
      <c r="AJ10" s="169">
        <f t="shared" si="14"/>
        <v>22.9</v>
      </c>
      <c r="AK10" s="169">
        <f t="shared" si="9"/>
        <v>84.3</v>
      </c>
      <c r="AL10" s="169">
        <f aca="true" t="shared" si="25" ref="AL10:AL48">ROUND(BE10/BD10*100,1)</f>
        <v>18.8</v>
      </c>
      <c r="AM10" s="169">
        <f aca="true" t="shared" si="26" ref="AM10:AM47">ROUND(BF10/BD10*100,1)</f>
        <v>18.8</v>
      </c>
      <c r="AN10" s="169">
        <f aca="true" t="shared" si="27" ref="AN10:AN48">AV10/10</f>
        <v>14.1</v>
      </c>
      <c r="AO10" s="169">
        <f aca="true" t="shared" si="28" ref="AO10:AO48">AU10/10</f>
        <v>15</v>
      </c>
      <c r="AP10" s="170">
        <f aca="true" t="shared" si="29" ref="AP10:AP48">AW10/10</f>
        <v>12</v>
      </c>
      <c r="AQ10" s="158"/>
      <c r="AR10" s="244">
        <v>28905088</v>
      </c>
      <c r="AS10" s="157">
        <v>2389079</v>
      </c>
      <c r="AU10" s="157">
        <v>150</v>
      </c>
      <c r="AV10" s="244">
        <v>141</v>
      </c>
      <c r="AW10" s="157">
        <v>120</v>
      </c>
      <c r="AY10" s="157">
        <v>8538272</v>
      </c>
      <c r="AZ10" s="157">
        <v>29096463</v>
      </c>
      <c r="BA10" s="157">
        <v>0</v>
      </c>
      <c r="BB10" s="157">
        <v>7071819</v>
      </c>
      <c r="BC10" s="157">
        <v>0</v>
      </c>
      <c r="BD10" s="157">
        <f aca="true" t="shared" si="30" ref="BD10:BD49">AY10+AZ10</f>
        <v>37634735</v>
      </c>
      <c r="BE10" s="157">
        <f aca="true" t="shared" si="31" ref="BE10:BE49">BA10+BB10</f>
        <v>7071819</v>
      </c>
      <c r="BF10" s="157">
        <f aca="true" t="shared" si="32" ref="BF10:BF49">BE10-BC10</f>
        <v>7071819</v>
      </c>
      <c r="BH10" s="157">
        <v>7071819</v>
      </c>
      <c r="BI10" s="157">
        <v>7009598</v>
      </c>
      <c r="BJ10" s="157">
        <v>0</v>
      </c>
      <c r="BK10" s="157">
        <v>0</v>
      </c>
      <c r="BL10" s="255">
        <f t="shared" si="15"/>
        <v>7009598</v>
      </c>
      <c r="BM10" s="157">
        <v>3218562</v>
      </c>
      <c r="BN10" s="157">
        <v>1279274</v>
      </c>
      <c r="BO10" s="157">
        <v>0</v>
      </c>
      <c r="BP10" s="157">
        <f t="shared" si="16"/>
        <v>1279274</v>
      </c>
      <c r="BQ10" s="157">
        <v>16243377</v>
      </c>
      <c r="BR10" s="157">
        <v>12661711</v>
      </c>
      <c r="BS10" s="157">
        <f t="shared" si="17"/>
        <v>28905088</v>
      </c>
      <c r="BT10" s="157">
        <v>1639176</v>
      </c>
      <c r="BV10" s="157">
        <v>7094114</v>
      </c>
      <c r="BW10" s="157">
        <v>7026833</v>
      </c>
      <c r="BX10" s="157">
        <v>0</v>
      </c>
      <c r="BY10" s="157">
        <v>0</v>
      </c>
      <c r="BZ10" s="255">
        <f t="shared" si="18"/>
        <v>7026833</v>
      </c>
      <c r="CA10" s="157">
        <v>3097669</v>
      </c>
      <c r="CB10" s="157">
        <v>1368344</v>
      </c>
      <c r="CC10" s="157">
        <v>0</v>
      </c>
      <c r="CD10" s="157">
        <f t="shared" si="19"/>
        <v>1368344</v>
      </c>
      <c r="CE10" s="157">
        <v>15493752</v>
      </c>
      <c r="CF10" s="157">
        <v>13285271</v>
      </c>
      <c r="CG10" s="157">
        <f t="shared" si="20"/>
        <v>28779023</v>
      </c>
      <c r="CH10" s="157">
        <v>1819513</v>
      </c>
      <c r="CJ10" s="157">
        <v>8596555</v>
      </c>
      <c r="CK10" s="157">
        <v>8525964</v>
      </c>
      <c r="CL10" s="157">
        <v>0</v>
      </c>
      <c r="CM10" s="157">
        <v>0</v>
      </c>
      <c r="CN10" s="255">
        <f t="shared" si="21"/>
        <v>8525964</v>
      </c>
      <c r="CO10" s="157">
        <v>3011111</v>
      </c>
      <c r="CP10" s="157">
        <v>1280047</v>
      </c>
      <c r="CQ10" s="157">
        <v>0</v>
      </c>
      <c r="CR10" s="157">
        <f t="shared" si="22"/>
        <v>1280047</v>
      </c>
      <c r="CS10" s="157">
        <v>15426133</v>
      </c>
      <c r="CT10" s="157">
        <v>11975397</v>
      </c>
      <c r="CU10" s="157">
        <f t="shared" si="23"/>
        <v>27401530</v>
      </c>
      <c r="CV10" s="157">
        <v>2367954</v>
      </c>
      <c r="CX10" s="157">
        <v>119300</v>
      </c>
      <c r="CY10" s="157">
        <v>1639100</v>
      </c>
      <c r="CZ10" s="157">
        <v>7017901</v>
      </c>
      <c r="DA10" s="157">
        <v>3483796</v>
      </c>
      <c r="DB10" s="157">
        <v>1622270</v>
      </c>
      <c r="DC10" s="157">
        <v>1008496</v>
      </c>
      <c r="DD10" s="157">
        <v>7071819</v>
      </c>
      <c r="DE10" s="157">
        <v>24514799</v>
      </c>
    </row>
    <row r="11" spans="1:109" ht="30.75" customHeight="1">
      <c r="A11" s="157">
        <v>4</v>
      </c>
      <c r="B11" s="157">
        <v>41</v>
      </c>
      <c r="D11" s="55" t="s">
        <v>23</v>
      </c>
      <c r="E11" s="146">
        <v>0.77</v>
      </c>
      <c r="F11" s="56">
        <v>19155778</v>
      </c>
      <c r="G11" s="57">
        <v>33863995</v>
      </c>
      <c r="H11" s="57">
        <v>31991726</v>
      </c>
      <c r="I11" s="57">
        <v>1872269</v>
      </c>
      <c r="J11" s="57">
        <v>64520</v>
      </c>
      <c r="K11" s="57">
        <v>1807749</v>
      </c>
      <c r="L11" s="57">
        <v>259511</v>
      </c>
      <c r="M11" s="58">
        <v>-652442</v>
      </c>
      <c r="N11" s="113">
        <v>30898095</v>
      </c>
      <c r="O11" s="59">
        <v>30898095</v>
      </c>
      <c r="P11" s="59">
        <v>11821352</v>
      </c>
      <c r="Q11" s="59">
        <f t="shared" si="10"/>
        <v>16208957</v>
      </c>
      <c r="R11" s="59">
        <v>4357750</v>
      </c>
      <c r="S11" s="59">
        <v>4440540</v>
      </c>
      <c r="T11" s="59">
        <v>7410667</v>
      </c>
      <c r="U11" s="101">
        <f t="shared" si="0"/>
        <v>26510490</v>
      </c>
      <c r="V11" s="127">
        <f t="shared" si="1"/>
        <v>1.613</v>
      </c>
      <c r="W11" s="73">
        <f t="shared" si="2"/>
        <v>0.617</v>
      </c>
      <c r="X11" s="74">
        <f t="shared" si="3"/>
        <v>2.23</v>
      </c>
      <c r="Y11" s="75">
        <f t="shared" si="4"/>
        <v>0.846</v>
      </c>
      <c r="Z11" s="76">
        <f t="shared" si="5"/>
        <v>0.227</v>
      </c>
      <c r="AA11" s="75">
        <f t="shared" si="6"/>
        <v>0.232</v>
      </c>
      <c r="AB11" s="76">
        <f t="shared" si="7"/>
        <v>0.387</v>
      </c>
      <c r="AC11" s="128">
        <f t="shared" si="8"/>
        <v>1.384</v>
      </c>
      <c r="AD11" s="246">
        <f aca="true" t="shared" si="33" ref="AD11:AD48">ROUND(AS11/AR11*100,1)</f>
        <v>9.4</v>
      </c>
      <c r="AE11" s="169">
        <f t="shared" si="24"/>
        <v>81.9</v>
      </c>
      <c r="AF11" s="169">
        <f aca="true" t="shared" si="34" ref="AF11:AF49">ROUND(CZ11/(CX11+CY11+AZ11)*100,1)</f>
        <v>29.8</v>
      </c>
      <c r="AG11" s="169">
        <f t="shared" si="11"/>
        <v>15</v>
      </c>
      <c r="AH11" s="169">
        <f t="shared" si="12"/>
        <v>7.1</v>
      </c>
      <c r="AI11" s="169">
        <f t="shared" si="13"/>
        <v>4.1</v>
      </c>
      <c r="AJ11" s="169">
        <f t="shared" si="14"/>
        <v>15.3</v>
      </c>
      <c r="AK11" s="169">
        <f t="shared" si="9"/>
        <v>85.7</v>
      </c>
      <c r="AL11" s="169">
        <f t="shared" si="25"/>
        <v>12.7</v>
      </c>
      <c r="AM11" s="169">
        <f t="shared" si="26"/>
        <v>12.7</v>
      </c>
      <c r="AN11" s="169">
        <f t="shared" si="27"/>
        <v>11.6</v>
      </c>
      <c r="AO11" s="169">
        <f t="shared" si="28"/>
        <v>8.9</v>
      </c>
      <c r="AP11" s="170">
        <f t="shared" si="29"/>
        <v>7.6</v>
      </c>
      <c r="AQ11" s="158"/>
      <c r="AR11" s="244">
        <v>19155778</v>
      </c>
      <c r="AS11" s="157">
        <v>1807749</v>
      </c>
      <c r="AU11" s="157">
        <v>89</v>
      </c>
      <c r="AV11" s="244">
        <v>116</v>
      </c>
      <c r="AW11" s="157">
        <v>76</v>
      </c>
      <c r="AY11" s="157">
        <v>5125433</v>
      </c>
      <c r="AZ11" s="157">
        <v>19723584</v>
      </c>
      <c r="BA11" s="157">
        <v>0</v>
      </c>
      <c r="BB11" s="157">
        <v>3156186</v>
      </c>
      <c r="BC11" s="157">
        <v>0</v>
      </c>
      <c r="BD11" s="157">
        <f t="shared" si="30"/>
        <v>24849017</v>
      </c>
      <c r="BE11" s="157">
        <f t="shared" si="31"/>
        <v>3156186</v>
      </c>
      <c r="BF11" s="157">
        <f t="shared" si="32"/>
        <v>3156186</v>
      </c>
      <c r="BH11" s="157">
        <v>3152199</v>
      </c>
      <c r="BI11" s="157">
        <v>3156186</v>
      </c>
      <c r="BJ11" s="157">
        <v>0</v>
      </c>
      <c r="BK11" s="157">
        <v>9366</v>
      </c>
      <c r="BL11" s="255">
        <f t="shared" si="15"/>
        <v>3165552</v>
      </c>
      <c r="BM11" s="157">
        <v>901650</v>
      </c>
      <c r="BN11" s="157">
        <v>727858</v>
      </c>
      <c r="BO11" s="157">
        <v>0</v>
      </c>
      <c r="BP11" s="157">
        <f t="shared" si="16"/>
        <v>727858</v>
      </c>
      <c r="BQ11" s="157">
        <v>15575842</v>
      </c>
      <c r="BR11" s="157">
        <v>3579936</v>
      </c>
      <c r="BS11" s="157">
        <f t="shared" si="17"/>
        <v>19155778</v>
      </c>
      <c r="BT11" s="157">
        <v>1140303</v>
      </c>
      <c r="BV11" s="157">
        <v>2884985</v>
      </c>
      <c r="BW11" s="157">
        <v>2889126</v>
      </c>
      <c r="BX11" s="157">
        <v>0</v>
      </c>
      <c r="BY11" s="157">
        <v>8924</v>
      </c>
      <c r="BZ11" s="255">
        <f t="shared" si="18"/>
        <v>2898050</v>
      </c>
      <c r="CA11" s="157">
        <v>784956</v>
      </c>
      <c r="CB11" s="157">
        <v>853093</v>
      </c>
      <c r="CC11" s="157">
        <v>0</v>
      </c>
      <c r="CD11" s="157">
        <f t="shared" si="19"/>
        <v>853093</v>
      </c>
      <c r="CE11" s="157">
        <v>15224711</v>
      </c>
      <c r="CF11" s="157">
        <v>3727566</v>
      </c>
      <c r="CG11" s="157">
        <f t="shared" si="20"/>
        <v>18952277</v>
      </c>
      <c r="CH11" s="157">
        <v>1277928</v>
      </c>
      <c r="CJ11" s="157">
        <v>2954403</v>
      </c>
      <c r="CK11" s="157">
        <v>2958806</v>
      </c>
      <c r="CL11" s="157">
        <v>0</v>
      </c>
      <c r="CM11" s="157">
        <v>7488</v>
      </c>
      <c r="CN11" s="255">
        <f t="shared" si="21"/>
        <v>2966294</v>
      </c>
      <c r="CO11" s="157">
        <v>578181</v>
      </c>
      <c r="CP11" s="157">
        <v>931467</v>
      </c>
      <c r="CQ11" s="157">
        <v>0</v>
      </c>
      <c r="CR11" s="157">
        <f t="shared" si="22"/>
        <v>931467</v>
      </c>
      <c r="CS11" s="157">
        <v>15072233</v>
      </c>
      <c r="CT11" s="157">
        <v>3621717</v>
      </c>
      <c r="CU11" s="157">
        <f t="shared" si="23"/>
        <v>18693950</v>
      </c>
      <c r="CV11" s="157">
        <v>1663541</v>
      </c>
      <c r="CX11" s="157">
        <v>134000</v>
      </c>
      <c r="CY11" s="157">
        <v>780000</v>
      </c>
      <c r="CZ11" s="157">
        <v>6146281</v>
      </c>
      <c r="DA11" s="157">
        <v>3105355</v>
      </c>
      <c r="DB11" s="157">
        <v>1457484</v>
      </c>
      <c r="DC11" s="157">
        <v>850526</v>
      </c>
      <c r="DD11" s="157">
        <v>3156186</v>
      </c>
      <c r="DE11" s="157">
        <v>16899867</v>
      </c>
    </row>
    <row r="12" spans="1:109" ht="30.75" customHeight="1">
      <c r="A12" s="157">
        <v>5</v>
      </c>
      <c r="B12" s="157">
        <v>32</v>
      </c>
      <c r="D12" s="55" t="s">
        <v>24</v>
      </c>
      <c r="E12" s="146">
        <v>0.6</v>
      </c>
      <c r="F12" s="56">
        <v>22075627</v>
      </c>
      <c r="G12" s="57">
        <v>38593871</v>
      </c>
      <c r="H12" s="57">
        <v>36615932</v>
      </c>
      <c r="I12" s="57">
        <v>1977939</v>
      </c>
      <c r="J12" s="57">
        <v>229764</v>
      </c>
      <c r="K12" s="57">
        <v>1748175</v>
      </c>
      <c r="L12" s="57">
        <v>-547148</v>
      </c>
      <c r="M12" s="58">
        <v>229601</v>
      </c>
      <c r="N12" s="113">
        <v>41178681</v>
      </c>
      <c r="O12" s="59">
        <v>41178681</v>
      </c>
      <c r="P12" s="59">
        <v>5075469</v>
      </c>
      <c r="Q12" s="59">
        <f t="shared" si="10"/>
        <v>13485580</v>
      </c>
      <c r="R12" s="59">
        <v>4005332</v>
      </c>
      <c r="S12" s="59">
        <v>3088113</v>
      </c>
      <c r="T12" s="59">
        <v>6392135</v>
      </c>
      <c r="U12" s="101">
        <f t="shared" si="0"/>
        <v>32768570</v>
      </c>
      <c r="V12" s="127">
        <f t="shared" si="1"/>
        <v>1.865</v>
      </c>
      <c r="W12" s="73">
        <f t="shared" si="2"/>
        <v>0.23</v>
      </c>
      <c r="X12" s="74">
        <f t="shared" si="3"/>
        <v>2.095</v>
      </c>
      <c r="Y12" s="75">
        <f t="shared" si="4"/>
        <v>0.611</v>
      </c>
      <c r="Z12" s="76">
        <f t="shared" si="5"/>
        <v>0.181</v>
      </c>
      <c r="AA12" s="75">
        <f t="shared" si="6"/>
        <v>0.14</v>
      </c>
      <c r="AB12" s="76">
        <f t="shared" si="7"/>
        <v>0.29</v>
      </c>
      <c r="AC12" s="128">
        <f t="shared" si="8"/>
        <v>1.484</v>
      </c>
      <c r="AD12" s="246">
        <f t="shared" si="33"/>
        <v>7.9</v>
      </c>
      <c r="AE12" s="169">
        <f t="shared" si="24"/>
        <v>84.7</v>
      </c>
      <c r="AF12" s="169">
        <f t="shared" si="34"/>
        <v>23.6</v>
      </c>
      <c r="AG12" s="169">
        <f t="shared" si="11"/>
        <v>11.3</v>
      </c>
      <c r="AH12" s="169">
        <f t="shared" si="12"/>
        <v>5.4</v>
      </c>
      <c r="AI12" s="169">
        <f t="shared" si="13"/>
        <v>12.7</v>
      </c>
      <c r="AJ12" s="169">
        <f t="shared" si="14"/>
        <v>20</v>
      </c>
      <c r="AK12" s="169">
        <f t="shared" si="9"/>
        <v>89.5</v>
      </c>
      <c r="AL12" s="169">
        <f t="shared" si="25"/>
        <v>15.8</v>
      </c>
      <c r="AM12" s="169">
        <f t="shared" si="26"/>
        <v>15.3</v>
      </c>
      <c r="AN12" s="169">
        <f t="shared" si="27"/>
        <v>15.8</v>
      </c>
      <c r="AO12" s="169">
        <f t="shared" si="28"/>
        <v>11.7</v>
      </c>
      <c r="AP12" s="170">
        <f t="shared" si="29"/>
        <v>9.1</v>
      </c>
      <c r="AQ12" s="158"/>
      <c r="AR12" s="244">
        <v>22075627</v>
      </c>
      <c r="AS12" s="157">
        <v>1748175</v>
      </c>
      <c r="AU12" s="157">
        <v>117</v>
      </c>
      <c r="AV12" s="244">
        <v>158</v>
      </c>
      <c r="AW12" s="157">
        <v>91</v>
      </c>
      <c r="AY12" s="157">
        <v>8478924</v>
      </c>
      <c r="AZ12" s="157">
        <v>22448730</v>
      </c>
      <c r="BA12" s="157">
        <v>150341</v>
      </c>
      <c r="BB12" s="157">
        <v>4741228</v>
      </c>
      <c r="BC12" s="157">
        <v>150341</v>
      </c>
      <c r="BD12" s="157">
        <f t="shared" si="30"/>
        <v>30927654</v>
      </c>
      <c r="BE12" s="157">
        <f t="shared" si="31"/>
        <v>4891569</v>
      </c>
      <c r="BF12" s="157">
        <f t="shared" si="32"/>
        <v>4741228</v>
      </c>
      <c r="BH12" s="157">
        <v>4740345</v>
      </c>
      <c r="BI12" s="157">
        <v>4716501</v>
      </c>
      <c r="BJ12" s="157">
        <v>0</v>
      </c>
      <c r="BK12" s="157">
        <v>0</v>
      </c>
      <c r="BL12" s="255">
        <f t="shared" si="15"/>
        <v>4716501</v>
      </c>
      <c r="BM12" s="157">
        <v>1277922</v>
      </c>
      <c r="BN12" s="157">
        <v>1552018</v>
      </c>
      <c r="BO12" s="157">
        <v>0</v>
      </c>
      <c r="BP12" s="157">
        <f t="shared" si="16"/>
        <v>1552018</v>
      </c>
      <c r="BQ12" s="157">
        <v>13965223</v>
      </c>
      <c r="BR12" s="157">
        <v>8110404</v>
      </c>
      <c r="BS12" s="157">
        <f t="shared" si="17"/>
        <v>22075627</v>
      </c>
      <c r="BT12" s="157">
        <v>1153920</v>
      </c>
      <c r="BV12" s="157">
        <v>4688581</v>
      </c>
      <c r="BW12" s="157">
        <v>4667378</v>
      </c>
      <c r="BX12" s="157">
        <v>0</v>
      </c>
      <c r="BY12" s="157">
        <v>0</v>
      </c>
      <c r="BZ12" s="255">
        <f t="shared" si="18"/>
        <v>4667378</v>
      </c>
      <c r="CA12" s="157">
        <v>1196402</v>
      </c>
      <c r="CB12" s="157">
        <v>1612305</v>
      </c>
      <c r="CC12" s="157">
        <v>0</v>
      </c>
      <c r="CD12" s="157">
        <f t="shared" si="19"/>
        <v>1612305</v>
      </c>
      <c r="CE12" s="157">
        <v>13499399</v>
      </c>
      <c r="CF12" s="157">
        <v>8367297</v>
      </c>
      <c r="CG12" s="157">
        <f t="shared" si="20"/>
        <v>21866696</v>
      </c>
      <c r="CH12" s="157">
        <v>1274548</v>
      </c>
      <c r="CJ12" s="157">
        <v>4497157</v>
      </c>
      <c r="CK12" s="157">
        <v>4474715</v>
      </c>
      <c r="CL12" s="157">
        <v>0</v>
      </c>
      <c r="CM12" s="157">
        <v>0</v>
      </c>
      <c r="CN12" s="255">
        <f t="shared" si="21"/>
        <v>4474715</v>
      </c>
      <c r="CO12" s="157">
        <v>1161321</v>
      </c>
      <c r="CP12" s="157">
        <v>1534915</v>
      </c>
      <c r="CQ12" s="157">
        <v>0</v>
      </c>
      <c r="CR12" s="157">
        <f t="shared" si="22"/>
        <v>1534915</v>
      </c>
      <c r="CS12" s="157">
        <v>13244828</v>
      </c>
      <c r="CT12" s="157">
        <v>7673664</v>
      </c>
      <c r="CU12" s="157">
        <f t="shared" si="23"/>
        <v>20918492</v>
      </c>
      <c r="CV12" s="157">
        <v>1661482</v>
      </c>
      <c r="CX12" s="157">
        <v>106300</v>
      </c>
      <c r="CY12" s="157">
        <v>1153900</v>
      </c>
      <c r="CZ12" s="157">
        <v>5594407</v>
      </c>
      <c r="DA12" s="157">
        <v>2671190</v>
      </c>
      <c r="DB12" s="157">
        <v>1268532</v>
      </c>
      <c r="DC12" s="157">
        <v>3002948</v>
      </c>
      <c r="DD12" s="157">
        <v>4741228</v>
      </c>
      <c r="DE12" s="157">
        <v>20081053</v>
      </c>
    </row>
    <row r="13" spans="1:109" ht="30.75" customHeight="1">
      <c r="A13" s="157">
        <v>6</v>
      </c>
      <c r="B13" s="157">
        <v>42</v>
      </c>
      <c r="D13" s="55" t="s">
        <v>25</v>
      </c>
      <c r="E13" s="146">
        <v>0.5</v>
      </c>
      <c r="F13" s="56">
        <v>22988016</v>
      </c>
      <c r="G13" s="57">
        <v>36998023</v>
      </c>
      <c r="H13" s="57">
        <v>35225021</v>
      </c>
      <c r="I13" s="57">
        <v>1773002</v>
      </c>
      <c r="J13" s="57">
        <v>60115</v>
      </c>
      <c r="K13" s="57">
        <v>1712887</v>
      </c>
      <c r="L13" s="57">
        <v>-1752106</v>
      </c>
      <c r="M13" s="58">
        <v>-1144155</v>
      </c>
      <c r="N13" s="113">
        <v>50191178</v>
      </c>
      <c r="O13" s="59">
        <v>50191178</v>
      </c>
      <c r="P13" s="59">
        <v>1535080</v>
      </c>
      <c r="Q13" s="59">
        <f t="shared" si="10"/>
        <v>11056317</v>
      </c>
      <c r="R13" s="59">
        <v>4195438</v>
      </c>
      <c r="S13" s="59">
        <v>359877</v>
      </c>
      <c r="T13" s="59">
        <v>6501002</v>
      </c>
      <c r="U13" s="101">
        <f t="shared" si="0"/>
        <v>40669941</v>
      </c>
      <c r="V13" s="127">
        <f t="shared" si="1"/>
        <v>2.183</v>
      </c>
      <c r="W13" s="73">
        <f t="shared" si="2"/>
        <v>0.067</v>
      </c>
      <c r="X13" s="74">
        <f t="shared" si="3"/>
        <v>2.25</v>
      </c>
      <c r="Y13" s="75">
        <f t="shared" si="4"/>
        <v>0.481</v>
      </c>
      <c r="Z13" s="76">
        <f t="shared" si="5"/>
        <v>0.183</v>
      </c>
      <c r="AA13" s="75">
        <f t="shared" si="6"/>
        <v>0.016</v>
      </c>
      <c r="AB13" s="76">
        <f t="shared" si="7"/>
        <v>0.283</v>
      </c>
      <c r="AC13" s="128">
        <f t="shared" si="8"/>
        <v>1.769</v>
      </c>
      <c r="AD13" s="246">
        <f t="shared" si="33"/>
        <v>7.5</v>
      </c>
      <c r="AE13" s="169">
        <f t="shared" si="24"/>
        <v>89.3</v>
      </c>
      <c r="AF13" s="169">
        <f t="shared" si="34"/>
        <v>30.2</v>
      </c>
      <c r="AG13" s="169">
        <f t="shared" si="11"/>
        <v>9.4</v>
      </c>
      <c r="AH13" s="169">
        <f t="shared" si="12"/>
        <v>6</v>
      </c>
      <c r="AI13" s="169">
        <f t="shared" si="13"/>
        <v>5.6</v>
      </c>
      <c r="AJ13" s="169">
        <f t="shared" si="14"/>
        <v>21.7</v>
      </c>
      <c r="AK13" s="169">
        <f t="shared" si="9"/>
        <v>94.4</v>
      </c>
      <c r="AL13" s="169">
        <f t="shared" si="25"/>
        <v>20.9</v>
      </c>
      <c r="AM13" s="169">
        <f t="shared" si="26"/>
        <v>18.8</v>
      </c>
      <c r="AN13" s="169">
        <f t="shared" si="27"/>
        <v>16.9</v>
      </c>
      <c r="AO13" s="169">
        <f t="shared" si="28"/>
        <v>20.8</v>
      </c>
      <c r="AP13" s="170">
        <f t="shared" si="29"/>
        <v>11.3</v>
      </c>
      <c r="AQ13" s="158"/>
      <c r="AR13" s="244">
        <v>22988016</v>
      </c>
      <c r="AS13" s="157">
        <v>1712887</v>
      </c>
      <c r="AU13" s="157">
        <v>208</v>
      </c>
      <c r="AV13" s="244">
        <v>169</v>
      </c>
      <c r="AW13" s="157">
        <v>113</v>
      </c>
      <c r="AY13" s="157">
        <v>5142426</v>
      </c>
      <c r="AZ13" s="157">
        <v>23334793</v>
      </c>
      <c r="BA13" s="157">
        <v>605820</v>
      </c>
      <c r="BB13" s="157">
        <v>5359949</v>
      </c>
      <c r="BC13" s="157">
        <v>605820</v>
      </c>
      <c r="BD13" s="157">
        <f t="shared" si="30"/>
        <v>28477219</v>
      </c>
      <c r="BE13" s="157">
        <f t="shared" si="31"/>
        <v>5965769</v>
      </c>
      <c r="BF13" s="157">
        <f t="shared" si="32"/>
        <v>5359949</v>
      </c>
      <c r="BH13" s="157">
        <v>5357922</v>
      </c>
      <c r="BI13" s="157">
        <v>5287067</v>
      </c>
      <c r="BJ13" s="157">
        <v>0</v>
      </c>
      <c r="BK13" s="157">
        <v>0</v>
      </c>
      <c r="BL13" s="255">
        <f t="shared" si="15"/>
        <v>5287067</v>
      </c>
      <c r="BM13" s="157">
        <v>1511716</v>
      </c>
      <c r="BN13" s="157">
        <v>1405366</v>
      </c>
      <c r="BO13" s="157">
        <v>0</v>
      </c>
      <c r="BP13" s="157">
        <f t="shared" si="16"/>
        <v>1405366</v>
      </c>
      <c r="BQ13" s="157">
        <v>12104624</v>
      </c>
      <c r="BR13" s="157">
        <v>10883392</v>
      </c>
      <c r="BS13" s="157">
        <f t="shared" si="17"/>
        <v>22988016</v>
      </c>
      <c r="BT13" s="157">
        <v>1222449</v>
      </c>
      <c r="BV13" s="157">
        <v>5402589</v>
      </c>
      <c r="BW13" s="157">
        <v>5329893</v>
      </c>
      <c r="BX13" s="157">
        <v>0</v>
      </c>
      <c r="BY13" s="157">
        <v>0</v>
      </c>
      <c r="BZ13" s="255">
        <f t="shared" si="18"/>
        <v>5329893</v>
      </c>
      <c r="CA13" s="157">
        <v>1386180</v>
      </c>
      <c r="CB13" s="157">
        <v>1512434</v>
      </c>
      <c r="CC13" s="157">
        <v>0</v>
      </c>
      <c r="CD13" s="157">
        <f t="shared" si="19"/>
        <v>1512434</v>
      </c>
      <c r="CE13" s="157">
        <v>11691577</v>
      </c>
      <c r="CF13" s="157">
        <v>11479123</v>
      </c>
      <c r="CG13" s="157">
        <f t="shared" si="20"/>
        <v>23170700</v>
      </c>
      <c r="CH13" s="157">
        <v>1363027</v>
      </c>
      <c r="CJ13" s="157">
        <v>5407500</v>
      </c>
      <c r="CK13" s="157">
        <v>5320862</v>
      </c>
      <c r="CL13" s="157">
        <v>0</v>
      </c>
      <c r="CM13" s="157">
        <v>0</v>
      </c>
      <c r="CN13" s="255">
        <f t="shared" si="21"/>
        <v>5320862</v>
      </c>
      <c r="CO13" s="157">
        <v>1368015</v>
      </c>
      <c r="CP13" s="157">
        <v>1597187</v>
      </c>
      <c r="CQ13" s="157">
        <v>20</v>
      </c>
      <c r="CR13" s="157">
        <f t="shared" si="22"/>
        <v>1597207</v>
      </c>
      <c r="CS13" s="157">
        <v>11306933</v>
      </c>
      <c r="CT13" s="157">
        <v>10515559</v>
      </c>
      <c r="CU13" s="157">
        <f t="shared" si="23"/>
        <v>21822492</v>
      </c>
      <c r="CV13" s="157">
        <v>1767805</v>
      </c>
      <c r="CX13" s="157">
        <v>94800</v>
      </c>
      <c r="CY13" s="157">
        <v>1222400</v>
      </c>
      <c r="CZ13" s="157">
        <v>7439485</v>
      </c>
      <c r="DA13" s="157">
        <v>2323796</v>
      </c>
      <c r="DB13" s="157">
        <v>1489073</v>
      </c>
      <c r="DC13" s="157">
        <v>1389985</v>
      </c>
      <c r="DD13" s="157">
        <v>5359949</v>
      </c>
      <c r="DE13" s="157">
        <v>22019557</v>
      </c>
    </row>
    <row r="14" spans="1:109" ht="30.75" customHeight="1">
      <c r="A14" s="157">
        <v>7</v>
      </c>
      <c r="B14" s="157">
        <v>32</v>
      </c>
      <c r="D14" s="55" t="s">
        <v>26</v>
      </c>
      <c r="E14" s="146">
        <v>0.55</v>
      </c>
      <c r="F14" s="56">
        <v>5520826</v>
      </c>
      <c r="G14" s="57">
        <v>9609828</v>
      </c>
      <c r="H14" s="57">
        <v>9047105</v>
      </c>
      <c r="I14" s="57">
        <v>562723</v>
      </c>
      <c r="J14" s="57">
        <v>282294</v>
      </c>
      <c r="K14" s="57">
        <v>280429</v>
      </c>
      <c r="L14" s="57">
        <v>-25396</v>
      </c>
      <c r="M14" s="58">
        <v>-213436</v>
      </c>
      <c r="N14" s="113">
        <v>9511007</v>
      </c>
      <c r="O14" s="59">
        <v>9511007</v>
      </c>
      <c r="P14" s="59">
        <v>1265954</v>
      </c>
      <c r="Q14" s="59">
        <f t="shared" si="10"/>
        <v>2359936</v>
      </c>
      <c r="R14" s="59">
        <v>1268210</v>
      </c>
      <c r="S14" s="59">
        <v>128160</v>
      </c>
      <c r="T14" s="59">
        <v>963566</v>
      </c>
      <c r="U14" s="101">
        <f t="shared" si="0"/>
        <v>8417025</v>
      </c>
      <c r="V14" s="127">
        <f t="shared" si="1"/>
        <v>1.723</v>
      </c>
      <c r="W14" s="73">
        <f t="shared" si="2"/>
        <v>0.229</v>
      </c>
      <c r="X14" s="74">
        <f t="shared" si="3"/>
        <v>1.952</v>
      </c>
      <c r="Y14" s="75">
        <f t="shared" si="4"/>
        <v>0.427</v>
      </c>
      <c r="Z14" s="76">
        <f t="shared" si="5"/>
        <v>0.23</v>
      </c>
      <c r="AA14" s="75">
        <f t="shared" si="6"/>
        <v>0.023</v>
      </c>
      <c r="AB14" s="76">
        <f t="shared" si="7"/>
        <v>0.175</v>
      </c>
      <c r="AC14" s="128">
        <f t="shared" si="8"/>
        <v>1.525</v>
      </c>
      <c r="AD14" s="246">
        <f t="shared" si="33"/>
        <v>5.1</v>
      </c>
      <c r="AE14" s="169">
        <f t="shared" si="24"/>
        <v>97.9</v>
      </c>
      <c r="AF14" s="169">
        <f t="shared" si="34"/>
        <v>29.1</v>
      </c>
      <c r="AG14" s="169">
        <f t="shared" si="11"/>
        <v>10.9</v>
      </c>
      <c r="AH14" s="169">
        <f t="shared" si="12"/>
        <v>5.6</v>
      </c>
      <c r="AI14" s="169">
        <f t="shared" si="13"/>
        <v>14.1</v>
      </c>
      <c r="AJ14" s="169">
        <f t="shared" si="14"/>
        <v>19.9</v>
      </c>
      <c r="AK14" s="169">
        <f t="shared" si="9"/>
        <v>103.1</v>
      </c>
      <c r="AL14" s="169">
        <f t="shared" si="25"/>
        <v>15.8</v>
      </c>
      <c r="AM14" s="169">
        <f t="shared" si="26"/>
        <v>15.8</v>
      </c>
      <c r="AN14" s="169">
        <f t="shared" si="27"/>
        <v>17</v>
      </c>
      <c r="AO14" s="169">
        <f t="shared" si="28"/>
        <v>17.7</v>
      </c>
      <c r="AP14" s="170">
        <f t="shared" si="29"/>
        <v>10.3</v>
      </c>
      <c r="AQ14" s="158"/>
      <c r="AR14" s="244">
        <v>5520826</v>
      </c>
      <c r="AS14" s="157">
        <v>280429</v>
      </c>
      <c r="AU14" s="157">
        <v>177</v>
      </c>
      <c r="AV14" s="244">
        <v>170</v>
      </c>
      <c r="AW14" s="157">
        <v>103</v>
      </c>
      <c r="AY14" s="157">
        <v>1796695</v>
      </c>
      <c r="AZ14" s="157">
        <v>5567980</v>
      </c>
      <c r="BA14" s="157">
        <v>0</v>
      </c>
      <c r="BB14" s="157">
        <v>1166797</v>
      </c>
      <c r="BC14" s="157">
        <v>0</v>
      </c>
      <c r="BD14" s="157">
        <f t="shared" si="30"/>
        <v>7364675</v>
      </c>
      <c r="BE14" s="157">
        <f t="shared" si="31"/>
        <v>1166797</v>
      </c>
      <c r="BF14" s="157">
        <f t="shared" si="32"/>
        <v>1166797</v>
      </c>
      <c r="BH14" s="157">
        <v>1166797</v>
      </c>
      <c r="BI14" s="157">
        <v>1166797</v>
      </c>
      <c r="BJ14" s="157">
        <v>0</v>
      </c>
      <c r="BK14" s="157">
        <v>0</v>
      </c>
      <c r="BL14" s="255">
        <f t="shared" si="15"/>
        <v>1166797</v>
      </c>
      <c r="BM14" s="157">
        <v>222260</v>
      </c>
      <c r="BN14" s="157">
        <v>412439</v>
      </c>
      <c r="BO14" s="157">
        <v>0</v>
      </c>
      <c r="BP14" s="157">
        <f t="shared" si="16"/>
        <v>412439</v>
      </c>
      <c r="BQ14" s="157">
        <v>3579285</v>
      </c>
      <c r="BR14" s="157">
        <v>1941541</v>
      </c>
      <c r="BS14" s="157">
        <f t="shared" si="17"/>
        <v>5520826</v>
      </c>
      <c r="BT14" s="157">
        <v>261345</v>
      </c>
      <c r="BV14" s="157">
        <v>1148168</v>
      </c>
      <c r="BW14" s="157">
        <v>1148168</v>
      </c>
      <c r="BX14" s="157">
        <v>0</v>
      </c>
      <c r="BY14" s="157">
        <v>0</v>
      </c>
      <c r="BZ14" s="255">
        <f t="shared" si="18"/>
        <v>1148168</v>
      </c>
      <c r="CA14" s="157">
        <v>195124</v>
      </c>
      <c r="CB14" s="157">
        <v>444484</v>
      </c>
      <c r="CC14" s="157">
        <v>0</v>
      </c>
      <c r="CD14" s="157">
        <f t="shared" si="19"/>
        <v>444484</v>
      </c>
      <c r="CE14" s="157">
        <v>3379529</v>
      </c>
      <c r="CF14" s="157">
        <v>2118814</v>
      </c>
      <c r="CG14" s="157">
        <f t="shared" si="20"/>
        <v>5498343</v>
      </c>
      <c r="CH14" s="157">
        <v>300900</v>
      </c>
      <c r="CJ14" s="157">
        <v>1220539</v>
      </c>
      <c r="CK14" s="157">
        <v>1220539</v>
      </c>
      <c r="CL14" s="157">
        <v>0</v>
      </c>
      <c r="CM14" s="157">
        <v>0</v>
      </c>
      <c r="CN14" s="255">
        <f t="shared" si="21"/>
        <v>1220539</v>
      </c>
      <c r="CO14" s="157">
        <v>177286</v>
      </c>
      <c r="CP14" s="157">
        <v>486821</v>
      </c>
      <c r="CQ14" s="157">
        <v>0</v>
      </c>
      <c r="CR14" s="157">
        <f t="shared" si="22"/>
        <v>486821</v>
      </c>
      <c r="CS14" s="157">
        <v>3206127</v>
      </c>
      <c r="CT14" s="157">
        <v>2261662</v>
      </c>
      <c r="CU14" s="157">
        <f t="shared" si="23"/>
        <v>5467789</v>
      </c>
      <c r="CV14" s="157">
        <v>390943</v>
      </c>
      <c r="CX14" s="157">
        <v>29700</v>
      </c>
      <c r="CY14" s="157">
        <v>261300</v>
      </c>
      <c r="CZ14" s="157">
        <v>1702923</v>
      </c>
      <c r="DA14" s="157">
        <v>640723</v>
      </c>
      <c r="DB14" s="157">
        <v>329916</v>
      </c>
      <c r="DC14" s="157">
        <v>827055</v>
      </c>
      <c r="DD14" s="157">
        <v>1166797</v>
      </c>
      <c r="DE14" s="157">
        <v>5738180</v>
      </c>
    </row>
    <row r="15" spans="1:109" ht="30.75" customHeight="1">
      <c r="A15" s="157">
        <v>8</v>
      </c>
      <c r="B15" s="157">
        <v>41</v>
      </c>
      <c r="D15" s="55" t="s">
        <v>27</v>
      </c>
      <c r="E15" s="146">
        <v>0.69</v>
      </c>
      <c r="F15" s="56">
        <v>7856528</v>
      </c>
      <c r="G15" s="57">
        <v>14105759</v>
      </c>
      <c r="H15" s="57">
        <v>13342807</v>
      </c>
      <c r="I15" s="57">
        <v>762952</v>
      </c>
      <c r="J15" s="57">
        <v>115250</v>
      </c>
      <c r="K15" s="57">
        <v>647702</v>
      </c>
      <c r="L15" s="57">
        <v>-3076</v>
      </c>
      <c r="M15" s="58">
        <v>97724</v>
      </c>
      <c r="N15" s="113">
        <v>18120005</v>
      </c>
      <c r="O15" s="59">
        <v>18120005</v>
      </c>
      <c r="P15" s="59">
        <v>2435734</v>
      </c>
      <c r="Q15" s="59">
        <f t="shared" si="10"/>
        <v>4707516</v>
      </c>
      <c r="R15" s="59">
        <v>2457400</v>
      </c>
      <c r="S15" s="59">
        <v>606200</v>
      </c>
      <c r="T15" s="59">
        <v>1643916</v>
      </c>
      <c r="U15" s="101">
        <f t="shared" si="0"/>
        <v>15848223</v>
      </c>
      <c r="V15" s="127">
        <f t="shared" si="1"/>
        <v>2.306</v>
      </c>
      <c r="W15" s="73">
        <f t="shared" si="2"/>
        <v>0.31</v>
      </c>
      <c r="X15" s="74">
        <f t="shared" si="3"/>
        <v>2.616</v>
      </c>
      <c r="Y15" s="75">
        <f t="shared" si="4"/>
        <v>0.599</v>
      </c>
      <c r="Z15" s="76">
        <f t="shared" si="5"/>
        <v>0.313</v>
      </c>
      <c r="AA15" s="75">
        <f t="shared" si="6"/>
        <v>0.077</v>
      </c>
      <c r="AB15" s="76">
        <f t="shared" si="7"/>
        <v>0.209</v>
      </c>
      <c r="AC15" s="128">
        <f t="shared" si="8"/>
        <v>2.017</v>
      </c>
      <c r="AD15" s="246">
        <f t="shared" si="33"/>
        <v>8.2</v>
      </c>
      <c r="AE15" s="169">
        <f t="shared" si="24"/>
        <v>91</v>
      </c>
      <c r="AF15" s="169">
        <f t="shared" si="34"/>
        <v>31.5</v>
      </c>
      <c r="AG15" s="169">
        <f t="shared" si="11"/>
        <v>16.7</v>
      </c>
      <c r="AH15" s="169">
        <f t="shared" si="12"/>
        <v>7</v>
      </c>
      <c r="AI15" s="169">
        <f t="shared" si="13"/>
        <v>3.6</v>
      </c>
      <c r="AJ15" s="169">
        <f t="shared" si="14"/>
        <v>17.4</v>
      </c>
      <c r="AK15" s="169">
        <f t="shared" si="9"/>
        <v>96</v>
      </c>
      <c r="AL15" s="169">
        <f t="shared" si="25"/>
        <v>13.6</v>
      </c>
      <c r="AM15" s="169">
        <f t="shared" si="26"/>
        <v>13.6</v>
      </c>
      <c r="AN15" s="169">
        <f t="shared" si="27"/>
        <v>13.8</v>
      </c>
      <c r="AO15" s="169">
        <f t="shared" si="28"/>
        <v>12.6</v>
      </c>
      <c r="AP15" s="170">
        <f t="shared" si="29"/>
        <v>10.4</v>
      </c>
      <c r="AQ15" s="158"/>
      <c r="AR15" s="244">
        <v>7856528</v>
      </c>
      <c r="AS15" s="157">
        <v>647702</v>
      </c>
      <c r="AU15" s="157">
        <v>126</v>
      </c>
      <c r="AV15" s="244">
        <v>138</v>
      </c>
      <c r="AW15" s="157">
        <v>104</v>
      </c>
      <c r="AY15" s="157">
        <v>2804946</v>
      </c>
      <c r="AZ15" s="157">
        <v>8038229</v>
      </c>
      <c r="BA15" s="157">
        <v>0</v>
      </c>
      <c r="BB15" s="157">
        <v>1477310</v>
      </c>
      <c r="BC15" s="157">
        <v>0</v>
      </c>
      <c r="BD15" s="157">
        <f t="shared" si="30"/>
        <v>10843175</v>
      </c>
      <c r="BE15" s="157">
        <f t="shared" si="31"/>
        <v>1477310</v>
      </c>
      <c r="BF15" s="157">
        <f t="shared" si="32"/>
        <v>1477310</v>
      </c>
      <c r="BH15" s="157">
        <v>1477310</v>
      </c>
      <c r="BI15" s="157">
        <v>1477310</v>
      </c>
      <c r="BJ15" s="157">
        <v>0</v>
      </c>
      <c r="BK15" s="157">
        <v>722</v>
      </c>
      <c r="BL15" s="255">
        <f t="shared" si="15"/>
        <v>1478032</v>
      </c>
      <c r="BM15" s="157">
        <v>393722</v>
      </c>
      <c r="BN15" s="157">
        <v>367324</v>
      </c>
      <c r="BO15" s="157">
        <v>0</v>
      </c>
      <c r="BP15" s="157">
        <f t="shared" si="16"/>
        <v>367324</v>
      </c>
      <c r="BQ15" s="157">
        <v>5853327</v>
      </c>
      <c r="BR15" s="157">
        <v>2003201</v>
      </c>
      <c r="BS15" s="157">
        <f t="shared" si="17"/>
        <v>7856528</v>
      </c>
      <c r="BT15" s="157">
        <v>408849</v>
      </c>
      <c r="BV15" s="157">
        <v>1458811</v>
      </c>
      <c r="BW15" s="157">
        <v>1458811</v>
      </c>
      <c r="BX15" s="157">
        <v>0</v>
      </c>
      <c r="BY15" s="157">
        <v>722</v>
      </c>
      <c r="BZ15" s="255">
        <f t="shared" si="18"/>
        <v>1459533</v>
      </c>
      <c r="CA15" s="157">
        <v>327673</v>
      </c>
      <c r="CB15" s="157">
        <v>361217</v>
      </c>
      <c r="CC15" s="157">
        <v>0</v>
      </c>
      <c r="CD15" s="157">
        <f t="shared" si="19"/>
        <v>361217</v>
      </c>
      <c r="CE15" s="157">
        <v>5592951</v>
      </c>
      <c r="CF15" s="157">
        <v>2139519</v>
      </c>
      <c r="CG15" s="157">
        <f t="shared" si="20"/>
        <v>7732470</v>
      </c>
      <c r="CH15" s="157">
        <v>461396</v>
      </c>
      <c r="CJ15" s="157">
        <v>1458422</v>
      </c>
      <c r="CK15" s="157">
        <v>1458302</v>
      </c>
      <c r="CL15" s="157">
        <v>0</v>
      </c>
      <c r="CM15" s="157">
        <v>606</v>
      </c>
      <c r="CN15" s="255">
        <f t="shared" si="21"/>
        <v>1458908</v>
      </c>
      <c r="CO15" s="157">
        <v>274089</v>
      </c>
      <c r="CP15" s="157">
        <v>314415</v>
      </c>
      <c r="CQ15" s="157">
        <v>0</v>
      </c>
      <c r="CR15" s="157">
        <f t="shared" si="22"/>
        <v>314415</v>
      </c>
      <c r="CS15" s="157">
        <v>5783180</v>
      </c>
      <c r="CT15" s="157">
        <v>1861788</v>
      </c>
      <c r="CU15" s="157">
        <f t="shared" si="23"/>
        <v>7644968</v>
      </c>
      <c r="CV15" s="157">
        <v>608880</v>
      </c>
      <c r="CX15" s="157">
        <v>37100</v>
      </c>
      <c r="CY15" s="157">
        <v>408800</v>
      </c>
      <c r="CZ15" s="157">
        <v>2669688</v>
      </c>
      <c r="DA15" s="157">
        <v>1420931</v>
      </c>
      <c r="DB15" s="157">
        <v>594987</v>
      </c>
      <c r="DC15" s="157">
        <v>303114</v>
      </c>
      <c r="DD15" s="157">
        <v>1477310</v>
      </c>
      <c r="DE15" s="157">
        <v>7716394</v>
      </c>
    </row>
    <row r="16" spans="1:109" ht="30.75" customHeight="1">
      <c r="A16" s="157">
        <v>9</v>
      </c>
      <c r="B16" s="157">
        <v>11</v>
      </c>
      <c r="D16" s="55" t="s">
        <v>28</v>
      </c>
      <c r="E16" s="146">
        <v>0.74</v>
      </c>
      <c r="F16" s="56">
        <v>12025983</v>
      </c>
      <c r="G16" s="57">
        <v>19855872</v>
      </c>
      <c r="H16" s="57">
        <v>18503564</v>
      </c>
      <c r="I16" s="57">
        <v>1352308</v>
      </c>
      <c r="J16" s="57">
        <v>105041</v>
      </c>
      <c r="K16" s="57">
        <v>1247267</v>
      </c>
      <c r="L16" s="57">
        <v>-99317</v>
      </c>
      <c r="M16" s="58">
        <v>120349</v>
      </c>
      <c r="N16" s="113">
        <v>20597570</v>
      </c>
      <c r="O16" s="59">
        <v>20597570</v>
      </c>
      <c r="P16" s="59">
        <v>1528781</v>
      </c>
      <c r="Q16" s="59">
        <f t="shared" si="10"/>
        <v>4536807</v>
      </c>
      <c r="R16" s="59">
        <v>2421636</v>
      </c>
      <c r="S16" s="59">
        <v>493761</v>
      </c>
      <c r="T16" s="59">
        <v>1621410</v>
      </c>
      <c r="U16" s="101">
        <f t="shared" si="0"/>
        <v>17589544</v>
      </c>
      <c r="V16" s="127">
        <f t="shared" si="1"/>
        <v>1.713</v>
      </c>
      <c r="W16" s="73">
        <f t="shared" si="2"/>
        <v>0.127</v>
      </c>
      <c r="X16" s="74">
        <f t="shared" si="3"/>
        <v>1.84</v>
      </c>
      <c r="Y16" s="75">
        <f t="shared" si="4"/>
        <v>0.377</v>
      </c>
      <c r="Z16" s="76">
        <f t="shared" si="5"/>
        <v>0.201</v>
      </c>
      <c r="AA16" s="75">
        <f t="shared" si="6"/>
        <v>0.041</v>
      </c>
      <c r="AB16" s="76">
        <f t="shared" si="7"/>
        <v>0.135</v>
      </c>
      <c r="AC16" s="128">
        <f t="shared" si="8"/>
        <v>1.463</v>
      </c>
      <c r="AD16" s="246">
        <f t="shared" si="33"/>
        <v>10.4</v>
      </c>
      <c r="AE16" s="169">
        <f t="shared" si="24"/>
        <v>89.4</v>
      </c>
      <c r="AF16" s="169">
        <f t="shared" si="34"/>
        <v>25.8</v>
      </c>
      <c r="AG16" s="169">
        <f t="shared" si="11"/>
        <v>15.7</v>
      </c>
      <c r="AH16" s="169">
        <f t="shared" si="12"/>
        <v>7.5</v>
      </c>
      <c r="AI16" s="169">
        <f t="shared" si="13"/>
        <v>11.3</v>
      </c>
      <c r="AJ16" s="169">
        <f t="shared" si="14"/>
        <v>18.9</v>
      </c>
      <c r="AK16" s="169">
        <f t="shared" si="9"/>
        <v>94.6</v>
      </c>
      <c r="AL16" s="169">
        <f t="shared" si="25"/>
        <v>15.5</v>
      </c>
      <c r="AM16" s="169">
        <f t="shared" si="26"/>
        <v>15.5</v>
      </c>
      <c r="AN16" s="169">
        <f t="shared" si="27"/>
        <v>16.1</v>
      </c>
      <c r="AO16" s="169">
        <f t="shared" si="28"/>
        <v>16.5</v>
      </c>
      <c r="AP16" s="170">
        <f t="shared" si="29"/>
        <v>10.8</v>
      </c>
      <c r="AQ16" s="158"/>
      <c r="AR16" s="244">
        <v>12025983</v>
      </c>
      <c r="AS16" s="157">
        <v>1247267</v>
      </c>
      <c r="AU16" s="157">
        <v>165</v>
      </c>
      <c r="AV16" s="244">
        <v>161</v>
      </c>
      <c r="AW16" s="157">
        <v>108</v>
      </c>
      <c r="AY16" s="157">
        <v>3555178</v>
      </c>
      <c r="AZ16" s="157">
        <v>12272896</v>
      </c>
      <c r="BA16" s="157">
        <v>0</v>
      </c>
      <c r="BB16" s="157">
        <v>2451919</v>
      </c>
      <c r="BC16" s="157">
        <v>0</v>
      </c>
      <c r="BD16" s="157">
        <f t="shared" si="30"/>
        <v>15828074</v>
      </c>
      <c r="BE16" s="157">
        <f t="shared" si="31"/>
        <v>2451919</v>
      </c>
      <c r="BF16" s="157">
        <f t="shared" si="32"/>
        <v>2451919</v>
      </c>
      <c r="BH16" s="157">
        <v>2451919</v>
      </c>
      <c r="BI16" s="157">
        <v>2451919</v>
      </c>
      <c r="BJ16" s="157">
        <v>15761</v>
      </c>
      <c r="BK16" s="157">
        <v>0</v>
      </c>
      <c r="BL16" s="255">
        <f t="shared" si="15"/>
        <v>2467680</v>
      </c>
      <c r="BM16" s="157">
        <v>494268</v>
      </c>
      <c r="BN16" s="157">
        <v>710227</v>
      </c>
      <c r="BO16" s="157">
        <v>0</v>
      </c>
      <c r="BP16" s="157">
        <f t="shared" si="16"/>
        <v>710227</v>
      </c>
      <c r="BQ16" s="157">
        <v>9623608</v>
      </c>
      <c r="BR16" s="157">
        <v>2402375</v>
      </c>
      <c r="BS16" s="157">
        <f t="shared" si="17"/>
        <v>12025983</v>
      </c>
      <c r="BT16" s="157">
        <v>630611</v>
      </c>
      <c r="BV16" s="157">
        <v>2416011</v>
      </c>
      <c r="BW16" s="157">
        <v>2416011</v>
      </c>
      <c r="BX16" s="157">
        <v>16939</v>
      </c>
      <c r="BY16" s="157">
        <v>0</v>
      </c>
      <c r="BZ16" s="255">
        <f t="shared" si="18"/>
        <v>2432950</v>
      </c>
      <c r="CA16" s="157">
        <v>437316</v>
      </c>
      <c r="CB16" s="157">
        <v>750728</v>
      </c>
      <c r="CC16" s="157">
        <v>0</v>
      </c>
      <c r="CD16" s="157">
        <f t="shared" si="19"/>
        <v>750728</v>
      </c>
      <c r="CE16" s="157">
        <v>9174238</v>
      </c>
      <c r="CF16" s="157">
        <v>2646328</v>
      </c>
      <c r="CG16" s="157">
        <f t="shared" si="20"/>
        <v>11820566</v>
      </c>
      <c r="CH16" s="157">
        <v>693029</v>
      </c>
      <c r="CJ16" s="157">
        <v>2367962</v>
      </c>
      <c r="CK16" s="157">
        <v>2367962</v>
      </c>
      <c r="CL16" s="157">
        <v>16815</v>
      </c>
      <c r="CM16" s="157">
        <v>0</v>
      </c>
      <c r="CN16" s="255">
        <f t="shared" si="21"/>
        <v>2384777</v>
      </c>
      <c r="CO16" s="157">
        <v>404469</v>
      </c>
      <c r="CP16" s="157">
        <v>793035</v>
      </c>
      <c r="CQ16" s="157">
        <v>0</v>
      </c>
      <c r="CR16" s="157">
        <f t="shared" si="22"/>
        <v>793035</v>
      </c>
      <c r="CS16" s="157">
        <v>9282114</v>
      </c>
      <c r="CT16" s="157">
        <v>2499808</v>
      </c>
      <c r="CU16" s="157">
        <f t="shared" si="23"/>
        <v>11781922</v>
      </c>
      <c r="CV16" s="157">
        <v>907540</v>
      </c>
      <c r="CX16" s="157">
        <v>85700</v>
      </c>
      <c r="CY16" s="157">
        <v>630600</v>
      </c>
      <c r="CZ16" s="157">
        <v>3356511</v>
      </c>
      <c r="DA16" s="157">
        <v>2038913</v>
      </c>
      <c r="DB16" s="157">
        <v>970570</v>
      </c>
      <c r="DC16" s="157">
        <v>1473843</v>
      </c>
      <c r="DD16" s="157">
        <v>2451919</v>
      </c>
      <c r="DE16" s="157">
        <v>11612254</v>
      </c>
    </row>
    <row r="17" spans="1:109" ht="30.75" customHeight="1">
      <c r="A17" s="157">
        <v>10</v>
      </c>
      <c r="B17" s="157">
        <v>42</v>
      </c>
      <c r="D17" s="55" t="s">
        <v>29</v>
      </c>
      <c r="E17" s="146">
        <v>0.51</v>
      </c>
      <c r="F17" s="56">
        <v>15594199</v>
      </c>
      <c r="G17" s="57">
        <v>29477706</v>
      </c>
      <c r="H17" s="57">
        <v>28021838</v>
      </c>
      <c r="I17" s="57">
        <v>1455868</v>
      </c>
      <c r="J17" s="57">
        <v>99426</v>
      </c>
      <c r="K17" s="57">
        <v>1356442</v>
      </c>
      <c r="L17" s="57">
        <v>135750</v>
      </c>
      <c r="M17" s="58">
        <v>-186827</v>
      </c>
      <c r="N17" s="113">
        <v>37989187</v>
      </c>
      <c r="O17" s="59">
        <v>37989187</v>
      </c>
      <c r="P17" s="59">
        <v>412667</v>
      </c>
      <c r="Q17" s="59">
        <f t="shared" si="10"/>
        <v>7869589</v>
      </c>
      <c r="R17" s="59">
        <v>2887593</v>
      </c>
      <c r="S17" s="59">
        <v>217701</v>
      </c>
      <c r="T17" s="59">
        <v>4764295</v>
      </c>
      <c r="U17" s="101">
        <f t="shared" si="0"/>
        <v>30532265</v>
      </c>
      <c r="V17" s="127">
        <f t="shared" si="1"/>
        <v>2.436</v>
      </c>
      <c r="W17" s="73">
        <f t="shared" si="2"/>
        <v>0.026</v>
      </c>
      <c r="X17" s="74">
        <f t="shared" si="3"/>
        <v>2.463</v>
      </c>
      <c r="Y17" s="75">
        <f t="shared" si="4"/>
        <v>0.505</v>
      </c>
      <c r="Z17" s="76">
        <f t="shared" si="5"/>
        <v>0.185</v>
      </c>
      <c r="AA17" s="75">
        <f t="shared" si="6"/>
        <v>0.014</v>
      </c>
      <c r="AB17" s="76">
        <f t="shared" si="7"/>
        <v>0.306</v>
      </c>
      <c r="AC17" s="128">
        <f t="shared" si="8"/>
        <v>1.958</v>
      </c>
      <c r="AD17" s="246">
        <f t="shared" si="33"/>
        <v>8.7</v>
      </c>
      <c r="AE17" s="169">
        <f t="shared" si="24"/>
        <v>90.6</v>
      </c>
      <c r="AF17" s="169">
        <f t="shared" si="34"/>
        <v>30.3</v>
      </c>
      <c r="AG17" s="169">
        <f t="shared" si="11"/>
        <v>14</v>
      </c>
      <c r="AH17" s="169">
        <f t="shared" si="12"/>
        <v>5.6</v>
      </c>
      <c r="AI17" s="169">
        <f t="shared" si="13"/>
        <v>6.3</v>
      </c>
      <c r="AJ17" s="169">
        <f t="shared" si="14"/>
        <v>23.5</v>
      </c>
      <c r="AK17" s="169">
        <f t="shared" si="9"/>
        <v>95.9</v>
      </c>
      <c r="AL17" s="169">
        <f t="shared" si="25"/>
        <v>19</v>
      </c>
      <c r="AM17" s="169">
        <f t="shared" si="26"/>
        <v>18.6</v>
      </c>
      <c r="AN17" s="169">
        <f t="shared" si="27"/>
        <v>16.9</v>
      </c>
      <c r="AO17" s="169">
        <f t="shared" si="28"/>
        <v>16.2</v>
      </c>
      <c r="AP17" s="170">
        <f t="shared" si="29"/>
        <v>12.5</v>
      </c>
      <c r="AQ17" s="158"/>
      <c r="AR17" s="244">
        <v>15594199</v>
      </c>
      <c r="AS17" s="157">
        <v>1356442</v>
      </c>
      <c r="AU17" s="157">
        <v>162</v>
      </c>
      <c r="AV17" s="244">
        <v>169</v>
      </c>
      <c r="AW17" s="157">
        <v>125</v>
      </c>
      <c r="AY17" s="157">
        <v>5328434</v>
      </c>
      <c r="AZ17" s="157">
        <v>15781042</v>
      </c>
      <c r="BA17" s="157">
        <v>79270</v>
      </c>
      <c r="BB17" s="157">
        <v>3925408</v>
      </c>
      <c r="BC17" s="157">
        <v>79270</v>
      </c>
      <c r="BD17" s="157">
        <f t="shared" si="30"/>
        <v>21109476</v>
      </c>
      <c r="BE17" s="157">
        <f t="shared" si="31"/>
        <v>4004678</v>
      </c>
      <c r="BF17" s="157">
        <f t="shared" si="32"/>
        <v>3925408</v>
      </c>
      <c r="BH17" s="157">
        <v>3925173</v>
      </c>
      <c r="BI17" s="157">
        <v>3876180</v>
      </c>
      <c r="BJ17" s="157">
        <v>0</v>
      </c>
      <c r="BK17" s="157">
        <v>0</v>
      </c>
      <c r="BL17" s="255">
        <f t="shared" si="15"/>
        <v>3876180</v>
      </c>
      <c r="BM17" s="157">
        <v>1384308</v>
      </c>
      <c r="BN17" s="157">
        <v>880688</v>
      </c>
      <c r="BO17" s="157">
        <v>0</v>
      </c>
      <c r="BP17" s="157">
        <f t="shared" si="16"/>
        <v>880688</v>
      </c>
      <c r="BQ17" s="157">
        <v>8222229</v>
      </c>
      <c r="BR17" s="157">
        <v>7371970</v>
      </c>
      <c r="BS17" s="157">
        <f t="shared" si="17"/>
        <v>15594199</v>
      </c>
      <c r="BT17" s="157">
        <v>854167</v>
      </c>
      <c r="BV17" s="157">
        <v>3572258</v>
      </c>
      <c r="BW17" s="157">
        <v>3522963</v>
      </c>
      <c r="BX17" s="157">
        <v>0</v>
      </c>
      <c r="BY17" s="157">
        <v>0</v>
      </c>
      <c r="BZ17" s="255">
        <f t="shared" si="18"/>
        <v>3522963</v>
      </c>
      <c r="CA17" s="157">
        <v>1180497</v>
      </c>
      <c r="CB17" s="157">
        <v>902695</v>
      </c>
      <c r="CC17" s="157">
        <v>0</v>
      </c>
      <c r="CD17" s="157">
        <f t="shared" si="19"/>
        <v>902695</v>
      </c>
      <c r="CE17" s="157">
        <v>7862026</v>
      </c>
      <c r="CF17" s="157">
        <v>7485365</v>
      </c>
      <c r="CG17" s="157">
        <f t="shared" si="20"/>
        <v>15347391</v>
      </c>
      <c r="CH17" s="157">
        <v>965078</v>
      </c>
      <c r="CJ17" s="157">
        <v>4139220</v>
      </c>
      <c r="CK17" s="157">
        <v>4089854</v>
      </c>
      <c r="CL17" s="157">
        <v>0</v>
      </c>
      <c r="CM17" s="157">
        <v>0</v>
      </c>
      <c r="CN17" s="255">
        <f t="shared" si="21"/>
        <v>4089854</v>
      </c>
      <c r="CO17" s="157">
        <v>1050183</v>
      </c>
      <c r="CP17" s="157">
        <v>864663</v>
      </c>
      <c r="CQ17" s="157">
        <v>0</v>
      </c>
      <c r="CR17" s="157">
        <f t="shared" si="22"/>
        <v>864663</v>
      </c>
      <c r="CS17" s="157">
        <v>7752526</v>
      </c>
      <c r="CT17" s="157">
        <v>6567040</v>
      </c>
      <c r="CU17" s="157">
        <f t="shared" si="23"/>
        <v>14319566</v>
      </c>
      <c r="CV17" s="157">
        <v>1257607</v>
      </c>
      <c r="CX17" s="157">
        <v>57000</v>
      </c>
      <c r="CY17" s="157">
        <v>854100</v>
      </c>
      <c r="CZ17" s="157">
        <v>5052789</v>
      </c>
      <c r="DA17" s="157">
        <v>2343177</v>
      </c>
      <c r="DB17" s="157">
        <v>935898</v>
      </c>
      <c r="DC17" s="157">
        <v>1054058</v>
      </c>
      <c r="DD17" s="157">
        <v>3925408</v>
      </c>
      <c r="DE17" s="157">
        <v>15129699</v>
      </c>
    </row>
    <row r="18" spans="1:109" ht="30.75" customHeight="1">
      <c r="A18" s="157">
        <v>11</v>
      </c>
      <c r="B18" s="157">
        <v>31</v>
      </c>
      <c r="D18" s="55" t="s">
        <v>30</v>
      </c>
      <c r="E18" s="146">
        <v>0.79</v>
      </c>
      <c r="F18" s="56">
        <v>10289556</v>
      </c>
      <c r="G18" s="57">
        <v>18508754</v>
      </c>
      <c r="H18" s="57">
        <v>17233714</v>
      </c>
      <c r="I18" s="57">
        <v>1275040</v>
      </c>
      <c r="J18" s="57">
        <v>52879</v>
      </c>
      <c r="K18" s="57">
        <v>1222161</v>
      </c>
      <c r="L18" s="57">
        <v>-342518</v>
      </c>
      <c r="M18" s="58">
        <v>-339728</v>
      </c>
      <c r="N18" s="113">
        <v>19229930</v>
      </c>
      <c r="O18" s="59">
        <v>19229930</v>
      </c>
      <c r="P18" s="59">
        <v>667191</v>
      </c>
      <c r="Q18" s="59">
        <f t="shared" si="10"/>
        <v>3601726</v>
      </c>
      <c r="R18" s="59">
        <v>1637130</v>
      </c>
      <c r="S18" s="59">
        <v>567973</v>
      </c>
      <c r="T18" s="59">
        <v>1396623</v>
      </c>
      <c r="U18" s="101">
        <f t="shared" si="0"/>
        <v>16295395</v>
      </c>
      <c r="V18" s="127">
        <f t="shared" si="1"/>
        <v>1.869</v>
      </c>
      <c r="W18" s="73">
        <f t="shared" si="2"/>
        <v>0.065</v>
      </c>
      <c r="X18" s="74">
        <f t="shared" si="3"/>
        <v>1.934</v>
      </c>
      <c r="Y18" s="75">
        <f t="shared" si="4"/>
        <v>0.35</v>
      </c>
      <c r="Z18" s="76">
        <f t="shared" si="5"/>
        <v>0.159</v>
      </c>
      <c r="AA18" s="75">
        <f t="shared" si="6"/>
        <v>0.055</v>
      </c>
      <c r="AB18" s="76">
        <f t="shared" si="7"/>
        <v>0.136</v>
      </c>
      <c r="AC18" s="128">
        <f t="shared" si="8"/>
        <v>1.584</v>
      </c>
      <c r="AD18" s="246">
        <f t="shared" si="33"/>
        <v>11.9</v>
      </c>
      <c r="AE18" s="169">
        <f t="shared" si="24"/>
        <v>83.7</v>
      </c>
      <c r="AF18" s="169">
        <f t="shared" si="34"/>
        <v>20</v>
      </c>
      <c r="AG18" s="169">
        <f t="shared" si="11"/>
        <v>10.6</v>
      </c>
      <c r="AH18" s="169">
        <f t="shared" si="12"/>
        <v>6.7</v>
      </c>
      <c r="AI18" s="169">
        <f t="shared" si="13"/>
        <v>13.9</v>
      </c>
      <c r="AJ18" s="169">
        <f t="shared" si="14"/>
        <v>16.9</v>
      </c>
      <c r="AK18" s="169">
        <f t="shared" si="9"/>
        <v>88.1</v>
      </c>
      <c r="AL18" s="169">
        <f t="shared" si="25"/>
        <v>13</v>
      </c>
      <c r="AM18" s="169">
        <f t="shared" si="26"/>
        <v>13</v>
      </c>
      <c r="AN18" s="169">
        <f t="shared" si="27"/>
        <v>13.9</v>
      </c>
      <c r="AO18" s="169">
        <f t="shared" si="28"/>
        <v>13.6</v>
      </c>
      <c r="AP18" s="170">
        <f t="shared" si="29"/>
        <v>8.6</v>
      </c>
      <c r="AQ18" s="158"/>
      <c r="AR18" s="244">
        <v>10289556</v>
      </c>
      <c r="AS18" s="157">
        <v>1222161</v>
      </c>
      <c r="AU18" s="157">
        <v>136</v>
      </c>
      <c r="AV18" s="244">
        <v>139</v>
      </c>
      <c r="AW18" s="157">
        <v>86</v>
      </c>
      <c r="AY18" s="157">
        <v>3935385</v>
      </c>
      <c r="AZ18" s="157">
        <v>10744823</v>
      </c>
      <c r="BA18" s="157">
        <v>0</v>
      </c>
      <c r="BB18" s="157">
        <v>1910928</v>
      </c>
      <c r="BC18" s="157">
        <v>0</v>
      </c>
      <c r="BD18" s="157">
        <f t="shared" si="30"/>
        <v>14680208</v>
      </c>
      <c r="BE18" s="157">
        <f t="shared" si="31"/>
        <v>1910928</v>
      </c>
      <c r="BF18" s="157">
        <f t="shared" si="32"/>
        <v>1910928</v>
      </c>
      <c r="BH18" s="157">
        <v>1910928</v>
      </c>
      <c r="BI18" s="157">
        <v>1910928</v>
      </c>
      <c r="BJ18" s="157">
        <v>0</v>
      </c>
      <c r="BK18" s="157">
        <v>42735</v>
      </c>
      <c r="BL18" s="255">
        <f t="shared" si="15"/>
        <v>1953663</v>
      </c>
      <c r="BM18" s="157">
        <v>472400</v>
      </c>
      <c r="BN18" s="157">
        <v>616495</v>
      </c>
      <c r="BO18" s="157">
        <v>5176</v>
      </c>
      <c r="BP18" s="157">
        <f t="shared" si="16"/>
        <v>621671</v>
      </c>
      <c r="BQ18" s="157">
        <v>8469271</v>
      </c>
      <c r="BR18" s="157">
        <v>1820285</v>
      </c>
      <c r="BS18" s="157">
        <f t="shared" si="17"/>
        <v>10289556</v>
      </c>
      <c r="BT18" s="157">
        <v>497816</v>
      </c>
      <c r="BV18" s="157">
        <v>1876657</v>
      </c>
      <c r="BW18" s="157">
        <v>1876703</v>
      </c>
      <c r="BX18" s="157">
        <v>0</v>
      </c>
      <c r="BY18" s="157">
        <v>43911</v>
      </c>
      <c r="BZ18" s="255">
        <f t="shared" si="18"/>
        <v>1920614</v>
      </c>
      <c r="CA18" s="157">
        <v>409651</v>
      </c>
      <c r="CB18" s="157">
        <v>663368</v>
      </c>
      <c r="CC18" s="157">
        <v>5176</v>
      </c>
      <c r="CD18" s="157">
        <f t="shared" si="19"/>
        <v>668544</v>
      </c>
      <c r="CE18" s="157">
        <v>8347845</v>
      </c>
      <c r="CF18" s="157">
        <v>1736724</v>
      </c>
      <c r="CG18" s="157">
        <f t="shared" si="20"/>
        <v>10084569</v>
      </c>
      <c r="CH18" s="157">
        <v>541114</v>
      </c>
      <c r="CJ18" s="157">
        <v>1808948</v>
      </c>
      <c r="CK18" s="157">
        <v>1809180</v>
      </c>
      <c r="CL18" s="157">
        <v>0</v>
      </c>
      <c r="CM18" s="157">
        <v>43911</v>
      </c>
      <c r="CN18" s="255">
        <f t="shared" si="21"/>
        <v>1853091</v>
      </c>
      <c r="CO18" s="157">
        <v>373374</v>
      </c>
      <c r="CP18" s="157">
        <v>703019</v>
      </c>
      <c r="CQ18" s="157">
        <v>5176</v>
      </c>
      <c r="CR18" s="157">
        <f t="shared" si="22"/>
        <v>708195</v>
      </c>
      <c r="CS18" s="157">
        <v>8368012</v>
      </c>
      <c r="CT18" s="157">
        <v>1651866</v>
      </c>
      <c r="CU18" s="157">
        <f t="shared" si="23"/>
        <v>10019878</v>
      </c>
      <c r="CV18" s="157">
        <v>711044</v>
      </c>
      <c r="CX18" s="157">
        <v>71500</v>
      </c>
      <c r="CY18" s="157">
        <v>497800</v>
      </c>
      <c r="CZ18" s="157">
        <v>2258886</v>
      </c>
      <c r="DA18" s="157">
        <v>1195497</v>
      </c>
      <c r="DB18" s="157">
        <v>756141</v>
      </c>
      <c r="DC18" s="157">
        <v>1571603</v>
      </c>
      <c r="DD18" s="157">
        <v>1910928</v>
      </c>
      <c r="DE18" s="157">
        <v>9468828</v>
      </c>
    </row>
    <row r="19" spans="1:109" ht="30.75" customHeight="1">
      <c r="A19" s="157">
        <v>12</v>
      </c>
      <c r="B19" s="157">
        <v>41</v>
      </c>
      <c r="D19" s="55" t="s">
        <v>31</v>
      </c>
      <c r="E19" s="146">
        <v>0.59</v>
      </c>
      <c r="F19" s="56">
        <v>11793162</v>
      </c>
      <c r="G19" s="57">
        <v>18454315</v>
      </c>
      <c r="H19" s="57">
        <v>17630325</v>
      </c>
      <c r="I19" s="57">
        <v>823990</v>
      </c>
      <c r="J19" s="57">
        <v>101286</v>
      </c>
      <c r="K19" s="57">
        <v>722704</v>
      </c>
      <c r="L19" s="57">
        <v>67297</v>
      </c>
      <c r="M19" s="58">
        <v>96810</v>
      </c>
      <c r="N19" s="113">
        <v>16195059</v>
      </c>
      <c r="O19" s="59">
        <v>16195059</v>
      </c>
      <c r="P19" s="59">
        <v>396184</v>
      </c>
      <c r="Q19" s="59">
        <f t="shared" si="10"/>
        <v>8086299</v>
      </c>
      <c r="R19" s="59">
        <v>2087037</v>
      </c>
      <c r="S19" s="59">
        <v>957406</v>
      </c>
      <c r="T19" s="59">
        <v>5041856</v>
      </c>
      <c r="U19" s="101">
        <f t="shared" si="0"/>
        <v>8504944</v>
      </c>
      <c r="V19" s="127">
        <f t="shared" si="1"/>
        <v>1.373</v>
      </c>
      <c r="W19" s="73">
        <f t="shared" si="2"/>
        <v>0.034</v>
      </c>
      <c r="X19" s="74">
        <f t="shared" si="3"/>
        <v>1.407</v>
      </c>
      <c r="Y19" s="75">
        <f t="shared" si="4"/>
        <v>0.686</v>
      </c>
      <c r="Z19" s="76">
        <f t="shared" si="5"/>
        <v>0.177</v>
      </c>
      <c r="AA19" s="75">
        <f t="shared" si="6"/>
        <v>0.081</v>
      </c>
      <c r="AB19" s="76">
        <f t="shared" si="7"/>
        <v>0.428</v>
      </c>
      <c r="AC19" s="128">
        <f t="shared" si="8"/>
        <v>0.721</v>
      </c>
      <c r="AD19" s="246">
        <f t="shared" si="33"/>
        <v>6.1</v>
      </c>
      <c r="AE19" s="169">
        <f t="shared" si="24"/>
        <v>88.1</v>
      </c>
      <c r="AF19" s="169">
        <f t="shared" si="34"/>
        <v>30.8</v>
      </c>
      <c r="AG19" s="169">
        <f t="shared" si="11"/>
        <v>9.5</v>
      </c>
      <c r="AH19" s="169">
        <f t="shared" si="12"/>
        <v>7.3</v>
      </c>
      <c r="AI19" s="169">
        <f t="shared" si="13"/>
        <v>5.7</v>
      </c>
      <c r="AJ19" s="169">
        <f t="shared" si="14"/>
        <v>13.8</v>
      </c>
      <c r="AK19" s="169">
        <f t="shared" si="9"/>
        <v>92.7</v>
      </c>
      <c r="AL19" s="169">
        <f t="shared" si="25"/>
        <v>11.6</v>
      </c>
      <c r="AM19" s="169">
        <f t="shared" si="26"/>
        <v>11.6</v>
      </c>
      <c r="AN19" s="169">
        <f t="shared" si="27"/>
        <v>11</v>
      </c>
      <c r="AO19" s="169">
        <f t="shared" si="28"/>
        <v>19.7</v>
      </c>
      <c r="AP19" s="170">
        <f t="shared" si="29"/>
        <v>8.4</v>
      </c>
      <c r="AQ19" s="158"/>
      <c r="AR19" s="244">
        <v>11793162</v>
      </c>
      <c r="AS19" s="157">
        <v>722704</v>
      </c>
      <c r="AU19" s="157">
        <v>197</v>
      </c>
      <c r="AV19" s="244">
        <v>110</v>
      </c>
      <c r="AW19" s="157">
        <v>84</v>
      </c>
      <c r="AY19" s="157">
        <v>3049643</v>
      </c>
      <c r="AZ19" s="157">
        <v>12033721</v>
      </c>
      <c r="BA19" s="157">
        <v>0</v>
      </c>
      <c r="BB19" s="157">
        <v>1745248</v>
      </c>
      <c r="BC19" s="157">
        <v>0</v>
      </c>
      <c r="BD19" s="157">
        <f t="shared" si="30"/>
        <v>15083364</v>
      </c>
      <c r="BE19" s="157">
        <f t="shared" si="31"/>
        <v>1745248</v>
      </c>
      <c r="BF19" s="157">
        <f t="shared" si="32"/>
        <v>1745248</v>
      </c>
      <c r="BH19" s="157">
        <v>1745248</v>
      </c>
      <c r="BI19" s="157">
        <v>1744967</v>
      </c>
      <c r="BJ19" s="157">
        <v>0</v>
      </c>
      <c r="BK19" s="157">
        <v>1075</v>
      </c>
      <c r="BL19" s="255">
        <f t="shared" si="15"/>
        <v>1746042</v>
      </c>
      <c r="BM19" s="157">
        <v>431377</v>
      </c>
      <c r="BN19" s="157">
        <v>451790</v>
      </c>
      <c r="BO19" s="157">
        <v>0</v>
      </c>
      <c r="BP19" s="157">
        <f t="shared" si="16"/>
        <v>451790</v>
      </c>
      <c r="BQ19" s="157">
        <v>7802894</v>
      </c>
      <c r="BR19" s="157">
        <v>3990268</v>
      </c>
      <c r="BS19" s="157">
        <f t="shared" si="17"/>
        <v>11793162</v>
      </c>
      <c r="BT19" s="157">
        <v>580189</v>
      </c>
      <c r="BV19" s="157">
        <v>1776226</v>
      </c>
      <c r="BW19" s="157">
        <v>1775945</v>
      </c>
      <c r="BX19" s="157">
        <v>0</v>
      </c>
      <c r="BY19" s="157">
        <v>1080</v>
      </c>
      <c r="BZ19" s="255">
        <f t="shared" si="18"/>
        <v>1777025</v>
      </c>
      <c r="CA19" s="157">
        <v>365021</v>
      </c>
      <c r="CB19" s="157">
        <v>513858</v>
      </c>
      <c r="CC19" s="157">
        <v>0</v>
      </c>
      <c r="CD19" s="157">
        <f t="shared" si="19"/>
        <v>513858</v>
      </c>
      <c r="CE19" s="157">
        <v>7509053</v>
      </c>
      <c r="CF19" s="157">
        <v>3983845</v>
      </c>
      <c r="CG19" s="157">
        <f t="shared" si="20"/>
        <v>11492898</v>
      </c>
      <c r="CH19" s="157">
        <v>667017</v>
      </c>
      <c r="CJ19" s="157">
        <v>2033926</v>
      </c>
      <c r="CK19" s="157">
        <v>2033645</v>
      </c>
      <c r="CL19" s="157">
        <v>0</v>
      </c>
      <c r="CM19" s="157">
        <v>906</v>
      </c>
      <c r="CN19" s="255">
        <f t="shared" si="21"/>
        <v>2034551</v>
      </c>
      <c r="CO19" s="157">
        <v>331823</v>
      </c>
      <c r="CP19" s="157">
        <v>578984</v>
      </c>
      <c r="CQ19" s="157">
        <v>0</v>
      </c>
      <c r="CR19" s="157">
        <f t="shared" si="22"/>
        <v>578984</v>
      </c>
      <c r="CS19" s="157">
        <v>7424710</v>
      </c>
      <c r="CT19" s="157">
        <v>4081740</v>
      </c>
      <c r="CU19" s="157">
        <f t="shared" si="23"/>
        <v>11506450</v>
      </c>
      <c r="CV19" s="157">
        <v>872107</v>
      </c>
      <c r="CX19" s="157">
        <v>58900</v>
      </c>
      <c r="CY19" s="157">
        <v>580100</v>
      </c>
      <c r="CZ19" s="157">
        <v>3897906</v>
      </c>
      <c r="DA19" s="157">
        <v>1207149</v>
      </c>
      <c r="DB19" s="157">
        <v>923798</v>
      </c>
      <c r="DC19" s="157">
        <v>719160</v>
      </c>
      <c r="DD19" s="157">
        <v>1745248</v>
      </c>
      <c r="DE19" s="157">
        <v>11159894</v>
      </c>
    </row>
    <row r="20" spans="1:109" ht="30.75" customHeight="1">
      <c r="A20" s="157">
        <v>13</v>
      </c>
      <c r="B20" s="157">
        <v>11</v>
      </c>
      <c r="D20" s="55" t="s">
        <v>32</v>
      </c>
      <c r="E20" s="146">
        <v>0.96</v>
      </c>
      <c r="F20" s="56">
        <v>23465447</v>
      </c>
      <c r="G20" s="57">
        <v>42218043</v>
      </c>
      <c r="H20" s="57">
        <v>39868659</v>
      </c>
      <c r="I20" s="57">
        <v>2349384</v>
      </c>
      <c r="J20" s="57">
        <v>297183</v>
      </c>
      <c r="K20" s="57">
        <v>2052201</v>
      </c>
      <c r="L20" s="57">
        <v>-50101</v>
      </c>
      <c r="M20" s="58">
        <v>273590</v>
      </c>
      <c r="N20" s="113">
        <v>38998569</v>
      </c>
      <c r="O20" s="59">
        <v>38998569</v>
      </c>
      <c r="P20" s="59">
        <v>8990091</v>
      </c>
      <c r="Q20" s="59">
        <f t="shared" si="10"/>
        <v>16894338</v>
      </c>
      <c r="R20" s="59">
        <v>3889853</v>
      </c>
      <c r="S20" s="59">
        <v>5737691</v>
      </c>
      <c r="T20" s="59">
        <v>7266794</v>
      </c>
      <c r="U20" s="101">
        <f t="shared" si="0"/>
        <v>31094322</v>
      </c>
      <c r="V20" s="127">
        <f t="shared" si="1"/>
        <v>1.662</v>
      </c>
      <c r="W20" s="73">
        <f t="shared" si="2"/>
        <v>0.383</v>
      </c>
      <c r="X20" s="74">
        <f t="shared" si="3"/>
        <v>2.045</v>
      </c>
      <c r="Y20" s="75">
        <f t="shared" si="4"/>
        <v>0.72</v>
      </c>
      <c r="Z20" s="76">
        <f t="shared" si="5"/>
        <v>0.166</v>
      </c>
      <c r="AA20" s="75">
        <f t="shared" si="6"/>
        <v>0.245</v>
      </c>
      <c r="AB20" s="76">
        <f t="shared" si="7"/>
        <v>0.31</v>
      </c>
      <c r="AC20" s="128">
        <f t="shared" si="8"/>
        <v>1.325</v>
      </c>
      <c r="AD20" s="246">
        <f t="shared" si="33"/>
        <v>8.7</v>
      </c>
      <c r="AE20" s="169">
        <f t="shared" si="24"/>
        <v>80.9</v>
      </c>
      <c r="AF20" s="169">
        <f t="shared" si="34"/>
        <v>30.6</v>
      </c>
      <c r="AG20" s="169">
        <f t="shared" si="11"/>
        <v>17</v>
      </c>
      <c r="AH20" s="169">
        <f t="shared" si="12"/>
        <v>8.2</v>
      </c>
      <c r="AI20" s="169">
        <f t="shared" si="13"/>
        <v>3.2</v>
      </c>
      <c r="AJ20" s="169">
        <f t="shared" si="14"/>
        <v>12.9</v>
      </c>
      <c r="AK20" s="169">
        <f t="shared" si="9"/>
        <v>86.1</v>
      </c>
      <c r="AL20" s="169">
        <f t="shared" si="25"/>
        <v>10.8</v>
      </c>
      <c r="AM20" s="169">
        <f t="shared" si="26"/>
        <v>10.8</v>
      </c>
      <c r="AN20" s="169">
        <f t="shared" si="27"/>
        <v>9.6</v>
      </c>
      <c r="AO20" s="169">
        <f t="shared" si="28"/>
        <v>7.8</v>
      </c>
      <c r="AP20" s="170">
        <f t="shared" si="29"/>
        <v>7.5</v>
      </c>
      <c r="AQ20" s="158"/>
      <c r="AR20" s="244">
        <v>23465447</v>
      </c>
      <c r="AS20" s="157">
        <v>2052201</v>
      </c>
      <c r="AU20" s="157">
        <v>78</v>
      </c>
      <c r="AV20" s="244">
        <v>96</v>
      </c>
      <c r="AW20" s="157">
        <v>75</v>
      </c>
      <c r="AY20" s="157">
        <v>6663984</v>
      </c>
      <c r="AZ20" s="157">
        <v>24664412</v>
      </c>
      <c r="BA20" s="157">
        <v>130</v>
      </c>
      <c r="BB20" s="157">
        <v>3384347</v>
      </c>
      <c r="BC20" s="157">
        <v>130</v>
      </c>
      <c r="BD20" s="157">
        <f t="shared" si="30"/>
        <v>31328396</v>
      </c>
      <c r="BE20" s="157">
        <f t="shared" si="31"/>
        <v>3384477</v>
      </c>
      <c r="BF20" s="157">
        <f t="shared" si="32"/>
        <v>3384347</v>
      </c>
      <c r="BH20" s="157">
        <v>3383942</v>
      </c>
      <c r="BI20" s="157">
        <v>3384347</v>
      </c>
      <c r="BJ20" s="157">
        <v>0</v>
      </c>
      <c r="BK20" s="157">
        <v>0</v>
      </c>
      <c r="BL20" s="255">
        <f t="shared" si="15"/>
        <v>3384347</v>
      </c>
      <c r="BM20" s="157">
        <v>1113933</v>
      </c>
      <c r="BN20" s="157">
        <v>564467</v>
      </c>
      <c r="BO20" s="157">
        <v>0</v>
      </c>
      <c r="BP20" s="157">
        <f t="shared" si="16"/>
        <v>564467</v>
      </c>
      <c r="BQ20" s="157">
        <v>22778852</v>
      </c>
      <c r="BR20" s="157">
        <v>686595</v>
      </c>
      <c r="BS20" s="157">
        <f t="shared" si="17"/>
        <v>23465447</v>
      </c>
      <c r="BT20" s="157">
        <v>1352474</v>
      </c>
      <c r="BV20" s="157">
        <v>3072017</v>
      </c>
      <c r="BW20" s="157">
        <v>3073072</v>
      </c>
      <c r="BX20" s="157">
        <v>0</v>
      </c>
      <c r="BY20" s="157">
        <v>0</v>
      </c>
      <c r="BZ20" s="255">
        <f t="shared" si="18"/>
        <v>3073072</v>
      </c>
      <c r="CA20" s="157">
        <v>918327</v>
      </c>
      <c r="CB20" s="157">
        <v>597511</v>
      </c>
      <c r="CC20" s="157">
        <v>0</v>
      </c>
      <c r="CD20" s="157">
        <f t="shared" si="19"/>
        <v>597511</v>
      </c>
      <c r="CE20" s="157">
        <v>21404643</v>
      </c>
      <c r="CF20" s="157">
        <v>1488914</v>
      </c>
      <c r="CG20" s="157">
        <f t="shared" si="20"/>
        <v>22893557</v>
      </c>
      <c r="CH20" s="157">
        <v>1504920</v>
      </c>
      <c r="CJ20" s="157">
        <v>3320373</v>
      </c>
      <c r="CK20" s="157">
        <v>3321747</v>
      </c>
      <c r="CL20" s="157">
        <v>0</v>
      </c>
      <c r="CM20" s="157">
        <v>0</v>
      </c>
      <c r="CN20" s="255">
        <f t="shared" si="21"/>
        <v>3321747</v>
      </c>
      <c r="CO20" s="157">
        <v>734669</v>
      </c>
      <c r="CP20" s="157">
        <v>709280</v>
      </c>
      <c r="CQ20" s="157">
        <v>0</v>
      </c>
      <c r="CR20" s="157">
        <f t="shared" si="22"/>
        <v>709280</v>
      </c>
      <c r="CS20" s="157">
        <v>21015319</v>
      </c>
      <c r="CT20" s="157">
        <v>1274361</v>
      </c>
      <c r="CU20" s="157">
        <f t="shared" si="23"/>
        <v>22289680</v>
      </c>
      <c r="CV20" s="157">
        <v>1958642</v>
      </c>
      <c r="CX20" s="157">
        <v>217400</v>
      </c>
      <c r="CY20" s="157">
        <v>1352400</v>
      </c>
      <c r="CZ20" s="157">
        <v>8038382</v>
      </c>
      <c r="DA20" s="157">
        <v>4450169</v>
      </c>
      <c r="DB20" s="157">
        <v>2152649</v>
      </c>
      <c r="DC20" s="157">
        <v>845832</v>
      </c>
      <c r="DD20" s="157">
        <v>3384347</v>
      </c>
      <c r="DE20" s="157">
        <v>21228132</v>
      </c>
    </row>
    <row r="21" spans="1:109" ht="30.75" customHeight="1">
      <c r="A21" s="157">
        <v>14</v>
      </c>
      <c r="B21" s="157">
        <v>31</v>
      </c>
      <c r="D21" s="55" t="s">
        <v>33</v>
      </c>
      <c r="E21" s="146">
        <v>0.94</v>
      </c>
      <c r="F21" s="56">
        <v>16466749</v>
      </c>
      <c r="G21" s="57">
        <v>26259188</v>
      </c>
      <c r="H21" s="57">
        <v>24939094</v>
      </c>
      <c r="I21" s="57">
        <v>1320094</v>
      </c>
      <c r="J21" s="57">
        <v>365032</v>
      </c>
      <c r="K21" s="57">
        <v>955062</v>
      </c>
      <c r="L21" s="57">
        <v>141709</v>
      </c>
      <c r="M21" s="58">
        <v>345316</v>
      </c>
      <c r="N21" s="113">
        <v>21144203</v>
      </c>
      <c r="O21" s="59">
        <v>21144203</v>
      </c>
      <c r="P21" s="59">
        <v>6120573</v>
      </c>
      <c r="Q21" s="59">
        <f t="shared" si="10"/>
        <v>5587451</v>
      </c>
      <c r="R21" s="59">
        <v>3304008</v>
      </c>
      <c r="S21" s="59">
        <v>824461</v>
      </c>
      <c r="T21" s="59">
        <v>1458982</v>
      </c>
      <c r="U21" s="101">
        <f t="shared" si="0"/>
        <v>21677325</v>
      </c>
      <c r="V21" s="127">
        <f t="shared" si="1"/>
        <v>1.284</v>
      </c>
      <c r="W21" s="73">
        <f t="shared" si="2"/>
        <v>0.372</v>
      </c>
      <c r="X21" s="74">
        <f t="shared" si="3"/>
        <v>1.656</v>
      </c>
      <c r="Y21" s="75">
        <f t="shared" si="4"/>
        <v>0.339</v>
      </c>
      <c r="Z21" s="76">
        <f t="shared" si="5"/>
        <v>0.201</v>
      </c>
      <c r="AA21" s="75">
        <f t="shared" si="6"/>
        <v>0.05</v>
      </c>
      <c r="AB21" s="76">
        <f t="shared" si="7"/>
        <v>0.089</v>
      </c>
      <c r="AC21" s="128">
        <f t="shared" si="8"/>
        <v>1.316</v>
      </c>
      <c r="AD21" s="246">
        <f t="shared" si="33"/>
        <v>5.8</v>
      </c>
      <c r="AE21" s="169">
        <f t="shared" si="24"/>
        <v>86.5</v>
      </c>
      <c r="AF21" s="169">
        <f t="shared" si="34"/>
        <v>20.1</v>
      </c>
      <c r="AG21" s="169">
        <f t="shared" si="11"/>
        <v>14.3</v>
      </c>
      <c r="AH21" s="169">
        <f t="shared" si="12"/>
        <v>7.5</v>
      </c>
      <c r="AI21" s="169">
        <f t="shared" si="13"/>
        <v>16.3</v>
      </c>
      <c r="AJ21" s="169">
        <f t="shared" si="14"/>
        <v>14.8</v>
      </c>
      <c r="AK21" s="169">
        <f t="shared" si="9"/>
        <v>90.4</v>
      </c>
      <c r="AL21" s="169">
        <f t="shared" si="25"/>
        <v>12.3</v>
      </c>
      <c r="AM21" s="169">
        <f t="shared" si="26"/>
        <v>12.3</v>
      </c>
      <c r="AN21" s="169">
        <f t="shared" si="27"/>
        <v>10.9</v>
      </c>
      <c r="AO21" s="169">
        <f t="shared" si="28"/>
        <v>13.8</v>
      </c>
      <c r="AP21" s="170">
        <f t="shared" si="29"/>
        <v>9.1</v>
      </c>
      <c r="AQ21" s="158"/>
      <c r="AR21" s="244">
        <v>16466749</v>
      </c>
      <c r="AS21" s="157">
        <v>955062</v>
      </c>
      <c r="AU21" s="157">
        <v>138</v>
      </c>
      <c r="AV21" s="244">
        <v>109</v>
      </c>
      <c r="AW21" s="157">
        <v>91</v>
      </c>
      <c r="AY21" s="157">
        <v>4274406</v>
      </c>
      <c r="AZ21" s="157">
        <v>16579859</v>
      </c>
      <c r="BA21" s="157">
        <v>0</v>
      </c>
      <c r="BB21" s="157">
        <v>2560058</v>
      </c>
      <c r="BC21" s="157">
        <v>0</v>
      </c>
      <c r="BD21" s="157">
        <f t="shared" si="30"/>
        <v>20854265</v>
      </c>
      <c r="BE21" s="157">
        <f t="shared" si="31"/>
        <v>2560058</v>
      </c>
      <c r="BF21" s="157">
        <f t="shared" si="32"/>
        <v>2560058</v>
      </c>
      <c r="BH21" s="157">
        <v>2560058</v>
      </c>
      <c r="BI21" s="157">
        <v>2560058</v>
      </c>
      <c r="BJ21" s="157">
        <v>70354</v>
      </c>
      <c r="BK21" s="157">
        <v>0</v>
      </c>
      <c r="BL21" s="255">
        <f t="shared" si="15"/>
        <v>2630412</v>
      </c>
      <c r="BM21" s="157">
        <v>740510</v>
      </c>
      <c r="BN21" s="157">
        <v>522079</v>
      </c>
      <c r="BO21" s="157">
        <v>0</v>
      </c>
      <c r="BP21" s="157">
        <f t="shared" si="16"/>
        <v>522079</v>
      </c>
      <c r="BQ21" s="157">
        <v>15598690</v>
      </c>
      <c r="BR21" s="157">
        <v>868059</v>
      </c>
      <c r="BS21" s="157">
        <f t="shared" si="17"/>
        <v>16466749</v>
      </c>
      <c r="BT21" s="157">
        <v>923488</v>
      </c>
      <c r="BV21" s="157">
        <v>2559501</v>
      </c>
      <c r="BW21" s="157">
        <v>2559501</v>
      </c>
      <c r="BX21" s="157">
        <v>0</v>
      </c>
      <c r="BY21" s="157">
        <v>0</v>
      </c>
      <c r="BZ21" s="255">
        <f t="shared" si="18"/>
        <v>2559501</v>
      </c>
      <c r="CA21" s="157">
        <v>651193</v>
      </c>
      <c r="CB21" s="157">
        <v>546494</v>
      </c>
      <c r="CC21" s="157">
        <v>0</v>
      </c>
      <c r="CD21" s="157">
        <f t="shared" si="19"/>
        <v>546494</v>
      </c>
      <c r="CE21" s="157">
        <v>15019685</v>
      </c>
      <c r="CF21" s="157">
        <v>761175</v>
      </c>
      <c r="CG21" s="157">
        <f t="shared" si="20"/>
        <v>15780860</v>
      </c>
      <c r="CH21" s="157">
        <v>995290</v>
      </c>
      <c r="CJ21" s="157">
        <v>2715490</v>
      </c>
      <c r="CK21" s="157">
        <v>2715490</v>
      </c>
      <c r="CL21" s="157">
        <v>0</v>
      </c>
      <c r="CM21" s="157">
        <v>0</v>
      </c>
      <c r="CN21" s="255">
        <f t="shared" si="21"/>
        <v>2715490</v>
      </c>
      <c r="CO21" s="157">
        <v>616169</v>
      </c>
      <c r="CP21" s="157">
        <v>523667</v>
      </c>
      <c r="CQ21" s="157">
        <v>0</v>
      </c>
      <c r="CR21" s="157">
        <f t="shared" si="22"/>
        <v>523667</v>
      </c>
      <c r="CS21" s="157">
        <v>14553807</v>
      </c>
      <c r="CT21" s="157">
        <v>789792</v>
      </c>
      <c r="CU21" s="157">
        <f t="shared" si="23"/>
        <v>15343599</v>
      </c>
      <c r="CV21" s="157">
        <v>1296907</v>
      </c>
      <c r="CX21" s="157">
        <v>0</v>
      </c>
      <c r="CY21" s="157">
        <v>750000</v>
      </c>
      <c r="CZ21" s="157">
        <v>3489518</v>
      </c>
      <c r="DA21" s="157">
        <v>2484945</v>
      </c>
      <c r="DB21" s="157">
        <v>1303243</v>
      </c>
      <c r="DC21" s="157">
        <v>2832912</v>
      </c>
      <c r="DD21" s="157">
        <v>2560058</v>
      </c>
      <c r="DE21" s="157">
        <v>14993078</v>
      </c>
    </row>
    <row r="22" spans="1:109" ht="30.75" customHeight="1">
      <c r="A22" s="157">
        <v>15</v>
      </c>
      <c r="B22" s="157">
        <v>11</v>
      </c>
      <c r="D22" s="55" t="s">
        <v>85</v>
      </c>
      <c r="E22" s="146">
        <v>0.48</v>
      </c>
      <c r="F22" s="56">
        <v>7693968</v>
      </c>
      <c r="G22" s="57">
        <v>13078078</v>
      </c>
      <c r="H22" s="57">
        <v>12331401</v>
      </c>
      <c r="I22" s="57">
        <v>746677</v>
      </c>
      <c r="J22" s="57">
        <v>31610</v>
      </c>
      <c r="K22" s="57">
        <v>715067</v>
      </c>
      <c r="L22" s="57">
        <v>106536</v>
      </c>
      <c r="M22" s="58">
        <v>-91507</v>
      </c>
      <c r="N22" s="113">
        <v>23080945</v>
      </c>
      <c r="O22" s="59">
        <v>23080945</v>
      </c>
      <c r="P22" s="59">
        <v>1537156</v>
      </c>
      <c r="Q22" s="59">
        <f t="shared" si="10"/>
        <v>5610533</v>
      </c>
      <c r="R22" s="59">
        <v>1692577</v>
      </c>
      <c r="S22" s="59">
        <v>1093486</v>
      </c>
      <c r="T22" s="59">
        <v>2824470</v>
      </c>
      <c r="U22" s="101">
        <f t="shared" si="0"/>
        <v>19007568</v>
      </c>
      <c r="V22" s="127">
        <f t="shared" si="1"/>
        <v>3</v>
      </c>
      <c r="W22" s="73">
        <f t="shared" si="2"/>
        <v>0.2</v>
      </c>
      <c r="X22" s="74">
        <f t="shared" si="3"/>
        <v>3.2</v>
      </c>
      <c r="Y22" s="75">
        <f t="shared" si="4"/>
        <v>0.729</v>
      </c>
      <c r="Z22" s="76">
        <f t="shared" si="5"/>
        <v>0.22</v>
      </c>
      <c r="AA22" s="75">
        <f t="shared" si="6"/>
        <v>0.142</v>
      </c>
      <c r="AB22" s="76">
        <f t="shared" si="7"/>
        <v>0.367</v>
      </c>
      <c r="AC22" s="128">
        <f t="shared" si="8"/>
        <v>2.47</v>
      </c>
      <c r="AD22" s="246">
        <f t="shared" si="33"/>
        <v>9.3</v>
      </c>
      <c r="AE22" s="169">
        <f t="shared" si="24"/>
        <v>91.5</v>
      </c>
      <c r="AF22" s="169">
        <f t="shared" si="34"/>
        <v>33.6</v>
      </c>
      <c r="AG22" s="169">
        <f t="shared" si="11"/>
        <v>11.3</v>
      </c>
      <c r="AH22" s="169">
        <f t="shared" si="12"/>
        <v>6</v>
      </c>
      <c r="AI22" s="169">
        <f t="shared" si="13"/>
        <v>9.1</v>
      </c>
      <c r="AJ22" s="169">
        <f t="shared" si="14"/>
        <v>21</v>
      </c>
      <c r="AK22" s="169">
        <f t="shared" si="9"/>
        <v>97.6</v>
      </c>
      <c r="AL22" s="169">
        <f t="shared" si="25"/>
        <v>17.7</v>
      </c>
      <c r="AM22" s="169">
        <f t="shared" si="26"/>
        <v>17.7</v>
      </c>
      <c r="AN22" s="169">
        <f t="shared" si="27"/>
        <v>16.7</v>
      </c>
      <c r="AO22" s="169">
        <f t="shared" si="28"/>
        <v>12.5</v>
      </c>
      <c r="AP22" s="170">
        <f t="shared" si="29"/>
        <v>10.3</v>
      </c>
      <c r="AQ22" s="158"/>
      <c r="AR22" s="244">
        <v>7693968</v>
      </c>
      <c r="AS22" s="157">
        <v>715067</v>
      </c>
      <c r="AU22" s="157">
        <v>125</v>
      </c>
      <c r="AV22" s="244">
        <v>167</v>
      </c>
      <c r="AW22" s="157">
        <v>103</v>
      </c>
      <c r="AY22" s="157">
        <v>2080460</v>
      </c>
      <c r="AZ22" s="157">
        <v>7727197</v>
      </c>
      <c r="BA22" s="157">
        <v>0</v>
      </c>
      <c r="BB22" s="157">
        <v>1734078</v>
      </c>
      <c r="BC22" s="157">
        <v>0</v>
      </c>
      <c r="BD22" s="157">
        <f t="shared" si="30"/>
        <v>9807657</v>
      </c>
      <c r="BE22" s="157">
        <f t="shared" si="31"/>
        <v>1734078</v>
      </c>
      <c r="BF22" s="157">
        <f t="shared" si="32"/>
        <v>1734078</v>
      </c>
      <c r="BH22" s="157">
        <v>1734078</v>
      </c>
      <c r="BI22" s="157">
        <v>1734078</v>
      </c>
      <c r="BJ22" s="157">
        <v>0</v>
      </c>
      <c r="BK22" s="157">
        <v>0</v>
      </c>
      <c r="BL22" s="255">
        <f t="shared" si="15"/>
        <v>1734078</v>
      </c>
      <c r="BM22" s="157">
        <v>445528</v>
      </c>
      <c r="BN22" s="157">
        <v>538528</v>
      </c>
      <c r="BO22" s="157">
        <v>0</v>
      </c>
      <c r="BP22" s="157">
        <f t="shared" si="16"/>
        <v>538528</v>
      </c>
      <c r="BQ22" s="157">
        <v>3884368</v>
      </c>
      <c r="BR22" s="157">
        <v>3809600</v>
      </c>
      <c r="BS22" s="157">
        <f t="shared" si="17"/>
        <v>7693968</v>
      </c>
      <c r="BT22" s="157">
        <v>483717</v>
      </c>
      <c r="BV22" s="157">
        <v>1795416</v>
      </c>
      <c r="BW22" s="157">
        <v>1795416</v>
      </c>
      <c r="BX22" s="157">
        <v>0</v>
      </c>
      <c r="BY22" s="157">
        <v>0</v>
      </c>
      <c r="BZ22" s="255">
        <f t="shared" si="18"/>
        <v>1795416</v>
      </c>
      <c r="CA22" s="157">
        <v>375086</v>
      </c>
      <c r="CB22" s="157">
        <v>663703</v>
      </c>
      <c r="CC22" s="157">
        <v>0</v>
      </c>
      <c r="CD22" s="157">
        <f t="shared" si="19"/>
        <v>663703</v>
      </c>
      <c r="CE22" s="157">
        <v>3795447</v>
      </c>
      <c r="CF22" s="157">
        <v>3980571</v>
      </c>
      <c r="CG22" s="157">
        <f t="shared" si="20"/>
        <v>7776018</v>
      </c>
      <c r="CH22" s="157">
        <v>539114</v>
      </c>
      <c r="CJ22" s="157">
        <v>1824733</v>
      </c>
      <c r="CK22" s="157">
        <v>1824733</v>
      </c>
      <c r="CL22" s="157">
        <v>0</v>
      </c>
      <c r="CM22" s="157">
        <v>0</v>
      </c>
      <c r="CN22" s="255">
        <f t="shared" si="21"/>
        <v>1824733</v>
      </c>
      <c r="CO22" s="157">
        <v>335127</v>
      </c>
      <c r="CP22" s="157">
        <v>751500</v>
      </c>
      <c r="CQ22" s="157">
        <v>0</v>
      </c>
      <c r="CR22" s="157">
        <f t="shared" si="22"/>
        <v>751500</v>
      </c>
      <c r="CS22" s="157">
        <v>3714845</v>
      </c>
      <c r="CT22" s="157">
        <v>3930314</v>
      </c>
      <c r="CU22" s="157">
        <f t="shared" si="23"/>
        <v>7645159</v>
      </c>
      <c r="CV22" s="157">
        <v>699332</v>
      </c>
      <c r="CX22" s="157">
        <v>27700</v>
      </c>
      <c r="CY22" s="157">
        <v>483700</v>
      </c>
      <c r="CZ22" s="157">
        <v>2764378</v>
      </c>
      <c r="DA22" s="157">
        <v>933279</v>
      </c>
      <c r="DB22" s="157">
        <v>491053</v>
      </c>
      <c r="DC22" s="157">
        <v>751158</v>
      </c>
      <c r="DD22" s="157">
        <v>1734078</v>
      </c>
      <c r="DE22" s="157">
        <v>7540858</v>
      </c>
    </row>
    <row r="23" spans="1:109" ht="30.75" customHeight="1">
      <c r="A23" s="157">
        <v>16</v>
      </c>
      <c r="B23" s="157">
        <v>11</v>
      </c>
      <c r="D23" s="55" t="s">
        <v>86</v>
      </c>
      <c r="E23" s="146">
        <v>0.9</v>
      </c>
      <c r="F23" s="56">
        <v>8436154</v>
      </c>
      <c r="G23" s="57">
        <v>14440110</v>
      </c>
      <c r="H23" s="57">
        <v>13329668</v>
      </c>
      <c r="I23" s="57">
        <v>1110442</v>
      </c>
      <c r="J23" s="57">
        <v>68829</v>
      </c>
      <c r="K23" s="57">
        <v>1041613</v>
      </c>
      <c r="L23" s="57">
        <v>386150</v>
      </c>
      <c r="M23" s="58">
        <v>841317</v>
      </c>
      <c r="N23" s="113">
        <v>11126160</v>
      </c>
      <c r="O23" s="59">
        <v>11126160</v>
      </c>
      <c r="P23" s="59">
        <v>268</v>
      </c>
      <c r="Q23" s="59">
        <f t="shared" si="10"/>
        <v>8851042</v>
      </c>
      <c r="R23" s="59">
        <v>2545759</v>
      </c>
      <c r="S23" s="59">
        <v>1523800</v>
      </c>
      <c r="T23" s="59">
        <v>4781483</v>
      </c>
      <c r="U23" s="101">
        <f t="shared" si="0"/>
        <v>2275386</v>
      </c>
      <c r="V23" s="127">
        <f t="shared" si="1"/>
        <v>1.319</v>
      </c>
      <c r="W23" s="73">
        <f t="shared" si="2"/>
        <v>0</v>
      </c>
      <c r="X23" s="74">
        <f t="shared" si="3"/>
        <v>1.319</v>
      </c>
      <c r="Y23" s="75">
        <f t="shared" si="4"/>
        <v>1.049</v>
      </c>
      <c r="Z23" s="76">
        <f t="shared" si="5"/>
        <v>0.302</v>
      </c>
      <c r="AA23" s="75">
        <f t="shared" si="6"/>
        <v>0.181</v>
      </c>
      <c r="AB23" s="76">
        <f t="shared" si="7"/>
        <v>0.567</v>
      </c>
      <c r="AC23" s="128">
        <f t="shared" si="8"/>
        <v>0.27</v>
      </c>
      <c r="AD23" s="246">
        <f t="shared" si="33"/>
        <v>12.3</v>
      </c>
      <c r="AE23" s="169">
        <f t="shared" si="24"/>
        <v>78.3</v>
      </c>
      <c r="AF23" s="169">
        <f t="shared" si="34"/>
        <v>23.6</v>
      </c>
      <c r="AG23" s="169">
        <f t="shared" si="11"/>
        <v>17.3</v>
      </c>
      <c r="AH23" s="169">
        <f t="shared" si="12"/>
        <v>7.1</v>
      </c>
      <c r="AI23" s="169">
        <f t="shared" si="13"/>
        <v>14.2</v>
      </c>
      <c r="AJ23" s="169">
        <f t="shared" si="14"/>
        <v>6.7</v>
      </c>
      <c r="AK23" s="169">
        <f>ROUND(DE23/AZ23*100,1)</f>
        <v>83.6</v>
      </c>
      <c r="AL23" s="169">
        <f>ROUND(BE23/BD23*100,1)</f>
        <v>10.4</v>
      </c>
      <c r="AM23" s="169">
        <f t="shared" si="26"/>
        <v>5.9</v>
      </c>
      <c r="AN23" s="169">
        <f t="shared" si="27"/>
        <v>3.7</v>
      </c>
      <c r="AO23" s="169">
        <f t="shared" si="28"/>
        <v>3.7</v>
      </c>
      <c r="AP23" s="170">
        <f t="shared" si="29"/>
        <v>2.5</v>
      </c>
      <c r="AQ23" s="158"/>
      <c r="AR23" s="244">
        <v>8436154</v>
      </c>
      <c r="AS23" s="157">
        <v>1041613</v>
      </c>
      <c r="AU23" s="157">
        <v>37</v>
      </c>
      <c r="AV23" s="244">
        <v>37</v>
      </c>
      <c r="AW23" s="157">
        <v>25</v>
      </c>
      <c r="AY23" s="157">
        <v>1756584</v>
      </c>
      <c r="AZ23" s="157">
        <v>8453868</v>
      </c>
      <c r="BA23" s="157">
        <v>456572</v>
      </c>
      <c r="BB23" s="157">
        <v>606459</v>
      </c>
      <c r="BC23" s="157">
        <v>456572</v>
      </c>
      <c r="BD23" s="157">
        <f t="shared" si="30"/>
        <v>10210452</v>
      </c>
      <c r="BE23" s="157">
        <f t="shared" si="31"/>
        <v>1063031</v>
      </c>
      <c r="BF23" s="157">
        <f t="shared" si="32"/>
        <v>606459</v>
      </c>
      <c r="BH23" s="157">
        <v>606459</v>
      </c>
      <c r="BI23" s="157">
        <v>606459</v>
      </c>
      <c r="BJ23" s="157">
        <v>0</v>
      </c>
      <c r="BK23" s="157">
        <v>0</v>
      </c>
      <c r="BL23" s="255">
        <f t="shared" si="15"/>
        <v>606459</v>
      </c>
      <c r="BM23" s="157">
        <v>284752</v>
      </c>
      <c r="BN23" s="157">
        <v>163536</v>
      </c>
      <c r="BO23" s="157">
        <v>0</v>
      </c>
      <c r="BP23" s="157">
        <f t="shared" si="16"/>
        <v>163536</v>
      </c>
      <c r="BQ23" s="157">
        <v>7430548</v>
      </c>
      <c r="BR23" s="157">
        <v>1005606</v>
      </c>
      <c r="BS23" s="157">
        <f t="shared" si="17"/>
        <v>8436154</v>
      </c>
      <c r="BT23" s="157">
        <v>571673</v>
      </c>
      <c r="BV23" s="157">
        <v>632436</v>
      </c>
      <c r="BW23" s="157">
        <v>632436</v>
      </c>
      <c r="BX23" s="157">
        <v>0</v>
      </c>
      <c r="BY23" s="157">
        <v>0</v>
      </c>
      <c r="BZ23" s="255">
        <f t="shared" si="18"/>
        <v>632436</v>
      </c>
      <c r="CA23" s="157">
        <v>216114</v>
      </c>
      <c r="CB23" s="157">
        <v>151295</v>
      </c>
      <c r="CC23" s="157">
        <v>0</v>
      </c>
      <c r="CD23" s="157">
        <f t="shared" si="19"/>
        <v>151295</v>
      </c>
      <c r="CE23" s="157">
        <v>7263563</v>
      </c>
      <c r="CF23" s="157">
        <v>936025</v>
      </c>
      <c r="CG23" s="157">
        <f t="shared" si="20"/>
        <v>8199588</v>
      </c>
      <c r="CH23" s="157">
        <v>615462</v>
      </c>
      <c r="CJ23" s="157">
        <v>614900</v>
      </c>
      <c r="CK23" s="157">
        <v>614900</v>
      </c>
      <c r="CL23" s="157">
        <v>0</v>
      </c>
      <c r="CM23" s="157">
        <v>0</v>
      </c>
      <c r="CN23" s="255">
        <f t="shared" si="21"/>
        <v>614900</v>
      </c>
      <c r="CO23" s="157">
        <v>202065</v>
      </c>
      <c r="CP23" s="157">
        <v>210479</v>
      </c>
      <c r="CQ23" s="157">
        <v>0</v>
      </c>
      <c r="CR23" s="157">
        <f t="shared" si="22"/>
        <v>210479</v>
      </c>
      <c r="CS23" s="157">
        <v>6893559</v>
      </c>
      <c r="CT23" s="157">
        <v>1232060</v>
      </c>
      <c r="CU23" s="157">
        <f t="shared" si="23"/>
        <v>8125619</v>
      </c>
      <c r="CV23" s="157">
        <v>809868</v>
      </c>
      <c r="CX23" s="157">
        <v>0</v>
      </c>
      <c r="CY23" s="157">
        <v>571000</v>
      </c>
      <c r="CZ23" s="157">
        <v>2129677</v>
      </c>
      <c r="DA23" s="157">
        <v>1556837</v>
      </c>
      <c r="DB23" s="157">
        <v>636477</v>
      </c>
      <c r="DC23" s="157">
        <v>1283405</v>
      </c>
      <c r="DD23" s="157">
        <v>606459</v>
      </c>
      <c r="DE23" s="157">
        <v>7066733</v>
      </c>
    </row>
    <row r="24" spans="1:109" ht="30.75" customHeight="1">
      <c r="A24" s="157">
        <v>17</v>
      </c>
      <c r="B24" s="157">
        <v>51</v>
      </c>
      <c r="D24" s="55" t="s">
        <v>87</v>
      </c>
      <c r="E24" s="146">
        <v>0.39</v>
      </c>
      <c r="F24" s="56">
        <v>9913875</v>
      </c>
      <c r="G24" s="57">
        <v>21604390</v>
      </c>
      <c r="H24" s="57">
        <v>20087364</v>
      </c>
      <c r="I24" s="57">
        <v>1517026</v>
      </c>
      <c r="J24" s="57">
        <v>104241</v>
      </c>
      <c r="K24" s="57">
        <v>1412785</v>
      </c>
      <c r="L24" s="57">
        <v>240575</v>
      </c>
      <c r="M24" s="58">
        <v>600992</v>
      </c>
      <c r="N24" s="113">
        <v>22342226</v>
      </c>
      <c r="O24" s="59">
        <v>22342226</v>
      </c>
      <c r="P24" s="59">
        <v>4278954</v>
      </c>
      <c r="Q24" s="59">
        <f t="shared" si="10"/>
        <v>6554047</v>
      </c>
      <c r="R24" s="59">
        <v>2496385</v>
      </c>
      <c r="S24" s="59">
        <v>488849</v>
      </c>
      <c r="T24" s="59">
        <v>3568813</v>
      </c>
      <c r="U24" s="101">
        <f t="shared" si="0"/>
        <v>20067133</v>
      </c>
      <c r="V24" s="127">
        <f t="shared" si="1"/>
        <v>2.254</v>
      </c>
      <c r="W24" s="73">
        <f t="shared" si="2"/>
        <v>0.432</v>
      </c>
      <c r="X24" s="74">
        <f t="shared" si="3"/>
        <v>2.685</v>
      </c>
      <c r="Y24" s="75">
        <f t="shared" si="4"/>
        <v>0.661</v>
      </c>
      <c r="Z24" s="76">
        <f t="shared" si="5"/>
        <v>0.252</v>
      </c>
      <c r="AA24" s="75">
        <f t="shared" si="6"/>
        <v>0.049</v>
      </c>
      <c r="AB24" s="76">
        <f t="shared" si="7"/>
        <v>0.36</v>
      </c>
      <c r="AC24" s="128">
        <f t="shared" si="8"/>
        <v>2.024</v>
      </c>
      <c r="AD24" s="246">
        <f t="shared" si="33"/>
        <v>14.3</v>
      </c>
      <c r="AE24" s="169">
        <f t="shared" si="24"/>
        <v>82.2</v>
      </c>
      <c r="AF24" s="169">
        <f t="shared" si="34"/>
        <v>24.1</v>
      </c>
      <c r="AG24" s="169">
        <f t="shared" si="11"/>
        <v>12.3</v>
      </c>
      <c r="AH24" s="169">
        <f t="shared" si="12"/>
        <v>4</v>
      </c>
      <c r="AI24" s="169">
        <f t="shared" si="13"/>
        <v>6.3</v>
      </c>
      <c r="AJ24" s="169">
        <f t="shared" si="14"/>
        <v>22.2</v>
      </c>
      <c r="AK24" s="169">
        <f aca="true" t="shared" si="35" ref="AK24:AK49">ROUND(DE24/AZ24*100,1)</f>
        <v>86.9</v>
      </c>
      <c r="AL24" s="169">
        <f t="shared" si="25"/>
        <v>17.5</v>
      </c>
      <c r="AM24" s="169">
        <f t="shared" si="26"/>
        <v>17.5</v>
      </c>
      <c r="AN24" s="169">
        <f t="shared" si="27"/>
        <v>13.2</v>
      </c>
      <c r="AO24" s="169">
        <f t="shared" si="28"/>
        <v>14.4</v>
      </c>
      <c r="AP24" s="170">
        <f t="shared" si="29"/>
        <v>11.3</v>
      </c>
      <c r="AQ24" s="158"/>
      <c r="AR24" s="244">
        <v>9913875</v>
      </c>
      <c r="AS24" s="157">
        <v>1412785</v>
      </c>
      <c r="AU24" s="157">
        <v>144</v>
      </c>
      <c r="AV24" s="244">
        <v>132</v>
      </c>
      <c r="AW24" s="157">
        <v>113</v>
      </c>
      <c r="AY24" s="157">
        <v>3515347</v>
      </c>
      <c r="AZ24" s="157">
        <v>10273522</v>
      </c>
      <c r="BA24" s="157">
        <v>0</v>
      </c>
      <c r="BB24" s="157">
        <v>2409925</v>
      </c>
      <c r="BC24" s="157">
        <v>0</v>
      </c>
      <c r="BD24" s="157">
        <f t="shared" si="30"/>
        <v>13788869</v>
      </c>
      <c r="BE24" s="157">
        <f t="shared" si="31"/>
        <v>2409925</v>
      </c>
      <c r="BF24" s="157">
        <f t="shared" si="32"/>
        <v>2409925</v>
      </c>
      <c r="BH24" s="157">
        <v>2409925</v>
      </c>
      <c r="BI24" s="157">
        <v>2406522</v>
      </c>
      <c r="BJ24" s="157">
        <v>0</v>
      </c>
      <c r="BK24" s="157">
        <v>0</v>
      </c>
      <c r="BL24" s="255">
        <f t="shared" si="15"/>
        <v>2406522</v>
      </c>
      <c r="BM24" s="157">
        <v>1183113</v>
      </c>
      <c r="BN24" s="157">
        <v>376603</v>
      </c>
      <c r="BO24" s="157">
        <v>0</v>
      </c>
      <c r="BP24" s="157">
        <f t="shared" si="16"/>
        <v>376603</v>
      </c>
      <c r="BQ24" s="157">
        <v>4169087</v>
      </c>
      <c r="BR24" s="157">
        <v>5744788</v>
      </c>
      <c r="BS24" s="157">
        <f t="shared" si="17"/>
        <v>9913875</v>
      </c>
      <c r="BT24" s="157">
        <v>552209</v>
      </c>
      <c r="BV24" s="157">
        <v>2478055</v>
      </c>
      <c r="BW24" s="157">
        <v>2473165</v>
      </c>
      <c r="BX24" s="157">
        <v>0</v>
      </c>
      <c r="BY24" s="157">
        <v>0</v>
      </c>
      <c r="BZ24" s="255">
        <f t="shared" si="18"/>
        <v>2473165</v>
      </c>
      <c r="CA24" s="157">
        <v>1187052</v>
      </c>
      <c r="CB24" s="157">
        <v>421568</v>
      </c>
      <c r="CC24" s="157">
        <v>0</v>
      </c>
      <c r="CD24" s="157">
        <f t="shared" si="19"/>
        <v>421568</v>
      </c>
      <c r="CE24" s="157">
        <v>4046562</v>
      </c>
      <c r="CF24" s="157">
        <v>5852679</v>
      </c>
      <c r="CG24" s="157">
        <f t="shared" si="20"/>
        <v>9899241</v>
      </c>
      <c r="CH24" s="157">
        <v>619103</v>
      </c>
      <c r="CJ24" s="157">
        <v>2897776</v>
      </c>
      <c r="CK24" s="157">
        <v>2897776</v>
      </c>
      <c r="CL24" s="157">
        <v>0</v>
      </c>
      <c r="CM24" s="157">
        <v>0</v>
      </c>
      <c r="CN24" s="255">
        <f t="shared" si="21"/>
        <v>2897776</v>
      </c>
      <c r="CO24" s="157">
        <v>1152256</v>
      </c>
      <c r="CP24" s="157">
        <v>419188</v>
      </c>
      <c r="CQ24" s="157">
        <v>0</v>
      </c>
      <c r="CR24" s="157">
        <f t="shared" si="22"/>
        <v>419188</v>
      </c>
      <c r="CS24" s="157">
        <v>4001454</v>
      </c>
      <c r="CT24" s="157">
        <v>5746524</v>
      </c>
      <c r="CU24" s="157">
        <f t="shared" si="23"/>
        <v>9747978</v>
      </c>
      <c r="CV24" s="157">
        <v>798910</v>
      </c>
      <c r="CX24" s="157">
        <v>29600</v>
      </c>
      <c r="CY24" s="157">
        <v>552200</v>
      </c>
      <c r="CZ24" s="157">
        <v>2614837</v>
      </c>
      <c r="DA24" s="157">
        <v>1333971</v>
      </c>
      <c r="DB24" s="157">
        <v>431536</v>
      </c>
      <c r="DC24" s="157">
        <v>680884</v>
      </c>
      <c r="DD24" s="157">
        <v>2409925</v>
      </c>
      <c r="DE24" s="157">
        <v>8923765</v>
      </c>
    </row>
    <row r="25" spans="1:109" ht="30.75" customHeight="1">
      <c r="A25" s="157">
        <v>18</v>
      </c>
      <c r="B25" s="157">
        <v>11</v>
      </c>
      <c r="D25" s="55" t="s">
        <v>88</v>
      </c>
      <c r="E25" s="146">
        <v>0.75</v>
      </c>
      <c r="F25" s="56">
        <v>9222433</v>
      </c>
      <c r="G25" s="57">
        <v>15492376</v>
      </c>
      <c r="H25" s="57">
        <v>14611911</v>
      </c>
      <c r="I25" s="57">
        <v>880465</v>
      </c>
      <c r="J25" s="57">
        <v>68479</v>
      </c>
      <c r="K25" s="57">
        <v>811986</v>
      </c>
      <c r="L25" s="57">
        <v>322907</v>
      </c>
      <c r="M25" s="58">
        <v>582907</v>
      </c>
      <c r="N25" s="113">
        <v>11982433</v>
      </c>
      <c r="O25" s="59">
        <v>11982433</v>
      </c>
      <c r="P25" s="59">
        <v>262953</v>
      </c>
      <c r="Q25" s="59">
        <f t="shared" si="10"/>
        <v>6265938</v>
      </c>
      <c r="R25" s="59">
        <v>3348430</v>
      </c>
      <c r="S25" s="59">
        <v>215837</v>
      </c>
      <c r="T25" s="59">
        <v>2701671</v>
      </c>
      <c r="U25" s="101">
        <f t="shared" si="0"/>
        <v>5979448</v>
      </c>
      <c r="V25" s="127">
        <f t="shared" si="1"/>
        <v>1.299</v>
      </c>
      <c r="W25" s="73">
        <f t="shared" si="2"/>
        <v>0.029</v>
      </c>
      <c r="X25" s="74">
        <f t="shared" si="3"/>
        <v>1.328</v>
      </c>
      <c r="Y25" s="75">
        <f t="shared" si="4"/>
        <v>0.679</v>
      </c>
      <c r="Z25" s="76">
        <f t="shared" si="5"/>
        <v>0.363</v>
      </c>
      <c r="AA25" s="75">
        <f t="shared" si="6"/>
        <v>0.023</v>
      </c>
      <c r="AB25" s="76">
        <f t="shared" si="7"/>
        <v>0.293</v>
      </c>
      <c r="AC25" s="128">
        <f t="shared" si="8"/>
        <v>0.648</v>
      </c>
      <c r="AD25" s="246">
        <f t="shared" si="33"/>
        <v>8.8</v>
      </c>
      <c r="AE25" s="169">
        <f t="shared" si="24"/>
        <v>85.1</v>
      </c>
      <c r="AF25" s="169">
        <f t="shared" si="34"/>
        <v>23.3</v>
      </c>
      <c r="AG25" s="169">
        <f t="shared" si="11"/>
        <v>17.8</v>
      </c>
      <c r="AH25" s="169">
        <f t="shared" si="12"/>
        <v>4.6</v>
      </c>
      <c r="AI25" s="169">
        <f t="shared" si="13"/>
        <v>14</v>
      </c>
      <c r="AJ25" s="169">
        <f t="shared" si="14"/>
        <v>14.4</v>
      </c>
      <c r="AK25" s="169">
        <f t="shared" si="35"/>
        <v>90.9</v>
      </c>
      <c r="AL25" s="169">
        <f t="shared" si="25"/>
        <v>12.6</v>
      </c>
      <c r="AM25" s="169">
        <f t="shared" si="26"/>
        <v>12.6</v>
      </c>
      <c r="AN25" s="169">
        <f t="shared" si="27"/>
        <v>10.4</v>
      </c>
      <c r="AO25" s="169">
        <f t="shared" si="28"/>
        <v>11.4</v>
      </c>
      <c r="AP25" s="170">
        <f t="shared" si="29"/>
        <v>8.6</v>
      </c>
      <c r="AQ25" s="158"/>
      <c r="AR25" s="244">
        <v>9222433</v>
      </c>
      <c r="AS25" s="157">
        <v>811986</v>
      </c>
      <c r="AU25" s="157">
        <v>114</v>
      </c>
      <c r="AV25" s="244">
        <v>104</v>
      </c>
      <c r="AW25" s="157">
        <v>86</v>
      </c>
      <c r="AY25" s="157">
        <v>2164208</v>
      </c>
      <c r="AZ25" s="157">
        <v>9607608</v>
      </c>
      <c r="BA25" s="157">
        <v>0</v>
      </c>
      <c r="BB25" s="157">
        <v>1480113</v>
      </c>
      <c r="BC25" s="157">
        <v>0</v>
      </c>
      <c r="BD25" s="157">
        <f t="shared" si="30"/>
        <v>11771816</v>
      </c>
      <c r="BE25" s="157">
        <f t="shared" si="31"/>
        <v>1480113</v>
      </c>
      <c r="BF25" s="157">
        <f t="shared" si="32"/>
        <v>1480113</v>
      </c>
      <c r="BH25" s="157">
        <v>1480113</v>
      </c>
      <c r="BI25" s="157">
        <v>1480113</v>
      </c>
      <c r="BJ25" s="157">
        <v>0</v>
      </c>
      <c r="BK25" s="157">
        <v>0</v>
      </c>
      <c r="BL25" s="255">
        <f t="shared" si="15"/>
        <v>1480113</v>
      </c>
      <c r="BM25" s="157">
        <v>507528</v>
      </c>
      <c r="BN25" s="157">
        <v>329301</v>
      </c>
      <c r="BO25" s="157">
        <v>0</v>
      </c>
      <c r="BP25" s="157">
        <f t="shared" si="16"/>
        <v>329301</v>
      </c>
      <c r="BQ25" s="157">
        <v>6411292</v>
      </c>
      <c r="BR25" s="157">
        <v>2811141</v>
      </c>
      <c r="BS25" s="157">
        <f t="shared" si="17"/>
        <v>9222433</v>
      </c>
      <c r="BT25" s="157">
        <v>616420</v>
      </c>
      <c r="BV25" s="157">
        <v>1554327</v>
      </c>
      <c r="BW25" s="157">
        <v>1554327</v>
      </c>
      <c r="BX25" s="157">
        <v>0</v>
      </c>
      <c r="BY25" s="157">
        <v>0</v>
      </c>
      <c r="BZ25" s="255">
        <f t="shared" si="18"/>
        <v>1554327</v>
      </c>
      <c r="CA25" s="157">
        <v>450556</v>
      </c>
      <c r="CB25" s="157">
        <v>387779</v>
      </c>
      <c r="CC25" s="157">
        <v>0</v>
      </c>
      <c r="CD25" s="157">
        <f t="shared" si="19"/>
        <v>387779</v>
      </c>
      <c r="CE25" s="157">
        <v>6348950</v>
      </c>
      <c r="CF25" s="157">
        <v>2838976</v>
      </c>
      <c r="CG25" s="157">
        <f t="shared" si="20"/>
        <v>9187926</v>
      </c>
      <c r="CH25" s="157">
        <v>681988</v>
      </c>
      <c r="CJ25" s="157">
        <v>1858027</v>
      </c>
      <c r="CK25" s="157">
        <v>1858027</v>
      </c>
      <c r="CL25" s="157">
        <v>0</v>
      </c>
      <c r="CM25" s="157">
        <v>0</v>
      </c>
      <c r="CN25" s="255">
        <f t="shared" si="21"/>
        <v>1858027</v>
      </c>
      <c r="CO25" s="157">
        <v>442351</v>
      </c>
      <c r="CP25" s="157">
        <v>438126</v>
      </c>
      <c r="CQ25" s="157">
        <v>0</v>
      </c>
      <c r="CR25" s="157">
        <f t="shared" si="22"/>
        <v>438126</v>
      </c>
      <c r="CS25" s="157">
        <v>6433093</v>
      </c>
      <c r="CT25" s="157">
        <v>2624347</v>
      </c>
      <c r="CU25" s="157">
        <f t="shared" si="23"/>
        <v>9057440</v>
      </c>
      <c r="CV25" s="157">
        <v>888274</v>
      </c>
      <c r="CX25" s="157">
        <v>38200</v>
      </c>
      <c r="CY25" s="157">
        <v>616400</v>
      </c>
      <c r="CZ25" s="157">
        <v>2394747</v>
      </c>
      <c r="DA25" s="157">
        <v>1827531</v>
      </c>
      <c r="DB25" s="157">
        <v>476012</v>
      </c>
      <c r="DC25" s="157">
        <v>1434209</v>
      </c>
      <c r="DD25" s="157">
        <v>1480113</v>
      </c>
      <c r="DE25" s="157">
        <v>8728748</v>
      </c>
    </row>
    <row r="26" spans="1:109" ht="30.75" customHeight="1">
      <c r="A26" s="157">
        <v>19</v>
      </c>
      <c r="B26" s="157">
        <v>32</v>
      </c>
      <c r="D26" s="55" t="s">
        <v>89</v>
      </c>
      <c r="E26" s="146">
        <v>0.36</v>
      </c>
      <c r="F26" s="56">
        <v>17950144</v>
      </c>
      <c r="G26" s="57">
        <v>30049959</v>
      </c>
      <c r="H26" s="57">
        <v>28885626</v>
      </c>
      <c r="I26" s="57">
        <v>1164333</v>
      </c>
      <c r="J26" s="57">
        <v>81594</v>
      </c>
      <c r="K26" s="57">
        <v>1082739</v>
      </c>
      <c r="L26" s="57">
        <v>32422</v>
      </c>
      <c r="M26" s="58">
        <v>36425</v>
      </c>
      <c r="N26" s="113">
        <v>54054919</v>
      </c>
      <c r="O26" s="59">
        <v>54054919</v>
      </c>
      <c r="P26" s="59">
        <v>445234</v>
      </c>
      <c r="Q26" s="59">
        <f t="shared" si="10"/>
        <v>8268394</v>
      </c>
      <c r="R26" s="59">
        <v>2872771</v>
      </c>
      <c r="S26" s="59">
        <v>1238727</v>
      </c>
      <c r="T26" s="59">
        <v>4156896</v>
      </c>
      <c r="U26" s="101">
        <f t="shared" si="0"/>
        <v>46231759</v>
      </c>
      <c r="V26" s="127">
        <f t="shared" si="1"/>
        <v>3.011</v>
      </c>
      <c r="W26" s="73">
        <f t="shared" si="2"/>
        <v>0.025</v>
      </c>
      <c r="X26" s="74">
        <f t="shared" si="3"/>
        <v>3.036</v>
      </c>
      <c r="Y26" s="75">
        <f t="shared" si="4"/>
        <v>0.461</v>
      </c>
      <c r="Z26" s="76">
        <f t="shared" si="5"/>
        <v>0.16</v>
      </c>
      <c r="AA26" s="75">
        <f t="shared" si="6"/>
        <v>0.069</v>
      </c>
      <c r="AB26" s="76">
        <f t="shared" si="7"/>
        <v>0.232</v>
      </c>
      <c r="AC26" s="128">
        <f t="shared" si="8"/>
        <v>2.576</v>
      </c>
      <c r="AD26" s="246">
        <f t="shared" si="33"/>
        <v>6</v>
      </c>
      <c r="AE26" s="169">
        <f t="shared" si="24"/>
        <v>89.9</v>
      </c>
      <c r="AF26" s="169">
        <f t="shared" si="34"/>
        <v>25.8</v>
      </c>
      <c r="AG26" s="169">
        <f t="shared" si="11"/>
        <v>13.5</v>
      </c>
      <c r="AH26" s="169">
        <f t="shared" si="12"/>
        <v>3.8</v>
      </c>
      <c r="AI26" s="169">
        <f t="shared" si="13"/>
        <v>5.4</v>
      </c>
      <c r="AJ26" s="169">
        <f t="shared" si="14"/>
        <v>30.2</v>
      </c>
      <c r="AK26" s="169">
        <f t="shared" si="35"/>
        <v>94.9</v>
      </c>
      <c r="AL26" s="169">
        <f t="shared" si="25"/>
        <v>26.6</v>
      </c>
      <c r="AM26" s="169">
        <f t="shared" si="26"/>
        <v>26.6</v>
      </c>
      <c r="AN26" s="169">
        <f t="shared" si="27"/>
        <v>23.1</v>
      </c>
      <c r="AO26" s="169">
        <f t="shared" si="28"/>
        <v>18</v>
      </c>
      <c r="AP26" s="170">
        <f t="shared" si="29"/>
        <v>12.7</v>
      </c>
      <c r="AQ26" s="158"/>
      <c r="AR26" s="244">
        <v>17950144</v>
      </c>
      <c r="AS26" s="157">
        <v>1082739</v>
      </c>
      <c r="AU26" s="157">
        <v>180</v>
      </c>
      <c r="AV26" s="244">
        <v>231</v>
      </c>
      <c r="AW26" s="157">
        <v>127</v>
      </c>
      <c r="AY26" s="157">
        <v>3574419</v>
      </c>
      <c r="AZ26" s="157">
        <v>17884916</v>
      </c>
      <c r="BA26" s="157">
        <v>0</v>
      </c>
      <c r="BB26" s="157">
        <v>5706944</v>
      </c>
      <c r="BC26" s="157">
        <v>0</v>
      </c>
      <c r="BD26" s="157">
        <f t="shared" si="30"/>
        <v>21459335</v>
      </c>
      <c r="BE26" s="157">
        <f t="shared" si="31"/>
        <v>5706944</v>
      </c>
      <c r="BF26" s="157">
        <f t="shared" si="32"/>
        <v>5706944</v>
      </c>
      <c r="BH26" s="157">
        <v>5703587</v>
      </c>
      <c r="BI26" s="157">
        <v>5641593</v>
      </c>
      <c r="BJ26" s="157">
        <v>0</v>
      </c>
      <c r="BK26" s="157">
        <v>0</v>
      </c>
      <c r="BL26" s="255">
        <f t="shared" si="15"/>
        <v>5641593</v>
      </c>
      <c r="BM26" s="157">
        <v>1737650</v>
      </c>
      <c r="BN26" s="157">
        <v>1704824</v>
      </c>
      <c r="BO26" s="157">
        <v>0</v>
      </c>
      <c r="BP26" s="157">
        <f t="shared" si="16"/>
        <v>1704824</v>
      </c>
      <c r="BQ26" s="157">
        <v>6582455</v>
      </c>
      <c r="BR26" s="157">
        <v>11367689</v>
      </c>
      <c r="BS26" s="157">
        <f t="shared" si="17"/>
        <v>17950144</v>
      </c>
      <c r="BT26" s="157">
        <v>947687</v>
      </c>
      <c r="BV26" s="157">
        <v>5318448</v>
      </c>
      <c r="BW26" s="157">
        <v>5255958</v>
      </c>
      <c r="BX26" s="157">
        <v>0</v>
      </c>
      <c r="BY26" s="157">
        <v>0</v>
      </c>
      <c r="BZ26" s="255">
        <f t="shared" si="18"/>
        <v>5255958</v>
      </c>
      <c r="CA26" s="157">
        <v>1597557</v>
      </c>
      <c r="CB26" s="157">
        <v>1777178</v>
      </c>
      <c r="CC26" s="157">
        <v>0</v>
      </c>
      <c r="CD26" s="157">
        <f t="shared" si="19"/>
        <v>1777178</v>
      </c>
      <c r="CE26" s="157">
        <v>6231122</v>
      </c>
      <c r="CF26" s="157">
        <v>11329095</v>
      </c>
      <c r="CG26" s="157">
        <f t="shared" si="20"/>
        <v>17560217</v>
      </c>
      <c r="CH26" s="157">
        <v>1059076</v>
      </c>
      <c r="CJ26" s="157">
        <v>5150959</v>
      </c>
      <c r="CK26" s="157">
        <v>5088597</v>
      </c>
      <c r="CL26" s="157">
        <v>0</v>
      </c>
      <c r="CM26" s="157">
        <v>0</v>
      </c>
      <c r="CN26" s="255">
        <f t="shared" si="21"/>
        <v>5088597</v>
      </c>
      <c r="CO26" s="157">
        <v>1496699</v>
      </c>
      <c r="CP26" s="157">
        <v>1840102</v>
      </c>
      <c r="CQ26" s="157">
        <v>0</v>
      </c>
      <c r="CR26" s="157">
        <f t="shared" si="22"/>
        <v>1840102</v>
      </c>
      <c r="CS26" s="157">
        <v>6261671</v>
      </c>
      <c r="CT26" s="157">
        <v>10904950</v>
      </c>
      <c r="CU26" s="157">
        <f t="shared" si="23"/>
        <v>17166621</v>
      </c>
      <c r="CV26" s="157">
        <v>1366212</v>
      </c>
      <c r="CX26" s="157">
        <v>45800</v>
      </c>
      <c r="CY26" s="157">
        <v>947600</v>
      </c>
      <c r="CZ26" s="157">
        <v>4868475</v>
      </c>
      <c r="DA26" s="157">
        <v>2551939</v>
      </c>
      <c r="DB26" s="157">
        <v>724725</v>
      </c>
      <c r="DC26" s="157">
        <v>1022465</v>
      </c>
      <c r="DD26" s="157">
        <v>5706944</v>
      </c>
      <c r="DE26" s="157">
        <v>16978193</v>
      </c>
    </row>
    <row r="27" spans="1:109" ht="30.75" customHeight="1">
      <c r="A27" s="157">
        <v>20</v>
      </c>
      <c r="B27" s="157">
        <v>51</v>
      </c>
      <c r="D27" s="55" t="s">
        <v>90</v>
      </c>
      <c r="E27" s="146">
        <v>0.44</v>
      </c>
      <c r="F27" s="56">
        <v>12774968</v>
      </c>
      <c r="G27" s="57">
        <v>23502005</v>
      </c>
      <c r="H27" s="57">
        <v>22567241</v>
      </c>
      <c r="I27" s="57">
        <v>934764</v>
      </c>
      <c r="J27" s="57">
        <v>55075</v>
      </c>
      <c r="K27" s="57">
        <v>879689</v>
      </c>
      <c r="L27" s="57">
        <v>-49328</v>
      </c>
      <c r="M27" s="58">
        <v>1007373</v>
      </c>
      <c r="N27" s="113">
        <v>23281981</v>
      </c>
      <c r="O27" s="59">
        <v>23281981</v>
      </c>
      <c r="P27" s="59">
        <v>1983052</v>
      </c>
      <c r="Q27" s="59">
        <f t="shared" si="10"/>
        <v>7260332</v>
      </c>
      <c r="R27" s="59">
        <v>3830606</v>
      </c>
      <c r="S27" s="59">
        <v>610785</v>
      </c>
      <c r="T27" s="59">
        <v>2818941</v>
      </c>
      <c r="U27" s="101">
        <f t="shared" si="0"/>
        <v>18004701</v>
      </c>
      <c r="V27" s="127">
        <f t="shared" si="1"/>
        <v>1.822</v>
      </c>
      <c r="W27" s="73">
        <f t="shared" si="2"/>
        <v>0.155</v>
      </c>
      <c r="X27" s="74">
        <f t="shared" si="3"/>
        <v>1.978</v>
      </c>
      <c r="Y27" s="75">
        <f t="shared" si="4"/>
        <v>0.568</v>
      </c>
      <c r="Z27" s="76">
        <f t="shared" si="5"/>
        <v>0.3</v>
      </c>
      <c r="AA27" s="75">
        <f t="shared" si="6"/>
        <v>0.048</v>
      </c>
      <c r="AB27" s="76">
        <f t="shared" si="7"/>
        <v>0.221</v>
      </c>
      <c r="AC27" s="128">
        <f t="shared" si="8"/>
        <v>1.409</v>
      </c>
      <c r="AD27" s="246">
        <f t="shared" si="33"/>
        <v>6.9</v>
      </c>
      <c r="AE27" s="169">
        <f t="shared" si="24"/>
        <v>83.3</v>
      </c>
      <c r="AF27" s="169">
        <f t="shared" si="34"/>
        <v>29.6</v>
      </c>
      <c r="AG27" s="169">
        <f t="shared" si="11"/>
        <v>13.2</v>
      </c>
      <c r="AH27" s="169">
        <f t="shared" si="12"/>
        <v>4.3</v>
      </c>
      <c r="AI27" s="169">
        <f t="shared" si="13"/>
        <v>5.3</v>
      </c>
      <c r="AJ27" s="169">
        <f t="shared" si="14"/>
        <v>20.4</v>
      </c>
      <c r="AK27" s="169">
        <f t="shared" si="35"/>
        <v>88.2</v>
      </c>
      <c r="AL27" s="169">
        <f t="shared" si="25"/>
        <v>21.3</v>
      </c>
      <c r="AM27" s="169">
        <f t="shared" si="26"/>
        <v>17</v>
      </c>
      <c r="AN27" s="169">
        <f t="shared" si="27"/>
        <v>14.9</v>
      </c>
      <c r="AO27" s="169">
        <f t="shared" si="28"/>
        <v>14</v>
      </c>
      <c r="AP27" s="170">
        <f t="shared" si="29"/>
        <v>10</v>
      </c>
      <c r="AQ27" s="158"/>
      <c r="AR27" s="244">
        <v>12774968</v>
      </c>
      <c r="AS27" s="157">
        <v>879689</v>
      </c>
      <c r="AU27" s="157">
        <v>140</v>
      </c>
      <c r="AV27" s="244">
        <v>149</v>
      </c>
      <c r="AW27" s="157">
        <v>100</v>
      </c>
      <c r="AY27" s="157">
        <v>3607281</v>
      </c>
      <c r="AZ27" s="157">
        <v>13336387</v>
      </c>
      <c r="BA27" s="157">
        <v>723368</v>
      </c>
      <c r="BB27" s="157">
        <v>2879802</v>
      </c>
      <c r="BC27" s="157">
        <v>723368</v>
      </c>
      <c r="BD27" s="157">
        <f t="shared" si="30"/>
        <v>16943668</v>
      </c>
      <c r="BE27" s="157">
        <f t="shared" si="31"/>
        <v>3603170</v>
      </c>
      <c r="BF27" s="157">
        <f t="shared" si="32"/>
        <v>2879802</v>
      </c>
      <c r="BH27" s="157">
        <v>2879286</v>
      </c>
      <c r="BI27" s="157">
        <v>2859263</v>
      </c>
      <c r="BJ27" s="157">
        <v>0</v>
      </c>
      <c r="BK27" s="157">
        <v>0</v>
      </c>
      <c r="BL27" s="255">
        <f t="shared" si="15"/>
        <v>2859263</v>
      </c>
      <c r="BM27" s="157">
        <v>1016388</v>
      </c>
      <c r="BN27" s="157">
        <v>694486</v>
      </c>
      <c r="BO27" s="157">
        <v>0</v>
      </c>
      <c r="BP27" s="157">
        <f t="shared" si="16"/>
        <v>694486</v>
      </c>
      <c r="BQ27" s="157">
        <v>5644665</v>
      </c>
      <c r="BR27" s="157">
        <v>7130303</v>
      </c>
      <c r="BS27" s="157">
        <f t="shared" si="17"/>
        <v>12774968</v>
      </c>
      <c r="BT27" s="157">
        <v>746082</v>
      </c>
      <c r="BV27" s="157">
        <v>2928657</v>
      </c>
      <c r="BW27" s="157">
        <v>2911082</v>
      </c>
      <c r="BX27" s="157">
        <v>0</v>
      </c>
      <c r="BY27" s="157">
        <v>0</v>
      </c>
      <c r="BZ27" s="255">
        <f t="shared" si="18"/>
        <v>2911082</v>
      </c>
      <c r="CA27" s="157">
        <v>951794</v>
      </c>
      <c r="CB27" s="157">
        <v>744018</v>
      </c>
      <c r="CC27" s="157">
        <v>0</v>
      </c>
      <c r="CD27" s="157">
        <f t="shared" si="19"/>
        <v>744018</v>
      </c>
      <c r="CE27" s="157">
        <v>5659114</v>
      </c>
      <c r="CF27" s="157">
        <v>7054384</v>
      </c>
      <c r="CG27" s="157">
        <f t="shared" si="20"/>
        <v>12713498</v>
      </c>
      <c r="CH27" s="157">
        <v>837134</v>
      </c>
      <c r="CJ27" s="157">
        <v>2886848</v>
      </c>
      <c r="CK27" s="157">
        <v>2870366</v>
      </c>
      <c r="CL27" s="157">
        <v>0</v>
      </c>
      <c r="CM27" s="157">
        <v>0</v>
      </c>
      <c r="CN27" s="255">
        <f t="shared" si="21"/>
        <v>2870366</v>
      </c>
      <c r="CO27" s="157">
        <v>890360</v>
      </c>
      <c r="CP27" s="157">
        <v>778287</v>
      </c>
      <c r="CQ27" s="157">
        <v>0</v>
      </c>
      <c r="CR27" s="157">
        <f t="shared" si="22"/>
        <v>778287</v>
      </c>
      <c r="CS27" s="157">
        <v>5652662</v>
      </c>
      <c r="CT27" s="157">
        <v>6748007</v>
      </c>
      <c r="CU27" s="157">
        <f t="shared" si="23"/>
        <v>12400669</v>
      </c>
      <c r="CV27" s="157">
        <v>1079252</v>
      </c>
      <c r="CX27" s="157">
        <v>34400</v>
      </c>
      <c r="CY27" s="157">
        <v>746000</v>
      </c>
      <c r="CZ27" s="157">
        <v>4179409</v>
      </c>
      <c r="DA27" s="157">
        <v>1865233</v>
      </c>
      <c r="DB27" s="157">
        <v>609556</v>
      </c>
      <c r="DC27" s="157">
        <v>753057</v>
      </c>
      <c r="DD27" s="157">
        <v>2879802</v>
      </c>
      <c r="DE27" s="157">
        <v>11760480</v>
      </c>
    </row>
    <row r="28" spans="1:109" ht="30.75" customHeight="1">
      <c r="A28" s="157">
        <v>21</v>
      </c>
      <c r="B28" s="157">
        <v>21</v>
      </c>
      <c r="D28" s="55" t="s">
        <v>91</v>
      </c>
      <c r="E28" s="146">
        <v>0.55</v>
      </c>
      <c r="F28" s="56">
        <v>9581517</v>
      </c>
      <c r="G28" s="57">
        <v>16676751</v>
      </c>
      <c r="H28" s="57">
        <v>15464285</v>
      </c>
      <c r="I28" s="57">
        <v>1212466</v>
      </c>
      <c r="J28" s="57">
        <v>13586</v>
      </c>
      <c r="K28" s="57">
        <v>1198880</v>
      </c>
      <c r="L28" s="57">
        <v>-494663</v>
      </c>
      <c r="M28" s="58">
        <v>-551844</v>
      </c>
      <c r="N28" s="113">
        <v>14010828</v>
      </c>
      <c r="O28" s="59">
        <v>14010828</v>
      </c>
      <c r="P28" s="59">
        <v>1766100</v>
      </c>
      <c r="Q28" s="59">
        <f t="shared" si="10"/>
        <v>6505894</v>
      </c>
      <c r="R28" s="59">
        <v>1732231</v>
      </c>
      <c r="S28" s="59">
        <v>618896</v>
      </c>
      <c r="T28" s="59">
        <v>4154767</v>
      </c>
      <c r="U28" s="101">
        <f t="shared" si="0"/>
        <v>9271034</v>
      </c>
      <c r="V28" s="127">
        <f t="shared" si="1"/>
        <v>1.462</v>
      </c>
      <c r="W28" s="73">
        <f t="shared" si="2"/>
        <v>0.184</v>
      </c>
      <c r="X28" s="74">
        <f t="shared" si="3"/>
        <v>1.647</v>
      </c>
      <c r="Y28" s="75">
        <f t="shared" si="4"/>
        <v>0.679</v>
      </c>
      <c r="Z28" s="76">
        <f t="shared" si="5"/>
        <v>0.181</v>
      </c>
      <c r="AA28" s="75">
        <f t="shared" si="6"/>
        <v>0.065</v>
      </c>
      <c r="AB28" s="76">
        <f t="shared" si="7"/>
        <v>0.434</v>
      </c>
      <c r="AC28" s="128">
        <f t="shared" si="8"/>
        <v>0.968</v>
      </c>
      <c r="AD28" s="246">
        <f t="shared" si="33"/>
        <v>12.5</v>
      </c>
      <c r="AE28" s="169">
        <f t="shared" si="24"/>
        <v>85.1</v>
      </c>
      <c r="AF28" s="169">
        <f t="shared" si="34"/>
        <v>29.1</v>
      </c>
      <c r="AG28" s="169">
        <f t="shared" si="11"/>
        <v>18.3</v>
      </c>
      <c r="AH28" s="169">
        <f t="shared" si="12"/>
        <v>5.5</v>
      </c>
      <c r="AI28" s="169">
        <f t="shared" si="13"/>
        <v>7.4</v>
      </c>
      <c r="AJ28" s="169">
        <f t="shared" si="14"/>
        <v>10.3</v>
      </c>
      <c r="AK28" s="169">
        <f t="shared" si="35"/>
        <v>90</v>
      </c>
      <c r="AL28" s="169">
        <f t="shared" si="25"/>
        <v>9.3</v>
      </c>
      <c r="AM28" s="169">
        <f t="shared" si="26"/>
        <v>8.2</v>
      </c>
      <c r="AN28" s="169">
        <f t="shared" si="27"/>
        <v>7.9</v>
      </c>
      <c r="AO28" s="169">
        <f t="shared" si="28"/>
        <v>10.8</v>
      </c>
      <c r="AP28" s="170">
        <f t="shared" si="29"/>
        <v>4.7</v>
      </c>
      <c r="AQ28" s="158"/>
      <c r="AR28" s="244">
        <v>9581517</v>
      </c>
      <c r="AS28" s="157">
        <v>1198880</v>
      </c>
      <c r="AU28" s="157">
        <v>108</v>
      </c>
      <c r="AV28" s="244">
        <v>79</v>
      </c>
      <c r="AW28" s="157">
        <v>47</v>
      </c>
      <c r="AY28" s="157">
        <v>3116475</v>
      </c>
      <c r="AZ28" s="157">
        <v>9499228</v>
      </c>
      <c r="BA28" s="157">
        <v>141819</v>
      </c>
      <c r="BB28" s="157">
        <v>1031365</v>
      </c>
      <c r="BC28" s="157">
        <v>141819</v>
      </c>
      <c r="BD28" s="157">
        <f t="shared" si="30"/>
        <v>12615703</v>
      </c>
      <c r="BE28" s="157">
        <f t="shared" si="31"/>
        <v>1173184</v>
      </c>
      <c r="BF28" s="157">
        <f t="shared" si="32"/>
        <v>1031365</v>
      </c>
      <c r="BH28" s="157">
        <v>1031365</v>
      </c>
      <c r="BI28" s="157">
        <v>1031365</v>
      </c>
      <c r="BJ28" s="157">
        <v>0</v>
      </c>
      <c r="BK28" s="157">
        <v>0</v>
      </c>
      <c r="BL28" s="255">
        <f t="shared" si="15"/>
        <v>1031365</v>
      </c>
      <c r="BM28" s="157">
        <v>251475</v>
      </c>
      <c r="BN28" s="157">
        <v>279464</v>
      </c>
      <c r="BO28" s="157">
        <v>0</v>
      </c>
      <c r="BP28" s="157">
        <f t="shared" si="16"/>
        <v>279464</v>
      </c>
      <c r="BQ28" s="157">
        <v>5738192</v>
      </c>
      <c r="BR28" s="157">
        <v>3843325</v>
      </c>
      <c r="BS28" s="157">
        <f t="shared" si="17"/>
        <v>9581517</v>
      </c>
      <c r="BT28" s="157">
        <v>572237</v>
      </c>
      <c r="BV28" s="157">
        <v>954438</v>
      </c>
      <c r="BW28" s="157">
        <v>954438</v>
      </c>
      <c r="BX28" s="157">
        <v>0</v>
      </c>
      <c r="BY28" s="157">
        <v>0</v>
      </c>
      <c r="BZ28" s="255">
        <f t="shared" si="18"/>
        <v>954438</v>
      </c>
      <c r="CA28" s="157">
        <v>206423</v>
      </c>
      <c r="CB28" s="157">
        <v>322376</v>
      </c>
      <c r="CC28" s="157">
        <v>0</v>
      </c>
      <c r="CD28" s="157">
        <f t="shared" si="19"/>
        <v>322376</v>
      </c>
      <c r="CE28" s="157">
        <v>5384731</v>
      </c>
      <c r="CF28" s="157">
        <v>4345343</v>
      </c>
      <c r="CG28" s="157">
        <f t="shared" si="20"/>
        <v>9730074</v>
      </c>
      <c r="CH28" s="157">
        <v>648505</v>
      </c>
      <c r="CJ28" s="157">
        <v>930764</v>
      </c>
      <c r="CK28" s="157">
        <v>930764</v>
      </c>
      <c r="CL28" s="157">
        <v>0</v>
      </c>
      <c r="CM28" s="157">
        <v>0</v>
      </c>
      <c r="CN28" s="255">
        <f t="shared" si="21"/>
        <v>930764</v>
      </c>
      <c r="CO28" s="157">
        <v>167518</v>
      </c>
      <c r="CP28" s="157">
        <v>323936</v>
      </c>
      <c r="CQ28" s="157">
        <v>0</v>
      </c>
      <c r="CR28" s="157">
        <f t="shared" si="22"/>
        <v>323936</v>
      </c>
      <c r="CS28" s="157">
        <v>5238832</v>
      </c>
      <c r="CT28" s="157">
        <v>4010611</v>
      </c>
      <c r="CU28" s="157">
        <f t="shared" si="23"/>
        <v>9249443</v>
      </c>
      <c r="CV28" s="157">
        <v>845161</v>
      </c>
      <c r="CX28" s="157">
        <v>0</v>
      </c>
      <c r="CY28" s="157">
        <v>550000</v>
      </c>
      <c r="CZ28" s="157">
        <v>2920732</v>
      </c>
      <c r="DA28" s="157">
        <v>1837739</v>
      </c>
      <c r="DB28" s="157">
        <v>549245</v>
      </c>
      <c r="DC28" s="157">
        <v>746831</v>
      </c>
      <c r="DD28" s="157">
        <v>1031365</v>
      </c>
      <c r="DE28" s="157">
        <v>8547765</v>
      </c>
    </row>
    <row r="29" spans="1:109" ht="30.75" customHeight="1">
      <c r="A29" s="157">
        <v>22</v>
      </c>
      <c r="B29" s="157">
        <v>11</v>
      </c>
      <c r="D29" s="55" t="s">
        <v>34</v>
      </c>
      <c r="E29" s="146">
        <v>0.96</v>
      </c>
      <c r="F29" s="56">
        <v>4316472</v>
      </c>
      <c r="G29" s="57">
        <v>5917755</v>
      </c>
      <c r="H29" s="57">
        <v>5576985</v>
      </c>
      <c r="I29" s="57">
        <v>340770</v>
      </c>
      <c r="J29" s="57">
        <v>2939</v>
      </c>
      <c r="K29" s="57">
        <v>337831</v>
      </c>
      <c r="L29" s="57">
        <v>-138792</v>
      </c>
      <c r="M29" s="58">
        <v>-137692</v>
      </c>
      <c r="N29" s="113">
        <v>5259232</v>
      </c>
      <c r="O29" s="59">
        <v>5259232</v>
      </c>
      <c r="P29" s="59">
        <v>5500</v>
      </c>
      <c r="Q29" s="59">
        <f t="shared" si="10"/>
        <v>4485620</v>
      </c>
      <c r="R29" s="59">
        <v>1291300</v>
      </c>
      <c r="S29" s="59">
        <v>758700</v>
      </c>
      <c r="T29" s="59">
        <v>2435620</v>
      </c>
      <c r="U29" s="101">
        <f t="shared" si="0"/>
        <v>779112</v>
      </c>
      <c r="V29" s="127">
        <f t="shared" si="1"/>
        <v>1.218</v>
      </c>
      <c r="W29" s="73">
        <f t="shared" si="2"/>
        <v>0.001</v>
      </c>
      <c r="X29" s="74">
        <f t="shared" si="3"/>
        <v>1.22</v>
      </c>
      <c r="Y29" s="75">
        <f t="shared" si="4"/>
        <v>1.039</v>
      </c>
      <c r="Z29" s="76">
        <f t="shared" si="5"/>
        <v>0.299</v>
      </c>
      <c r="AA29" s="75">
        <f t="shared" si="6"/>
        <v>0.176</v>
      </c>
      <c r="AB29" s="76">
        <f t="shared" si="7"/>
        <v>0.564</v>
      </c>
      <c r="AC29" s="128">
        <f t="shared" si="8"/>
        <v>0.18</v>
      </c>
      <c r="AD29" s="246">
        <f t="shared" si="33"/>
        <v>7.8</v>
      </c>
      <c r="AE29" s="169">
        <f t="shared" si="24"/>
        <v>88.1</v>
      </c>
      <c r="AF29" s="169">
        <f t="shared" si="34"/>
        <v>22.6</v>
      </c>
      <c r="AG29" s="169">
        <f t="shared" si="11"/>
        <v>15.6</v>
      </c>
      <c r="AH29" s="169">
        <f t="shared" si="12"/>
        <v>4.6</v>
      </c>
      <c r="AI29" s="169">
        <f t="shared" si="13"/>
        <v>19.2</v>
      </c>
      <c r="AJ29" s="169">
        <f t="shared" si="14"/>
        <v>12.3</v>
      </c>
      <c r="AK29" s="169">
        <f t="shared" si="35"/>
        <v>89.8</v>
      </c>
      <c r="AL29" s="169">
        <f t="shared" si="25"/>
        <v>10.8</v>
      </c>
      <c r="AM29" s="169">
        <f t="shared" si="26"/>
        <v>10.8</v>
      </c>
      <c r="AN29" s="169">
        <f t="shared" si="27"/>
        <v>9.4</v>
      </c>
      <c r="AO29" s="169">
        <f t="shared" si="28"/>
        <v>11.7</v>
      </c>
      <c r="AP29" s="170">
        <f t="shared" si="29"/>
        <v>6.9</v>
      </c>
      <c r="AQ29" s="158"/>
      <c r="AR29" s="244">
        <v>4316472</v>
      </c>
      <c r="AS29" s="157">
        <v>337831</v>
      </c>
      <c r="AU29" s="157">
        <v>117</v>
      </c>
      <c r="AV29" s="244">
        <v>94</v>
      </c>
      <c r="AW29" s="157">
        <v>69</v>
      </c>
      <c r="AY29" s="157">
        <v>709024</v>
      </c>
      <c r="AZ29" s="157">
        <v>4387731</v>
      </c>
      <c r="BA29" s="157">
        <v>0</v>
      </c>
      <c r="BB29" s="157">
        <v>551856</v>
      </c>
      <c r="BC29" s="157">
        <v>0</v>
      </c>
      <c r="BD29" s="157">
        <f t="shared" si="30"/>
        <v>5096755</v>
      </c>
      <c r="BE29" s="157">
        <f t="shared" si="31"/>
        <v>551856</v>
      </c>
      <c r="BF29" s="157">
        <f t="shared" si="32"/>
        <v>551856</v>
      </c>
      <c r="BH29" s="157">
        <v>551368</v>
      </c>
      <c r="BI29" s="157">
        <v>551856</v>
      </c>
      <c r="BJ29" s="157">
        <v>0</v>
      </c>
      <c r="BK29" s="157">
        <v>0</v>
      </c>
      <c r="BL29" s="255">
        <f t="shared" si="15"/>
        <v>551856</v>
      </c>
      <c r="BM29" s="157">
        <v>131552</v>
      </c>
      <c r="BN29" s="157">
        <v>126342</v>
      </c>
      <c r="BO29" s="157">
        <v>0</v>
      </c>
      <c r="BP29" s="157">
        <f t="shared" si="16"/>
        <v>126342</v>
      </c>
      <c r="BQ29" s="157">
        <v>4316472</v>
      </c>
      <c r="BR29" s="157">
        <v>0</v>
      </c>
      <c r="BS29" s="157">
        <f t="shared" si="17"/>
        <v>4316472</v>
      </c>
      <c r="BT29" s="157">
        <v>268176</v>
      </c>
      <c r="BV29" s="157">
        <v>578152</v>
      </c>
      <c r="BW29" s="157">
        <v>578817</v>
      </c>
      <c r="BX29" s="157">
        <v>0</v>
      </c>
      <c r="BY29" s="157">
        <v>0</v>
      </c>
      <c r="BZ29" s="255">
        <f t="shared" si="18"/>
        <v>578817</v>
      </c>
      <c r="CA29" s="157">
        <v>106425</v>
      </c>
      <c r="CB29" s="157">
        <v>171710</v>
      </c>
      <c r="CC29" s="157">
        <v>0</v>
      </c>
      <c r="CD29" s="157">
        <f t="shared" si="19"/>
        <v>171710</v>
      </c>
      <c r="CE29" s="157">
        <v>4118983</v>
      </c>
      <c r="CF29" s="157">
        <v>166026</v>
      </c>
      <c r="CG29" s="157">
        <f t="shared" si="20"/>
        <v>4285009</v>
      </c>
      <c r="CH29" s="157">
        <v>296510</v>
      </c>
      <c r="CJ29" s="157">
        <v>578976</v>
      </c>
      <c r="CK29" s="157">
        <v>579818</v>
      </c>
      <c r="CL29" s="157">
        <v>0</v>
      </c>
      <c r="CM29" s="157">
        <v>0</v>
      </c>
      <c r="CN29" s="255">
        <f t="shared" si="21"/>
        <v>579818</v>
      </c>
      <c r="CO29" s="157">
        <v>99098</v>
      </c>
      <c r="CP29" s="157">
        <v>178256</v>
      </c>
      <c r="CQ29" s="157">
        <v>0</v>
      </c>
      <c r="CR29" s="157">
        <f t="shared" si="22"/>
        <v>178256</v>
      </c>
      <c r="CS29" s="157">
        <v>4067280</v>
      </c>
      <c r="CT29" s="157">
        <v>217020</v>
      </c>
      <c r="CU29" s="157">
        <f t="shared" si="23"/>
        <v>4284300</v>
      </c>
      <c r="CV29" s="157">
        <v>387717</v>
      </c>
      <c r="CX29" s="157">
        <v>26000</v>
      </c>
      <c r="CY29" s="157">
        <v>60400</v>
      </c>
      <c r="CZ29" s="157">
        <v>1012221</v>
      </c>
      <c r="DA29" s="157">
        <v>698424</v>
      </c>
      <c r="DB29" s="157">
        <v>207589</v>
      </c>
      <c r="DC29" s="157">
        <v>861258</v>
      </c>
      <c r="DD29" s="157">
        <v>551856</v>
      </c>
      <c r="DE29" s="157">
        <v>3939610</v>
      </c>
    </row>
    <row r="30" spans="1:109" ht="30.75" customHeight="1">
      <c r="A30" s="157">
        <v>23</v>
      </c>
      <c r="B30" s="157">
        <v>11</v>
      </c>
      <c r="D30" s="55" t="s">
        <v>35</v>
      </c>
      <c r="E30" s="146">
        <v>0.7</v>
      </c>
      <c r="F30" s="56">
        <v>4128450</v>
      </c>
      <c r="G30" s="57">
        <v>5922661</v>
      </c>
      <c r="H30" s="57">
        <v>5513268</v>
      </c>
      <c r="I30" s="57">
        <v>409393</v>
      </c>
      <c r="J30" s="57">
        <v>1208</v>
      </c>
      <c r="K30" s="57">
        <v>408185</v>
      </c>
      <c r="L30" s="57">
        <v>13343</v>
      </c>
      <c r="M30" s="58">
        <v>142909</v>
      </c>
      <c r="N30" s="113">
        <v>4346782</v>
      </c>
      <c r="O30" s="59">
        <v>4346782</v>
      </c>
      <c r="P30" s="59">
        <v>0</v>
      </c>
      <c r="Q30" s="59">
        <f t="shared" si="10"/>
        <v>1596798</v>
      </c>
      <c r="R30" s="59">
        <v>700789</v>
      </c>
      <c r="S30" s="59">
        <v>1701</v>
      </c>
      <c r="T30" s="59">
        <v>894308</v>
      </c>
      <c r="U30" s="101">
        <f t="shared" si="0"/>
        <v>2749984</v>
      </c>
      <c r="V30" s="127">
        <f t="shared" si="1"/>
        <v>1.053</v>
      </c>
      <c r="W30" s="73">
        <f t="shared" si="2"/>
        <v>0</v>
      </c>
      <c r="X30" s="74">
        <f t="shared" si="3"/>
        <v>1.053</v>
      </c>
      <c r="Y30" s="75">
        <f t="shared" si="4"/>
        <v>0.387</v>
      </c>
      <c r="Z30" s="76">
        <f t="shared" si="5"/>
        <v>0.17</v>
      </c>
      <c r="AA30" s="75">
        <f t="shared" si="6"/>
        <v>0</v>
      </c>
      <c r="AB30" s="76">
        <f t="shared" si="7"/>
        <v>0.217</v>
      </c>
      <c r="AC30" s="128">
        <f t="shared" si="8"/>
        <v>0.666</v>
      </c>
      <c r="AD30" s="246">
        <f t="shared" si="33"/>
        <v>9.9</v>
      </c>
      <c r="AE30" s="169">
        <f t="shared" si="24"/>
        <v>81.5</v>
      </c>
      <c r="AF30" s="169">
        <f t="shared" si="34"/>
        <v>23.1</v>
      </c>
      <c r="AG30" s="169">
        <f t="shared" si="11"/>
        <v>14.9</v>
      </c>
      <c r="AH30" s="169">
        <f t="shared" si="12"/>
        <v>5.5</v>
      </c>
      <c r="AI30" s="169">
        <f t="shared" si="13"/>
        <v>19.1</v>
      </c>
      <c r="AJ30" s="169">
        <f t="shared" si="14"/>
        <v>7.4</v>
      </c>
      <c r="AK30" s="169">
        <f>ROUND(DE30/AZ30*100,1)</f>
        <v>87.2</v>
      </c>
      <c r="AL30" s="169">
        <f t="shared" si="25"/>
        <v>6.6</v>
      </c>
      <c r="AM30" s="169">
        <f t="shared" si="26"/>
        <v>6.6</v>
      </c>
      <c r="AN30" s="169">
        <f t="shared" si="27"/>
        <v>4.7</v>
      </c>
      <c r="AO30" s="169">
        <f t="shared" si="28"/>
        <v>7.7</v>
      </c>
      <c r="AP30" s="170">
        <f t="shared" si="29"/>
        <v>3.3</v>
      </c>
      <c r="AQ30" s="158"/>
      <c r="AR30" s="244">
        <v>4128450</v>
      </c>
      <c r="AS30" s="157">
        <v>408185</v>
      </c>
      <c r="AU30" s="157">
        <v>77</v>
      </c>
      <c r="AV30" s="244">
        <v>47</v>
      </c>
      <c r="AW30" s="157">
        <v>33</v>
      </c>
      <c r="AY30" s="157">
        <v>810799</v>
      </c>
      <c r="AZ30" s="157">
        <v>4204788</v>
      </c>
      <c r="BA30" s="157">
        <v>0</v>
      </c>
      <c r="BB30" s="157">
        <v>333095</v>
      </c>
      <c r="BC30" s="157">
        <v>0</v>
      </c>
      <c r="BD30" s="157">
        <f t="shared" si="30"/>
        <v>5015587</v>
      </c>
      <c r="BE30" s="157">
        <f t="shared" si="31"/>
        <v>333095</v>
      </c>
      <c r="BF30" s="157">
        <f t="shared" si="32"/>
        <v>333095</v>
      </c>
      <c r="BH30" s="157">
        <v>333095</v>
      </c>
      <c r="BI30" s="157">
        <v>333095</v>
      </c>
      <c r="BJ30" s="157">
        <v>0</v>
      </c>
      <c r="BK30" s="157">
        <v>0</v>
      </c>
      <c r="BL30" s="255">
        <f t="shared" si="15"/>
        <v>333095</v>
      </c>
      <c r="BM30" s="157">
        <v>133316</v>
      </c>
      <c r="BN30" s="157">
        <v>57391</v>
      </c>
      <c r="BO30" s="157">
        <v>0</v>
      </c>
      <c r="BP30" s="157">
        <f t="shared" si="16"/>
        <v>57391</v>
      </c>
      <c r="BQ30" s="157">
        <v>3211326</v>
      </c>
      <c r="BR30" s="157">
        <v>917124</v>
      </c>
      <c r="BS30" s="157">
        <f t="shared" si="17"/>
        <v>4128450</v>
      </c>
      <c r="BT30" s="157">
        <v>268058</v>
      </c>
      <c r="BV30" s="157">
        <v>301926</v>
      </c>
      <c r="BW30" s="157">
        <v>301926</v>
      </c>
      <c r="BX30" s="157">
        <v>0</v>
      </c>
      <c r="BY30" s="157">
        <v>0</v>
      </c>
      <c r="BZ30" s="255">
        <f t="shared" si="18"/>
        <v>301926</v>
      </c>
      <c r="CA30" s="157">
        <v>108677</v>
      </c>
      <c r="CB30" s="157">
        <v>65589</v>
      </c>
      <c r="CC30" s="157">
        <v>0</v>
      </c>
      <c r="CD30" s="157">
        <f t="shared" si="19"/>
        <v>65589</v>
      </c>
      <c r="CE30" s="157">
        <v>3033419</v>
      </c>
      <c r="CF30" s="157">
        <v>1040846</v>
      </c>
      <c r="CG30" s="157">
        <f t="shared" si="20"/>
        <v>4074265</v>
      </c>
      <c r="CH30" s="157">
        <v>298500</v>
      </c>
      <c r="CJ30" s="157">
        <v>297833</v>
      </c>
      <c r="CK30" s="157">
        <v>297833</v>
      </c>
      <c r="CL30" s="157">
        <v>0</v>
      </c>
      <c r="CM30" s="157">
        <v>0</v>
      </c>
      <c r="CN30" s="255">
        <f t="shared" si="21"/>
        <v>297833</v>
      </c>
      <c r="CO30" s="157">
        <v>93619</v>
      </c>
      <c r="CP30" s="157">
        <v>63213</v>
      </c>
      <c r="CQ30" s="157">
        <v>0</v>
      </c>
      <c r="CR30" s="157">
        <f t="shared" si="22"/>
        <v>63213</v>
      </c>
      <c r="CS30" s="157">
        <v>2990289</v>
      </c>
      <c r="CT30" s="157">
        <v>1015520</v>
      </c>
      <c r="CU30" s="157">
        <f t="shared" si="23"/>
        <v>4005809</v>
      </c>
      <c r="CV30" s="157">
        <v>391173</v>
      </c>
      <c r="CX30" s="157">
        <v>28000</v>
      </c>
      <c r="CY30" s="157">
        <v>268000</v>
      </c>
      <c r="CZ30" s="157">
        <v>1041096</v>
      </c>
      <c r="DA30" s="157">
        <v>670496</v>
      </c>
      <c r="DB30" s="157">
        <v>249709</v>
      </c>
      <c r="DC30" s="157">
        <v>859957</v>
      </c>
      <c r="DD30" s="157">
        <v>333095</v>
      </c>
      <c r="DE30" s="157">
        <v>3668013</v>
      </c>
    </row>
    <row r="31" spans="1:109" ht="30.75" customHeight="1">
      <c r="A31" s="157">
        <v>24</v>
      </c>
      <c r="B31" s="157">
        <v>21</v>
      </c>
      <c r="D31" s="55" t="s">
        <v>36</v>
      </c>
      <c r="E31" s="146">
        <v>0.62</v>
      </c>
      <c r="F31" s="56">
        <v>6062340</v>
      </c>
      <c r="G31" s="57">
        <v>8871967</v>
      </c>
      <c r="H31" s="57">
        <v>8381997</v>
      </c>
      <c r="I31" s="57">
        <v>489970</v>
      </c>
      <c r="J31" s="57">
        <v>21791</v>
      </c>
      <c r="K31" s="57">
        <v>468179</v>
      </c>
      <c r="L31" s="57">
        <v>-47464</v>
      </c>
      <c r="M31" s="58">
        <v>-46430</v>
      </c>
      <c r="N31" s="113">
        <v>7907544</v>
      </c>
      <c r="O31" s="59">
        <v>7907544</v>
      </c>
      <c r="P31" s="59">
        <v>928578</v>
      </c>
      <c r="Q31" s="59">
        <f t="shared" si="10"/>
        <v>1553242</v>
      </c>
      <c r="R31" s="59">
        <v>778879</v>
      </c>
      <c r="S31" s="59">
        <v>141296</v>
      </c>
      <c r="T31" s="59">
        <v>633067</v>
      </c>
      <c r="U31" s="101">
        <f t="shared" si="0"/>
        <v>7282880</v>
      </c>
      <c r="V31" s="127">
        <f t="shared" si="1"/>
        <v>1.304</v>
      </c>
      <c r="W31" s="73">
        <f t="shared" si="2"/>
        <v>0.153</v>
      </c>
      <c r="X31" s="74">
        <f t="shared" si="3"/>
        <v>1.458</v>
      </c>
      <c r="Y31" s="75">
        <f t="shared" si="4"/>
        <v>0.256</v>
      </c>
      <c r="Z31" s="76">
        <f t="shared" si="5"/>
        <v>0.128</v>
      </c>
      <c r="AA31" s="75">
        <f t="shared" si="6"/>
        <v>0.023</v>
      </c>
      <c r="AB31" s="76">
        <f t="shared" si="7"/>
        <v>0.104</v>
      </c>
      <c r="AC31" s="128">
        <f t="shared" si="8"/>
        <v>1.201</v>
      </c>
      <c r="AD31" s="246">
        <f t="shared" si="33"/>
        <v>7.7</v>
      </c>
      <c r="AE31" s="169">
        <f t="shared" si="24"/>
        <v>80.5</v>
      </c>
      <c r="AF31" s="169">
        <f t="shared" si="34"/>
        <v>27</v>
      </c>
      <c r="AG31" s="169">
        <f t="shared" si="11"/>
        <v>15.8</v>
      </c>
      <c r="AH31" s="169">
        <f t="shared" si="12"/>
        <v>6</v>
      </c>
      <c r="AI31" s="169">
        <f t="shared" si="13"/>
        <v>9.7</v>
      </c>
      <c r="AJ31" s="169">
        <f t="shared" si="14"/>
        <v>10.9</v>
      </c>
      <c r="AK31" s="169">
        <f t="shared" si="35"/>
        <v>85.3</v>
      </c>
      <c r="AL31" s="169">
        <f t="shared" si="25"/>
        <v>10</v>
      </c>
      <c r="AM31" s="169">
        <f t="shared" si="26"/>
        <v>9.8</v>
      </c>
      <c r="AN31" s="169">
        <f t="shared" si="27"/>
        <v>8.1</v>
      </c>
      <c r="AO31" s="169">
        <f t="shared" si="28"/>
        <v>5.3</v>
      </c>
      <c r="AP31" s="170">
        <f t="shared" si="29"/>
        <v>3.4</v>
      </c>
      <c r="AQ31" s="158"/>
      <c r="AR31" s="244">
        <v>6062340</v>
      </c>
      <c r="AS31" s="157">
        <v>468179</v>
      </c>
      <c r="AU31" s="157">
        <v>53</v>
      </c>
      <c r="AV31" s="244">
        <v>81</v>
      </c>
      <c r="AW31" s="157">
        <v>34</v>
      </c>
      <c r="AY31" s="157">
        <v>1099222</v>
      </c>
      <c r="AZ31" s="157">
        <v>6028494</v>
      </c>
      <c r="BA31" s="157">
        <v>11599</v>
      </c>
      <c r="BB31" s="157">
        <v>698121</v>
      </c>
      <c r="BC31" s="157">
        <v>11599</v>
      </c>
      <c r="BD31" s="157">
        <f t="shared" si="30"/>
        <v>7127716</v>
      </c>
      <c r="BE31" s="157">
        <f t="shared" si="31"/>
        <v>709720</v>
      </c>
      <c r="BF31" s="157">
        <f t="shared" si="32"/>
        <v>698121</v>
      </c>
      <c r="BH31" s="157">
        <v>698121</v>
      </c>
      <c r="BI31" s="157">
        <v>698121</v>
      </c>
      <c r="BJ31" s="157">
        <v>0</v>
      </c>
      <c r="BK31" s="157">
        <v>0</v>
      </c>
      <c r="BL31" s="255">
        <f t="shared" si="15"/>
        <v>698121</v>
      </c>
      <c r="BM31" s="157">
        <v>195253</v>
      </c>
      <c r="BN31" s="157">
        <v>208391</v>
      </c>
      <c r="BO31" s="157">
        <v>0</v>
      </c>
      <c r="BP31" s="157">
        <f t="shared" si="16"/>
        <v>208391</v>
      </c>
      <c r="BQ31" s="157">
        <v>4298487</v>
      </c>
      <c r="BR31" s="157">
        <v>1763853</v>
      </c>
      <c r="BS31" s="157">
        <f t="shared" si="17"/>
        <v>6062340</v>
      </c>
      <c r="BT31" s="157">
        <v>328343</v>
      </c>
      <c r="BV31" s="157">
        <v>642599</v>
      </c>
      <c r="BW31" s="157">
        <v>642599</v>
      </c>
      <c r="BX31" s="157">
        <v>0</v>
      </c>
      <c r="BY31" s="157">
        <v>0</v>
      </c>
      <c r="BZ31" s="255">
        <f t="shared" si="18"/>
        <v>642599</v>
      </c>
      <c r="CA31" s="157">
        <v>160863</v>
      </c>
      <c r="CB31" s="157">
        <v>373790</v>
      </c>
      <c r="CC31" s="157">
        <v>0</v>
      </c>
      <c r="CD31" s="157">
        <f t="shared" si="19"/>
        <v>373790</v>
      </c>
      <c r="CE31" s="157">
        <v>3928889</v>
      </c>
      <c r="CF31" s="157">
        <v>2032707</v>
      </c>
      <c r="CG31" s="157">
        <f t="shared" si="20"/>
        <v>5961596</v>
      </c>
      <c r="CH31" s="157">
        <v>376988</v>
      </c>
      <c r="CJ31" s="157">
        <v>707032</v>
      </c>
      <c r="CK31" s="157">
        <v>707032</v>
      </c>
      <c r="CL31" s="157">
        <v>0</v>
      </c>
      <c r="CM31" s="157">
        <v>0</v>
      </c>
      <c r="CN31" s="255">
        <f t="shared" si="21"/>
        <v>707032</v>
      </c>
      <c r="CO31" s="157">
        <v>145268</v>
      </c>
      <c r="CP31" s="157">
        <v>365043</v>
      </c>
      <c r="CQ31" s="157">
        <v>0</v>
      </c>
      <c r="CR31" s="157">
        <f t="shared" si="22"/>
        <v>365043</v>
      </c>
      <c r="CS31" s="157">
        <v>3927455</v>
      </c>
      <c r="CT31" s="157">
        <v>1930567</v>
      </c>
      <c r="CU31" s="157">
        <f t="shared" si="23"/>
        <v>5858022</v>
      </c>
      <c r="CV31" s="157">
        <v>494451</v>
      </c>
      <c r="CX31" s="157">
        <v>31500</v>
      </c>
      <c r="CY31" s="157">
        <v>328300</v>
      </c>
      <c r="CZ31" s="157">
        <v>1724396</v>
      </c>
      <c r="DA31" s="157">
        <v>1012361</v>
      </c>
      <c r="DB31" s="157">
        <v>383668</v>
      </c>
      <c r="DC31" s="157">
        <v>617843</v>
      </c>
      <c r="DD31" s="157">
        <v>698121</v>
      </c>
      <c r="DE31" s="157">
        <v>5144097</v>
      </c>
    </row>
    <row r="32" spans="1:109" ht="30.75" customHeight="1">
      <c r="A32" s="157">
        <v>25</v>
      </c>
      <c r="B32" s="157">
        <v>21</v>
      </c>
      <c r="D32" s="55" t="s">
        <v>37</v>
      </c>
      <c r="E32" s="146">
        <v>0.73</v>
      </c>
      <c r="F32" s="56">
        <v>5308031</v>
      </c>
      <c r="G32" s="57">
        <v>8110080</v>
      </c>
      <c r="H32" s="57">
        <v>7552176</v>
      </c>
      <c r="I32" s="57">
        <v>557904</v>
      </c>
      <c r="J32" s="57">
        <v>28000</v>
      </c>
      <c r="K32" s="57">
        <v>529904</v>
      </c>
      <c r="L32" s="57">
        <v>20052</v>
      </c>
      <c r="M32" s="58">
        <v>-2757</v>
      </c>
      <c r="N32" s="113">
        <v>7334383</v>
      </c>
      <c r="O32" s="59">
        <v>7334383</v>
      </c>
      <c r="P32" s="59">
        <v>47474</v>
      </c>
      <c r="Q32" s="59">
        <f t="shared" si="10"/>
        <v>2838537</v>
      </c>
      <c r="R32" s="59">
        <v>1279969</v>
      </c>
      <c r="S32" s="59">
        <v>317630</v>
      </c>
      <c r="T32" s="59">
        <v>1240938</v>
      </c>
      <c r="U32" s="101">
        <f t="shared" si="0"/>
        <v>4543320</v>
      </c>
      <c r="V32" s="127">
        <f t="shared" si="1"/>
        <v>1.382</v>
      </c>
      <c r="W32" s="73">
        <f t="shared" si="2"/>
        <v>0.009</v>
      </c>
      <c r="X32" s="74">
        <f t="shared" si="3"/>
        <v>1.391</v>
      </c>
      <c r="Y32" s="75">
        <f t="shared" si="4"/>
        <v>0.535</v>
      </c>
      <c r="Z32" s="76">
        <f t="shared" si="5"/>
        <v>0.241</v>
      </c>
      <c r="AA32" s="75">
        <f t="shared" si="6"/>
        <v>0.06</v>
      </c>
      <c r="AB32" s="76">
        <f t="shared" si="7"/>
        <v>0.234</v>
      </c>
      <c r="AC32" s="128">
        <f t="shared" si="8"/>
        <v>0.856</v>
      </c>
      <c r="AD32" s="246">
        <f t="shared" si="33"/>
        <v>10</v>
      </c>
      <c r="AE32" s="169">
        <f t="shared" si="24"/>
        <v>80.5</v>
      </c>
      <c r="AF32" s="169">
        <f t="shared" si="34"/>
        <v>24.1</v>
      </c>
      <c r="AG32" s="169">
        <f t="shared" si="11"/>
        <v>16</v>
      </c>
      <c r="AH32" s="169">
        <f t="shared" si="12"/>
        <v>7</v>
      </c>
      <c r="AI32" s="169">
        <f t="shared" si="13"/>
        <v>11.2</v>
      </c>
      <c r="AJ32" s="169">
        <f t="shared" si="14"/>
        <v>13.8</v>
      </c>
      <c r="AK32" s="169">
        <f t="shared" si="35"/>
        <v>85.3</v>
      </c>
      <c r="AL32" s="169">
        <f t="shared" si="25"/>
        <v>11.6</v>
      </c>
      <c r="AM32" s="169">
        <f t="shared" si="26"/>
        <v>11.6</v>
      </c>
      <c r="AN32" s="169">
        <f t="shared" si="27"/>
        <v>10.9</v>
      </c>
      <c r="AO32" s="169">
        <f t="shared" si="28"/>
        <v>10.1</v>
      </c>
      <c r="AP32" s="170">
        <f t="shared" si="29"/>
        <v>7</v>
      </c>
      <c r="AQ32" s="158"/>
      <c r="AR32" s="244">
        <v>5308031</v>
      </c>
      <c r="AS32" s="157">
        <v>529904</v>
      </c>
      <c r="AU32" s="157">
        <v>101</v>
      </c>
      <c r="AV32" s="244">
        <v>109</v>
      </c>
      <c r="AW32" s="157">
        <v>70</v>
      </c>
      <c r="AY32" s="157">
        <v>1438773</v>
      </c>
      <c r="AZ32" s="157">
        <v>5491039</v>
      </c>
      <c r="BA32" s="157">
        <v>0</v>
      </c>
      <c r="BB32" s="157">
        <v>802609</v>
      </c>
      <c r="BC32" s="157">
        <v>0</v>
      </c>
      <c r="BD32" s="157">
        <f t="shared" si="30"/>
        <v>6929812</v>
      </c>
      <c r="BE32" s="157">
        <f t="shared" si="31"/>
        <v>802609</v>
      </c>
      <c r="BF32" s="157">
        <f t="shared" si="32"/>
        <v>802609</v>
      </c>
      <c r="BH32" s="157">
        <v>800697</v>
      </c>
      <c r="BI32" s="157">
        <v>802609</v>
      </c>
      <c r="BJ32" s="157">
        <v>0</v>
      </c>
      <c r="BK32" s="157">
        <v>0</v>
      </c>
      <c r="BL32" s="255">
        <f t="shared" si="15"/>
        <v>802609</v>
      </c>
      <c r="BM32" s="157">
        <v>213021</v>
      </c>
      <c r="BN32" s="157">
        <v>235801</v>
      </c>
      <c r="BO32" s="157">
        <v>0</v>
      </c>
      <c r="BP32" s="157">
        <f t="shared" si="16"/>
        <v>235801</v>
      </c>
      <c r="BQ32" s="157">
        <v>4182483</v>
      </c>
      <c r="BR32" s="157">
        <v>1125548</v>
      </c>
      <c r="BS32" s="157">
        <f t="shared" si="17"/>
        <v>5308031</v>
      </c>
      <c r="BT32" s="157">
        <v>299252</v>
      </c>
      <c r="BV32" s="157">
        <v>767782</v>
      </c>
      <c r="BW32" s="157">
        <v>769029</v>
      </c>
      <c r="BX32" s="157">
        <v>0</v>
      </c>
      <c r="BY32" s="157">
        <v>0</v>
      </c>
      <c r="BZ32" s="255">
        <f t="shared" si="18"/>
        <v>769029</v>
      </c>
      <c r="CA32" s="157">
        <v>184737</v>
      </c>
      <c r="CB32" s="157">
        <v>234608</v>
      </c>
      <c r="CC32" s="157">
        <v>0</v>
      </c>
      <c r="CD32" s="157">
        <f t="shared" si="19"/>
        <v>234608</v>
      </c>
      <c r="CE32" s="157">
        <v>4116008</v>
      </c>
      <c r="CF32" s="157">
        <v>1149701</v>
      </c>
      <c r="CG32" s="157">
        <f t="shared" si="20"/>
        <v>5265709</v>
      </c>
      <c r="CH32" s="157">
        <v>338364</v>
      </c>
      <c r="CJ32" s="157">
        <v>781660</v>
      </c>
      <c r="CK32" s="157">
        <v>783104</v>
      </c>
      <c r="CL32" s="157">
        <v>0</v>
      </c>
      <c r="CM32" s="157">
        <v>0</v>
      </c>
      <c r="CN32" s="255">
        <f t="shared" si="21"/>
        <v>783104</v>
      </c>
      <c r="CO32" s="157">
        <v>166434</v>
      </c>
      <c r="CP32" s="157">
        <v>234050</v>
      </c>
      <c r="CQ32" s="157">
        <v>0</v>
      </c>
      <c r="CR32" s="157">
        <f t="shared" si="22"/>
        <v>234050</v>
      </c>
      <c r="CS32" s="157">
        <v>3934892</v>
      </c>
      <c r="CT32" s="157">
        <v>1198009</v>
      </c>
      <c r="CU32" s="157">
        <f t="shared" si="23"/>
        <v>5132901</v>
      </c>
      <c r="CV32" s="157">
        <v>446845</v>
      </c>
      <c r="CX32" s="157">
        <v>31100</v>
      </c>
      <c r="CY32" s="157">
        <v>299200</v>
      </c>
      <c r="CZ32" s="157">
        <v>1402439</v>
      </c>
      <c r="DA32" s="157">
        <v>930939</v>
      </c>
      <c r="DB32" s="157">
        <v>405111</v>
      </c>
      <c r="DC32" s="157">
        <v>653966</v>
      </c>
      <c r="DD32" s="157">
        <v>802609</v>
      </c>
      <c r="DE32" s="157">
        <v>4684081</v>
      </c>
    </row>
    <row r="33" spans="1:109" ht="30.75" customHeight="1">
      <c r="A33" s="157">
        <v>26</v>
      </c>
      <c r="B33" s="157">
        <v>21</v>
      </c>
      <c r="D33" s="55" t="s">
        <v>38</v>
      </c>
      <c r="E33" s="146">
        <v>0.67</v>
      </c>
      <c r="F33" s="56">
        <v>2353919</v>
      </c>
      <c r="G33" s="57">
        <v>4333744</v>
      </c>
      <c r="H33" s="57">
        <v>3541409</v>
      </c>
      <c r="I33" s="57">
        <v>792335</v>
      </c>
      <c r="J33" s="57">
        <v>645730</v>
      </c>
      <c r="K33" s="57">
        <v>146605</v>
      </c>
      <c r="L33" s="57">
        <v>-30790</v>
      </c>
      <c r="M33" s="58">
        <v>59681</v>
      </c>
      <c r="N33" s="113">
        <v>3082917</v>
      </c>
      <c r="O33" s="59">
        <v>3082917</v>
      </c>
      <c r="P33" s="59">
        <v>360813</v>
      </c>
      <c r="Q33" s="59">
        <f t="shared" si="10"/>
        <v>2261479</v>
      </c>
      <c r="R33" s="59">
        <v>352005</v>
      </c>
      <c r="S33" s="59">
        <v>25516</v>
      </c>
      <c r="T33" s="59">
        <v>1883958</v>
      </c>
      <c r="U33" s="101">
        <f t="shared" si="0"/>
        <v>1182251</v>
      </c>
      <c r="V33" s="127">
        <f t="shared" si="1"/>
        <v>1.31</v>
      </c>
      <c r="W33" s="73">
        <f t="shared" si="2"/>
        <v>0.153</v>
      </c>
      <c r="X33" s="74">
        <f t="shared" si="3"/>
        <v>1.463</v>
      </c>
      <c r="Y33" s="75">
        <f t="shared" si="4"/>
        <v>0.961</v>
      </c>
      <c r="Z33" s="76">
        <f t="shared" si="5"/>
        <v>0.15</v>
      </c>
      <c r="AA33" s="75">
        <f t="shared" si="6"/>
        <v>0.011</v>
      </c>
      <c r="AB33" s="76">
        <f t="shared" si="7"/>
        <v>0.8</v>
      </c>
      <c r="AC33" s="128">
        <f t="shared" si="8"/>
        <v>0.502</v>
      </c>
      <c r="AD33" s="246">
        <f t="shared" si="33"/>
        <v>6.2</v>
      </c>
      <c r="AE33" s="169">
        <f t="shared" si="24"/>
        <v>78.8</v>
      </c>
      <c r="AF33" s="169">
        <f t="shared" si="34"/>
        <v>26.4</v>
      </c>
      <c r="AG33" s="169">
        <f t="shared" si="11"/>
        <v>15.8</v>
      </c>
      <c r="AH33" s="169">
        <f t="shared" si="12"/>
        <v>4</v>
      </c>
      <c r="AI33" s="169">
        <f t="shared" si="13"/>
        <v>15</v>
      </c>
      <c r="AJ33" s="169">
        <f t="shared" si="14"/>
        <v>10.4</v>
      </c>
      <c r="AK33" s="169">
        <f t="shared" si="35"/>
        <v>84.5</v>
      </c>
      <c r="AL33" s="169">
        <f t="shared" si="25"/>
        <v>9.3</v>
      </c>
      <c r="AM33" s="169">
        <f t="shared" si="26"/>
        <v>9.3</v>
      </c>
      <c r="AN33" s="169">
        <f t="shared" si="27"/>
        <v>7.6</v>
      </c>
      <c r="AO33" s="169">
        <f t="shared" si="28"/>
        <v>14.2</v>
      </c>
      <c r="AP33" s="170">
        <f t="shared" si="29"/>
        <v>4.5</v>
      </c>
      <c r="AQ33" s="158"/>
      <c r="AR33" s="244">
        <v>2353919</v>
      </c>
      <c r="AS33" s="157">
        <v>146605</v>
      </c>
      <c r="AU33" s="157">
        <v>142</v>
      </c>
      <c r="AV33" s="244">
        <v>76</v>
      </c>
      <c r="AW33" s="157">
        <v>45</v>
      </c>
      <c r="AY33" s="157">
        <v>474331</v>
      </c>
      <c r="AZ33" s="157">
        <v>2357961</v>
      </c>
      <c r="BA33" s="157">
        <v>0</v>
      </c>
      <c r="BB33" s="157">
        <v>262751</v>
      </c>
      <c r="BC33" s="157">
        <v>0</v>
      </c>
      <c r="BD33" s="157">
        <f t="shared" si="30"/>
        <v>2832292</v>
      </c>
      <c r="BE33" s="157">
        <f t="shared" si="31"/>
        <v>262751</v>
      </c>
      <c r="BF33" s="157">
        <f t="shared" si="32"/>
        <v>262751</v>
      </c>
      <c r="BH33" s="157">
        <v>262751</v>
      </c>
      <c r="BI33" s="157">
        <v>262751</v>
      </c>
      <c r="BJ33" s="157">
        <v>0</v>
      </c>
      <c r="BK33" s="157">
        <v>0</v>
      </c>
      <c r="BL33" s="255">
        <f t="shared" si="15"/>
        <v>262751</v>
      </c>
      <c r="BM33" s="157">
        <v>77803</v>
      </c>
      <c r="BN33" s="157">
        <v>142918</v>
      </c>
      <c r="BO33" s="157">
        <v>0</v>
      </c>
      <c r="BP33" s="157">
        <f t="shared" si="16"/>
        <v>142918</v>
      </c>
      <c r="BQ33" s="157">
        <v>1814349</v>
      </c>
      <c r="BR33" s="157">
        <v>539570</v>
      </c>
      <c r="BS33" s="157">
        <f t="shared" si="17"/>
        <v>2353919</v>
      </c>
      <c r="BT33" s="157">
        <v>156375</v>
      </c>
      <c r="BV33" s="157">
        <v>272287</v>
      </c>
      <c r="BW33" s="157">
        <v>272287</v>
      </c>
      <c r="BX33" s="157">
        <v>0</v>
      </c>
      <c r="BY33" s="157">
        <v>0</v>
      </c>
      <c r="BZ33" s="255">
        <f t="shared" si="18"/>
        <v>272287</v>
      </c>
      <c r="CA33" s="157">
        <v>66604</v>
      </c>
      <c r="CB33" s="157">
        <v>54593</v>
      </c>
      <c r="CC33" s="157">
        <v>0</v>
      </c>
      <c r="CD33" s="157">
        <f t="shared" si="19"/>
        <v>54593</v>
      </c>
      <c r="CE33" s="157">
        <v>1689020</v>
      </c>
      <c r="CF33" s="157">
        <v>692781</v>
      </c>
      <c r="CG33" s="157">
        <f t="shared" si="20"/>
        <v>2381801</v>
      </c>
      <c r="CH33" s="157">
        <v>175558</v>
      </c>
      <c r="CJ33" s="157">
        <v>303195</v>
      </c>
      <c r="CK33" s="157">
        <v>303195</v>
      </c>
      <c r="CL33" s="157">
        <v>0</v>
      </c>
      <c r="CM33" s="157">
        <v>0</v>
      </c>
      <c r="CN33" s="255">
        <f t="shared" si="21"/>
        <v>303195</v>
      </c>
      <c r="CO33" s="157">
        <v>63439</v>
      </c>
      <c r="CP33" s="157">
        <v>108174</v>
      </c>
      <c r="CQ33" s="157">
        <v>0</v>
      </c>
      <c r="CR33" s="157">
        <f t="shared" si="22"/>
        <v>108174</v>
      </c>
      <c r="CS33" s="157">
        <v>1665546</v>
      </c>
      <c r="CT33" s="157">
        <v>745726</v>
      </c>
      <c r="CU33" s="157">
        <f t="shared" si="23"/>
        <v>2411272</v>
      </c>
      <c r="CV33" s="157">
        <v>226398</v>
      </c>
      <c r="CX33" s="157">
        <v>12600</v>
      </c>
      <c r="CY33" s="157">
        <v>156300</v>
      </c>
      <c r="CZ33" s="157">
        <v>666932</v>
      </c>
      <c r="DA33" s="157">
        <v>398003</v>
      </c>
      <c r="DB33" s="157">
        <v>102218</v>
      </c>
      <c r="DC33" s="157">
        <v>379899</v>
      </c>
      <c r="DD33" s="157">
        <v>262751</v>
      </c>
      <c r="DE33" s="157">
        <v>1991849</v>
      </c>
    </row>
    <row r="34" spans="1:109" ht="30.75" customHeight="1">
      <c r="A34" s="157">
        <v>27</v>
      </c>
      <c r="B34" s="157">
        <v>21</v>
      </c>
      <c r="D34" s="55" t="s">
        <v>39</v>
      </c>
      <c r="E34" s="146">
        <v>0.8</v>
      </c>
      <c r="F34" s="56">
        <v>3648012</v>
      </c>
      <c r="G34" s="57">
        <v>5769909</v>
      </c>
      <c r="H34" s="57">
        <v>5408615</v>
      </c>
      <c r="I34" s="57">
        <v>361294</v>
      </c>
      <c r="J34" s="57">
        <v>1208</v>
      </c>
      <c r="K34" s="57">
        <v>360086</v>
      </c>
      <c r="L34" s="57">
        <v>13385</v>
      </c>
      <c r="M34" s="58">
        <v>279192</v>
      </c>
      <c r="N34" s="113">
        <v>5346057</v>
      </c>
      <c r="O34" s="59">
        <v>5346057</v>
      </c>
      <c r="P34" s="59">
        <v>1039</v>
      </c>
      <c r="Q34" s="59">
        <f t="shared" si="10"/>
        <v>2592410</v>
      </c>
      <c r="R34" s="59">
        <v>1296602</v>
      </c>
      <c r="S34" s="59">
        <v>450673</v>
      </c>
      <c r="T34" s="59">
        <v>845135</v>
      </c>
      <c r="U34" s="101">
        <f t="shared" si="0"/>
        <v>2754686</v>
      </c>
      <c r="V34" s="127">
        <f t="shared" si="1"/>
        <v>1.465</v>
      </c>
      <c r="W34" s="73">
        <f t="shared" si="2"/>
        <v>0</v>
      </c>
      <c r="X34" s="74">
        <f t="shared" si="3"/>
        <v>1.466</v>
      </c>
      <c r="Y34" s="75">
        <f t="shared" si="4"/>
        <v>0.711</v>
      </c>
      <c r="Z34" s="76">
        <f t="shared" si="5"/>
        <v>0.355</v>
      </c>
      <c r="AA34" s="75">
        <f t="shared" si="6"/>
        <v>0.124</v>
      </c>
      <c r="AB34" s="76">
        <f t="shared" si="7"/>
        <v>0.232</v>
      </c>
      <c r="AC34" s="128">
        <f t="shared" si="8"/>
        <v>0.755</v>
      </c>
      <c r="AD34" s="246">
        <f t="shared" si="33"/>
        <v>9.9</v>
      </c>
      <c r="AE34" s="169">
        <f t="shared" si="24"/>
        <v>69.2</v>
      </c>
      <c r="AF34" s="169">
        <f t="shared" si="34"/>
        <v>23.7</v>
      </c>
      <c r="AG34" s="169">
        <f t="shared" si="11"/>
        <v>11.4</v>
      </c>
      <c r="AH34" s="169">
        <f t="shared" si="12"/>
        <v>5.9</v>
      </c>
      <c r="AI34" s="169">
        <f t="shared" si="13"/>
        <v>13</v>
      </c>
      <c r="AJ34" s="169">
        <f t="shared" si="14"/>
        <v>8.6</v>
      </c>
      <c r="AK34" s="169">
        <f t="shared" si="35"/>
        <v>74.2</v>
      </c>
      <c r="AL34" s="169">
        <f t="shared" si="25"/>
        <v>9.1</v>
      </c>
      <c r="AM34" s="169">
        <f t="shared" si="26"/>
        <v>7.5</v>
      </c>
      <c r="AN34" s="169">
        <f t="shared" si="27"/>
        <v>5.4</v>
      </c>
      <c r="AO34" s="169">
        <f t="shared" si="28"/>
        <v>7</v>
      </c>
      <c r="AP34" s="170">
        <f t="shared" si="29"/>
        <v>5.7</v>
      </c>
      <c r="AQ34" s="158"/>
      <c r="AR34" s="244">
        <v>3648012</v>
      </c>
      <c r="AS34" s="157">
        <v>360086</v>
      </c>
      <c r="AU34" s="157">
        <v>70</v>
      </c>
      <c r="AV34" s="244">
        <v>54</v>
      </c>
      <c r="AW34" s="157">
        <v>57</v>
      </c>
      <c r="AY34" s="157">
        <v>840486</v>
      </c>
      <c r="AZ34" s="157">
        <v>3676138</v>
      </c>
      <c r="BA34" s="157">
        <v>74736</v>
      </c>
      <c r="BB34" s="157">
        <v>338078</v>
      </c>
      <c r="BC34" s="157">
        <v>74736</v>
      </c>
      <c r="BD34" s="157">
        <f t="shared" si="30"/>
        <v>4516624</v>
      </c>
      <c r="BE34" s="157">
        <f t="shared" si="31"/>
        <v>412814</v>
      </c>
      <c r="BF34" s="157">
        <f t="shared" si="32"/>
        <v>338078</v>
      </c>
      <c r="BH34" s="157">
        <v>338078</v>
      </c>
      <c r="BI34" s="157">
        <v>338078</v>
      </c>
      <c r="BJ34" s="157">
        <v>0</v>
      </c>
      <c r="BK34" s="157">
        <v>0</v>
      </c>
      <c r="BL34" s="255">
        <f t="shared" si="15"/>
        <v>338078</v>
      </c>
      <c r="BM34" s="157">
        <v>136283</v>
      </c>
      <c r="BN34" s="157">
        <v>42940</v>
      </c>
      <c r="BO34" s="157">
        <v>0</v>
      </c>
      <c r="BP34" s="157">
        <f t="shared" si="16"/>
        <v>42940</v>
      </c>
      <c r="BQ34" s="157">
        <v>3205205</v>
      </c>
      <c r="BR34" s="157">
        <v>442807</v>
      </c>
      <c r="BS34" s="157">
        <f t="shared" si="17"/>
        <v>3648012</v>
      </c>
      <c r="BT34" s="157">
        <v>243603</v>
      </c>
      <c r="BV34" s="157">
        <v>364519</v>
      </c>
      <c r="BW34" s="157">
        <v>364519</v>
      </c>
      <c r="BX34" s="157">
        <v>0</v>
      </c>
      <c r="BY34" s="157">
        <v>0</v>
      </c>
      <c r="BZ34" s="255">
        <f t="shared" si="18"/>
        <v>364519</v>
      </c>
      <c r="CA34" s="157">
        <v>110819</v>
      </c>
      <c r="CB34" s="157">
        <v>45266</v>
      </c>
      <c r="CC34" s="157">
        <v>0</v>
      </c>
      <c r="CD34" s="157">
        <f t="shared" si="19"/>
        <v>45266</v>
      </c>
      <c r="CE34" s="157">
        <v>2983700</v>
      </c>
      <c r="CF34" s="157">
        <v>629691</v>
      </c>
      <c r="CG34" s="157">
        <f t="shared" si="20"/>
        <v>3613391</v>
      </c>
      <c r="CH34" s="157">
        <v>267617</v>
      </c>
      <c r="CJ34" s="157">
        <v>447443</v>
      </c>
      <c r="CK34" s="157">
        <v>447443</v>
      </c>
      <c r="CL34" s="157">
        <v>0</v>
      </c>
      <c r="CM34" s="157">
        <v>0</v>
      </c>
      <c r="CN34" s="255">
        <f t="shared" si="21"/>
        <v>447443</v>
      </c>
      <c r="CO34" s="157">
        <v>100636</v>
      </c>
      <c r="CP34" s="157">
        <v>78571</v>
      </c>
      <c r="CQ34" s="157">
        <v>0</v>
      </c>
      <c r="CR34" s="157">
        <f t="shared" si="22"/>
        <v>78571</v>
      </c>
      <c r="CS34" s="157">
        <v>2924262</v>
      </c>
      <c r="CT34" s="157">
        <v>653580</v>
      </c>
      <c r="CU34" s="157">
        <f t="shared" si="23"/>
        <v>3577842</v>
      </c>
      <c r="CV34" s="157">
        <v>349096</v>
      </c>
      <c r="CX34" s="157">
        <v>24800</v>
      </c>
      <c r="CY34" s="157">
        <v>243600</v>
      </c>
      <c r="CZ34" s="157">
        <v>935484</v>
      </c>
      <c r="DA34" s="157">
        <v>449900</v>
      </c>
      <c r="DB34" s="157">
        <v>234451</v>
      </c>
      <c r="DC34" s="157">
        <v>513294</v>
      </c>
      <c r="DD34" s="157">
        <v>338078</v>
      </c>
      <c r="DE34" s="157">
        <v>2728750</v>
      </c>
    </row>
    <row r="35" spans="1:109" ht="30.75" customHeight="1">
      <c r="A35" s="157">
        <v>28</v>
      </c>
      <c r="B35" s="157">
        <v>21</v>
      </c>
      <c r="D35" s="55" t="s">
        <v>40</v>
      </c>
      <c r="E35" s="146">
        <v>0.59</v>
      </c>
      <c r="F35" s="56">
        <v>2208493</v>
      </c>
      <c r="G35" s="57">
        <v>3251602</v>
      </c>
      <c r="H35" s="57">
        <v>3088607</v>
      </c>
      <c r="I35" s="57">
        <v>162995</v>
      </c>
      <c r="J35" s="57">
        <v>0</v>
      </c>
      <c r="K35" s="57">
        <v>162995</v>
      </c>
      <c r="L35" s="57">
        <v>27926</v>
      </c>
      <c r="M35" s="58">
        <v>94518</v>
      </c>
      <c r="N35" s="113">
        <v>2169483</v>
      </c>
      <c r="O35" s="59">
        <v>2169483</v>
      </c>
      <c r="P35" s="59">
        <v>992947</v>
      </c>
      <c r="Q35" s="59">
        <f t="shared" si="10"/>
        <v>1372654</v>
      </c>
      <c r="R35" s="59">
        <v>490000</v>
      </c>
      <c r="S35" s="59">
        <v>104000</v>
      </c>
      <c r="T35" s="59">
        <v>778654</v>
      </c>
      <c r="U35" s="101">
        <f aca="true" t="shared" si="36" ref="U35:U48">N35+P35-Q35</f>
        <v>1789776</v>
      </c>
      <c r="V35" s="127">
        <f t="shared" si="1"/>
        <v>0.982</v>
      </c>
      <c r="W35" s="73">
        <f t="shared" si="2"/>
        <v>0.45</v>
      </c>
      <c r="X35" s="74">
        <f t="shared" si="3"/>
        <v>1.432</v>
      </c>
      <c r="Y35" s="75">
        <f aca="true" t="shared" si="37" ref="Y35:Y48">ROUND(Q35/$F35,3)</f>
        <v>0.622</v>
      </c>
      <c r="Z35" s="76">
        <f aca="true" t="shared" si="38" ref="Z35:Z48">ROUND(R35/$F35,3)</f>
        <v>0.222</v>
      </c>
      <c r="AA35" s="75">
        <f aca="true" t="shared" si="39" ref="AA35:AA48">ROUND(S35/$F35,3)</f>
        <v>0.047</v>
      </c>
      <c r="AB35" s="76">
        <f aca="true" t="shared" si="40" ref="AB35:AB48">ROUND(T35/$F35,3)</f>
        <v>0.353</v>
      </c>
      <c r="AC35" s="128">
        <f aca="true" t="shared" si="41" ref="AC35:AC48">ROUND(U35/$F35,3)</f>
        <v>0.81</v>
      </c>
      <c r="AD35" s="246">
        <f t="shared" si="33"/>
        <v>7.4</v>
      </c>
      <c r="AE35" s="169">
        <f t="shared" si="24"/>
        <v>70.9</v>
      </c>
      <c r="AF35" s="169">
        <f t="shared" si="34"/>
        <v>24.8</v>
      </c>
      <c r="AG35" s="169">
        <f t="shared" si="11"/>
        <v>15</v>
      </c>
      <c r="AH35" s="169">
        <f t="shared" si="12"/>
        <v>4.4</v>
      </c>
      <c r="AI35" s="169">
        <f t="shared" si="13"/>
        <v>12.1</v>
      </c>
      <c r="AJ35" s="169">
        <f t="shared" si="14"/>
        <v>5.3</v>
      </c>
      <c r="AK35" s="169">
        <f t="shared" si="35"/>
        <v>76.3</v>
      </c>
      <c r="AL35" s="169">
        <f t="shared" si="25"/>
        <v>4.8</v>
      </c>
      <c r="AM35" s="169">
        <f t="shared" si="26"/>
        <v>4.8</v>
      </c>
      <c r="AN35" s="169">
        <f t="shared" si="27"/>
        <v>3.2</v>
      </c>
      <c r="AO35" s="169">
        <f t="shared" si="28"/>
        <v>5.4</v>
      </c>
      <c r="AP35" s="170">
        <f t="shared" si="29"/>
        <v>2.6</v>
      </c>
      <c r="AQ35" s="158"/>
      <c r="AR35" s="244">
        <v>2208493</v>
      </c>
      <c r="AS35" s="157">
        <v>162995</v>
      </c>
      <c r="AU35" s="157">
        <v>54</v>
      </c>
      <c r="AV35" s="244">
        <v>32</v>
      </c>
      <c r="AW35" s="157">
        <v>26</v>
      </c>
      <c r="AY35" s="157">
        <v>409655</v>
      </c>
      <c r="AZ35" s="157">
        <v>2309481</v>
      </c>
      <c r="BA35" s="157">
        <v>0</v>
      </c>
      <c r="BB35" s="157">
        <v>130484</v>
      </c>
      <c r="BC35" s="157">
        <v>0</v>
      </c>
      <c r="BD35" s="157">
        <f t="shared" si="30"/>
        <v>2719136</v>
      </c>
      <c r="BE35" s="157">
        <f t="shared" si="31"/>
        <v>130484</v>
      </c>
      <c r="BF35" s="157">
        <f t="shared" si="32"/>
        <v>130484</v>
      </c>
      <c r="BH35" s="157">
        <v>130484</v>
      </c>
      <c r="BI35" s="157">
        <v>130484</v>
      </c>
      <c r="BJ35" s="157">
        <v>0</v>
      </c>
      <c r="BK35" s="157">
        <v>0</v>
      </c>
      <c r="BL35" s="255">
        <f t="shared" si="15"/>
        <v>130484</v>
      </c>
      <c r="BM35" s="157">
        <v>57352</v>
      </c>
      <c r="BN35" s="157">
        <v>34315</v>
      </c>
      <c r="BO35" s="157">
        <v>0</v>
      </c>
      <c r="BP35" s="157">
        <f t="shared" si="16"/>
        <v>34315</v>
      </c>
      <c r="BQ35" s="157">
        <v>1492211</v>
      </c>
      <c r="BR35" s="157">
        <v>716282</v>
      </c>
      <c r="BS35" s="157">
        <f t="shared" si="17"/>
        <v>2208493</v>
      </c>
      <c r="BT35" s="157">
        <v>164664</v>
      </c>
      <c r="BV35" s="157">
        <v>130105</v>
      </c>
      <c r="BW35" s="157">
        <v>130105</v>
      </c>
      <c r="BX35" s="157">
        <v>0</v>
      </c>
      <c r="BY35" s="157">
        <v>0</v>
      </c>
      <c r="BZ35" s="255">
        <f t="shared" si="18"/>
        <v>130105</v>
      </c>
      <c r="CA35" s="157">
        <v>42874</v>
      </c>
      <c r="CB35" s="157">
        <v>41498</v>
      </c>
      <c r="CC35" s="157">
        <v>0</v>
      </c>
      <c r="CD35" s="157">
        <f t="shared" si="19"/>
        <v>41498</v>
      </c>
      <c r="CE35" s="157">
        <v>1394216</v>
      </c>
      <c r="CF35" s="157">
        <v>800533</v>
      </c>
      <c r="CG35" s="157">
        <f t="shared" si="20"/>
        <v>2194749</v>
      </c>
      <c r="CH35" s="157">
        <v>180518</v>
      </c>
      <c r="CJ35" s="157">
        <v>178331</v>
      </c>
      <c r="CK35" s="157">
        <v>178331</v>
      </c>
      <c r="CL35" s="157">
        <v>0</v>
      </c>
      <c r="CM35" s="157">
        <v>0</v>
      </c>
      <c r="CN35" s="255">
        <f t="shared" si="21"/>
        <v>178331</v>
      </c>
      <c r="CO35" s="157">
        <v>39018</v>
      </c>
      <c r="CP35" s="157">
        <v>42497</v>
      </c>
      <c r="CQ35" s="157">
        <v>0</v>
      </c>
      <c r="CR35" s="157">
        <f t="shared" si="22"/>
        <v>42497</v>
      </c>
      <c r="CS35" s="157">
        <v>1391909</v>
      </c>
      <c r="CT35" s="157">
        <v>745837</v>
      </c>
      <c r="CU35" s="157">
        <f t="shared" si="23"/>
        <v>2137746</v>
      </c>
      <c r="CV35" s="157">
        <v>235705</v>
      </c>
      <c r="CX35" s="157">
        <v>11100</v>
      </c>
      <c r="CY35" s="157">
        <v>164600</v>
      </c>
      <c r="CZ35" s="157">
        <v>615682</v>
      </c>
      <c r="DA35" s="157">
        <v>373021</v>
      </c>
      <c r="DB35" s="157">
        <v>110487</v>
      </c>
      <c r="DC35" s="157">
        <v>299841</v>
      </c>
      <c r="DD35" s="157">
        <v>130484</v>
      </c>
      <c r="DE35" s="157">
        <v>1761975</v>
      </c>
    </row>
    <row r="36" spans="1:109" ht="30.75" customHeight="1">
      <c r="A36" s="157">
        <v>29</v>
      </c>
      <c r="B36" s="157">
        <v>21</v>
      </c>
      <c r="D36" s="55" t="s">
        <v>41</v>
      </c>
      <c r="E36" s="146">
        <v>0.78</v>
      </c>
      <c r="F36" s="56">
        <v>3727176</v>
      </c>
      <c r="G36" s="57">
        <v>5690419</v>
      </c>
      <c r="H36" s="57">
        <v>5244993</v>
      </c>
      <c r="I36" s="57">
        <v>445426</v>
      </c>
      <c r="J36" s="57">
        <v>19374</v>
      </c>
      <c r="K36" s="57">
        <v>426052</v>
      </c>
      <c r="L36" s="57">
        <v>85270</v>
      </c>
      <c r="M36" s="58">
        <v>-262940</v>
      </c>
      <c r="N36" s="113">
        <v>7149986</v>
      </c>
      <c r="O36" s="59">
        <v>7149986</v>
      </c>
      <c r="P36" s="59">
        <v>0</v>
      </c>
      <c r="Q36" s="59">
        <f t="shared" si="10"/>
        <v>1423359</v>
      </c>
      <c r="R36" s="59">
        <v>1171962</v>
      </c>
      <c r="S36" s="59">
        <v>163405</v>
      </c>
      <c r="T36" s="59">
        <v>87992</v>
      </c>
      <c r="U36" s="101">
        <f t="shared" si="36"/>
        <v>5726627</v>
      </c>
      <c r="V36" s="127">
        <f t="shared" si="1"/>
        <v>1.918</v>
      </c>
      <c r="W36" s="73">
        <f t="shared" si="2"/>
        <v>0</v>
      </c>
      <c r="X36" s="74">
        <f t="shared" si="3"/>
        <v>1.918</v>
      </c>
      <c r="Y36" s="75">
        <f t="shared" si="37"/>
        <v>0.382</v>
      </c>
      <c r="Z36" s="76">
        <f t="shared" si="38"/>
        <v>0.314</v>
      </c>
      <c r="AA36" s="75">
        <f t="shared" si="39"/>
        <v>0.044</v>
      </c>
      <c r="AB36" s="76">
        <f t="shared" si="40"/>
        <v>0.024</v>
      </c>
      <c r="AC36" s="128">
        <f t="shared" si="41"/>
        <v>1.536</v>
      </c>
      <c r="AD36" s="246">
        <f t="shared" si="33"/>
        <v>11.4</v>
      </c>
      <c r="AE36" s="169">
        <f t="shared" si="24"/>
        <v>79.7</v>
      </c>
      <c r="AF36" s="169">
        <f t="shared" si="34"/>
        <v>22.1</v>
      </c>
      <c r="AG36" s="169">
        <f t="shared" si="11"/>
        <v>16.5</v>
      </c>
      <c r="AH36" s="169">
        <f t="shared" si="12"/>
        <v>4.4</v>
      </c>
      <c r="AI36" s="169">
        <f t="shared" si="13"/>
        <v>12</v>
      </c>
      <c r="AJ36" s="169">
        <f t="shared" si="14"/>
        <v>17.2</v>
      </c>
      <c r="AK36" s="169">
        <f t="shared" si="35"/>
        <v>84.5</v>
      </c>
      <c r="AL36" s="169">
        <f t="shared" si="25"/>
        <v>14.5</v>
      </c>
      <c r="AM36" s="169">
        <f t="shared" si="26"/>
        <v>14.5</v>
      </c>
      <c r="AN36" s="169">
        <f t="shared" si="27"/>
        <v>15.8</v>
      </c>
      <c r="AO36" s="169">
        <f t="shared" si="28"/>
        <v>11.2</v>
      </c>
      <c r="AP36" s="170">
        <f t="shared" si="29"/>
        <v>8</v>
      </c>
      <c r="AQ36" s="158"/>
      <c r="AR36" s="244">
        <v>3727176</v>
      </c>
      <c r="AS36" s="157">
        <v>426052</v>
      </c>
      <c r="AU36" s="157">
        <v>112</v>
      </c>
      <c r="AV36" s="244">
        <v>158</v>
      </c>
      <c r="AW36" s="157">
        <v>80</v>
      </c>
      <c r="AY36" s="157">
        <v>988049</v>
      </c>
      <c r="AZ36" s="157">
        <v>3803922</v>
      </c>
      <c r="BA36" s="157">
        <v>0</v>
      </c>
      <c r="BB36" s="157">
        <v>695255</v>
      </c>
      <c r="BC36" s="157">
        <v>0</v>
      </c>
      <c r="BD36" s="157">
        <f t="shared" si="30"/>
        <v>4791971</v>
      </c>
      <c r="BE36" s="157">
        <f t="shared" si="31"/>
        <v>695255</v>
      </c>
      <c r="BF36" s="157">
        <f t="shared" si="32"/>
        <v>695255</v>
      </c>
      <c r="BH36" s="157">
        <v>695255</v>
      </c>
      <c r="BI36" s="157">
        <v>695255</v>
      </c>
      <c r="BJ36" s="157">
        <v>0</v>
      </c>
      <c r="BK36" s="157">
        <v>0</v>
      </c>
      <c r="BL36" s="255">
        <f t="shared" si="15"/>
        <v>695255</v>
      </c>
      <c r="BM36" s="157">
        <v>89103</v>
      </c>
      <c r="BN36" s="157">
        <v>269142</v>
      </c>
      <c r="BO36" s="157">
        <v>0</v>
      </c>
      <c r="BP36" s="157">
        <f t="shared" si="16"/>
        <v>269142</v>
      </c>
      <c r="BQ36" s="157">
        <v>3094806</v>
      </c>
      <c r="BR36" s="157">
        <v>632370</v>
      </c>
      <c r="BS36" s="157">
        <f t="shared" si="17"/>
        <v>3727176</v>
      </c>
      <c r="BT36" s="157">
        <v>209958</v>
      </c>
      <c r="BV36" s="157">
        <v>623069</v>
      </c>
      <c r="BW36" s="157">
        <v>623069</v>
      </c>
      <c r="BX36" s="157">
        <v>0</v>
      </c>
      <c r="BY36" s="157">
        <v>0</v>
      </c>
      <c r="BZ36" s="255">
        <f t="shared" si="18"/>
        <v>623069</v>
      </c>
      <c r="CA36" s="157">
        <v>70607</v>
      </c>
      <c r="CB36" s="157">
        <v>277852</v>
      </c>
      <c r="CC36" s="157">
        <v>0</v>
      </c>
      <c r="CD36" s="157">
        <f t="shared" si="19"/>
        <v>277852</v>
      </c>
      <c r="CE36" s="157">
        <v>3121092</v>
      </c>
      <c r="CF36" s="157">
        <v>667365</v>
      </c>
      <c r="CG36" s="157">
        <f t="shared" si="20"/>
        <v>3788457</v>
      </c>
      <c r="CH36" s="157">
        <v>232063</v>
      </c>
      <c r="CJ36" s="157">
        <v>500982</v>
      </c>
      <c r="CK36" s="157">
        <v>500982</v>
      </c>
      <c r="CL36" s="157">
        <v>0</v>
      </c>
      <c r="CM36" s="157">
        <v>0</v>
      </c>
      <c r="CN36" s="255">
        <f t="shared" si="21"/>
        <v>500982</v>
      </c>
      <c r="CO36" s="157">
        <v>58518</v>
      </c>
      <c r="CP36" s="157">
        <v>184003</v>
      </c>
      <c r="CQ36" s="157">
        <v>0</v>
      </c>
      <c r="CR36" s="157">
        <f t="shared" si="22"/>
        <v>184003</v>
      </c>
      <c r="CS36" s="157">
        <v>2910677</v>
      </c>
      <c r="CT36" s="157">
        <v>682658</v>
      </c>
      <c r="CU36" s="157">
        <f t="shared" si="23"/>
        <v>3593335</v>
      </c>
      <c r="CV36" s="157">
        <v>302027</v>
      </c>
      <c r="CX36" s="157">
        <v>22200</v>
      </c>
      <c r="CY36" s="157">
        <v>209900</v>
      </c>
      <c r="CZ36" s="157">
        <v>892380</v>
      </c>
      <c r="DA36" s="157">
        <v>667794</v>
      </c>
      <c r="DB36" s="157">
        <v>175665</v>
      </c>
      <c r="DC36" s="157">
        <v>484273</v>
      </c>
      <c r="DD36" s="157">
        <v>695255</v>
      </c>
      <c r="DE36" s="157">
        <v>3216186</v>
      </c>
    </row>
    <row r="37" spans="1:109" ht="30.75" customHeight="1">
      <c r="A37" s="157">
        <v>30</v>
      </c>
      <c r="B37" s="157">
        <v>22</v>
      </c>
      <c r="D37" s="55" t="s">
        <v>42</v>
      </c>
      <c r="E37" s="146">
        <v>0.41</v>
      </c>
      <c r="F37" s="56">
        <v>8534427</v>
      </c>
      <c r="G37" s="57">
        <v>19387381</v>
      </c>
      <c r="H37" s="57">
        <v>18350685</v>
      </c>
      <c r="I37" s="57">
        <v>1036696</v>
      </c>
      <c r="J37" s="57">
        <v>110814</v>
      </c>
      <c r="K37" s="57">
        <v>925882</v>
      </c>
      <c r="L37" s="57">
        <v>173157</v>
      </c>
      <c r="M37" s="58">
        <v>-240551</v>
      </c>
      <c r="N37" s="113">
        <v>17470106</v>
      </c>
      <c r="O37" s="59">
        <v>17470106</v>
      </c>
      <c r="P37" s="59">
        <v>656389</v>
      </c>
      <c r="Q37" s="59">
        <f t="shared" si="10"/>
        <v>6443490</v>
      </c>
      <c r="R37" s="59">
        <v>932581</v>
      </c>
      <c r="S37" s="59">
        <v>1039408</v>
      </c>
      <c r="T37" s="59">
        <v>4471501</v>
      </c>
      <c r="U37" s="101">
        <f t="shared" si="36"/>
        <v>11683005</v>
      </c>
      <c r="V37" s="127">
        <f t="shared" si="1"/>
        <v>2.047</v>
      </c>
      <c r="W37" s="73">
        <f t="shared" si="2"/>
        <v>0.077</v>
      </c>
      <c r="X37" s="74">
        <f t="shared" si="3"/>
        <v>2.124</v>
      </c>
      <c r="Y37" s="75">
        <f t="shared" si="37"/>
        <v>0.755</v>
      </c>
      <c r="Z37" s="76">
        <f t="shared" si="38"/>
        <v>0.109</v>
      </c>
      <c r="AA37" s="75">
        <f t="shared" si="39"/>
        <v>0.122</v>
      </c>
      <c r="AB37" s="76">
        <f t="shared" si="40"/>
        <v>0.524</v>
      </c>
      <c r="AC37" s="128">
        <f t="shared" si="41"/>
        <v>1.369</v>
      </c>
      <c r="AD37" s="246">
        <f t="shared" si="33"/>
        <v>10.8</v>
      </c>
      <c r="AE37" s="169">
        <f t="shared" si="24"/>
        <v>85.6</v>
      </c>
      <c r="AF37" s="169">
        <f t="shared" si="34"/>
        <v>25.9</v>
      </c>
      <c r="AG37" s="169">
        <f t="shared" si="11"/>
        <v>14.5</v>
      </c>
      <c r="AH37" s="169">
        <f t="shared" si="12"/>
        <v>3.3</v>
      </c>
      <c r="AI37" s="169">
        <f t="shared" si="13"/>
        <v>10.8</v>
      </c>
      <c r="AJ37" s="169">
        <f t="shared" si="14"/>
        <v>23.2</v>
      </c>
      <c r="AK37" s="169">
        <f t="shared" si="35"/>
        <v>91.5</v>
      </c>
      <c r="AL37" s="169">
        <f t="shared" si="25"/>
        <v>18.8</v>
      </c>
      <c r="AM37" s="169">
        <f t="shared" si="26"/>
        <v>18.8</v>
      </c>
      <c r="AN37" s="169">
        <f t="shared" si="27"/>
        <v>14</v>
      </c>
      <c r="AO37" s="169">
        <f t="shared" si="28"/>
        <v>14.2</v>
      </c>
      <c r="AP37" s="170">
        <f t="shared" si="29"/>
        <v>11.2</v>
      </c>
      <c r="AQ37" s="158"/>
      <c r="AR37" s="244">
        <v>8534427</v>
      </c>
      <c r="AS37" s="157">
        <v>925882</v>
      </c>
      <c r="AU37" s="157">
        <v>142</v>
      </c>
      <c r="AV37" s="244">
        <v>140</v>
      </c>
      <c r="AW37" s="157">
        <v>112</v>
      </c>
      <c r="AY37" s="157">
        <v>2826532</v>
      </c>
      <c r="AZ37" s="157">
        <v>8724771</v>
      </c>
      <c r="BA37" s="157">
        <v>7809</v>
      </c>
      <c r="BB37" s="157">
        <v>2168654</v>
      </c>
      <c r="BC37" s="157">
        <v>7809</v>
      </c>
      <c r="BD37" s="157">
        <f t="shared" si="30"/>
        <v>11551303</v>
      </c>
      <c r="BE37" s="157">
        <f t="shared" si="31"/>
        <v>2176463</v>
      </c>
      <c r="BF37" s="157">
        <f t="shared" si="32"/>
        <v>2168654</v>
      </c>
      <c r="BH37" s="157">
        <v>2169356</v>
      </c>
      <c r="BI37" s="157">
        <v>2166672</v>
      </c>
      <c r="BJ37" s="157">
        <v>0</v>
      </c>
      <c r="BK37" s="157">
        <v>0</v>
      </c>
      <c r="BL37" s="255">
        <f t="shared" si="15"/>
        <v>2166672</v>
      </c>
      <c r="BM37" s="157">
        <v>1038185</v>
      </c>
      <c r="BN37" s="157">
        <v>322489</v>
      </c>
      <c r="BO37" s="157">
        <v>0</v>
      </c>
      <c r="BP37" s="157">
        <f t="shared" si="16"/>
        <v>322489</v>
      </c>
      <c r="BQ37" s="157">
        <v>3856871</v>
      </c>
      <c r="BR37" s="157">
        <v>4677556</v>
      </c>
      <c r="BS37" s="157">
        <f t="shared" si="17"/>
        <v>8534427</v>
      </c>
      <c r="BT37" s="157">
        <v>576901</v>
      </c>
      <c r="BV37" s="157">
        <v>2205808</v>
      </c>
      <c r="BW37" s="157">
        <v>2202826</v>
      </c>
      <c r="BX37" s="157">
        <v>0</v>
      </c>
      <c r="BY37" s="157">
        <v>0</v>
      </c>
      <c r="BZ37" s="255">
        <f t="shared" si="18"/>
        <v>2202826</v>
      </c>
      <c r="CA37" s="157">
        <v>1003419</v>
      </c>
      <c r="CB37" s="157">
        <v>378541</v>
      </c>
      <c r="CC37" s="157">
        <v>0</v>
      </c>
      <c r="CD37" s="157">
        <f t="shared" si="19"/>
        <v>378541</v>
      </c>
      <c r="CE37" s="157">
        <v>3553722</v>
      </c>
      <c r="CF37" s="157">
        <v>4931236</v>
      </c>
      <c r="CG37" s="157">
        <f t="shared" si="20"/>
        <v>8484958</v>
      </c>
      <c r="CH37" s="157">
        <v>649955</v>
      </c>
      <c r="CJ37" s="157">
        <v>2258722</v>
      </c>
      <c r="CK37" s="157">
        <v>2255395</v>
      </c>
      <c r="CL37" s="157">
        <v>0</v>
      </c>
      <c r="CM37" s="157">
        <v>0</v>
      </c>
      <c r="CN37" s="255">
        <f t="shared" si="21"/>
        <v>2255395</v>
      </c>
      <c r="CO37" s="157">
        <v>979775</v>
      </c>
      <c r="CP37" s="157">
        <v>290570</v>
      </c>
      <c r="CQ37" s="157">
        <v>0</v>
      </c>
      <c r="CR37" s="157">
        <f t="shared" si="22"/>
        <v>290570</v>
      </c>
      <c r="CS37" s="157">
        <v>3532989</v>
      </c>
      <c r="CT37" s="157">
        <v>4655050</v>
      </c>
      <c r="CU37" s="157">
        <f t="shared" si="23"/>
        <v>8188039</v>
      </c>
      <c r="CV37" s="157">
        <v>840641</v>
      </c>
      <c r="CX37" s="157">
        <v>30000</v>
      </c>
      <c r="CY37" s="157">
        <v>576900</v>
      </c>
      <c r="CZ37" s="157">
        <v>2415290</v>
      </c>
      <c r="DA37" s="157">
        <v>1354502</v>
      </c>
      <c r="DB37" s="157">
        <v>311934</v>
      </c>
      <c r="DC37" s="157">
        <v>1006399</v>
      </c>
      <c r="DD37" s="157">
        <v>2168654</v>
      </c>
      <c r="DE37" s="157">
        <v>7983452</v>
      </c>
    </row>
    <row r="38" spans="1:109" ht="30.75" customHeight="1">
      <c r="A38" s="157">
        <v>31</v>
      </c>
      <c r="B38" s="157">
        <v>22</v>
      </c>
      <c r="D38" s="55" t="s">
        <v>43</v>
      </c>
      <c r="E38" s="146">
        <v>0.65</v>
      </c>
      <c r="F38" s="56">
        <v>4233097</v>
      </c>
      <c r="G38" s="57">
        <v>6312743</v>
      </c>
      <c r="H38" s="57">
        <v>6027847</v>
      </c>
      <c r="I38" s="57">
        <v>284896</v>
      </c>
      <c r="J38" s="57">
        <v>0</v>
      </c>
      <c r="K38" s="57">
        <v>284896</v>
      </c>
      <c r="L38" s="57">
        <v>26036</v>
      </c>
      <c r="M38" s="58">
        <v>19593</v>
      </c>
      <c r="N38" s="113">
        <v>4133971</v>
      </c>
      <c r="O38" s="59">
        <v>4133971</v>
      </c>
      <c r="P38" s="59">
        <v>98171</v>
      </c>
      <c r="Q38" s="59">
        <f t="shared" si="10"/>
        <v>2310659</v>
      </c>
      <c r="R38" s="59">
        <v>1442084</v>
      </c>
      <c r="S38" s="59">
        <v>151919</v>
      </c>
      <c r="T38" s="59">
        <v>716656</v>
      </c>
      <c r="U38" s="101">
        <f t="shared" si="36"/>
        <v>1921483</v>
      </c>
      <c r="V38" s="127">
        <f t="shared" si="1"/>
        <v>0.977</v>
      </c>
      <c r="W38" s="73">
        <f t="shared" si="2"/>
        <v>0.023</v>
      </c>
      <c r="X38" s="74">
        <f t="shared" si="3"/>
        <v>1</v>
      </c>
      <c r="Y38" s="75">
        <f t="shared" si="37"/>
        <v>0.546</v>
      </c>
      <c r="Z38" s="76">
        <f t="shared" si="38"/>
        <v>0.341</v>
      </c>
      <c r="AA38" s="75">
        <f t="shared" si="39"/>
        <v>0.036</v>
      </c>
      <c r="AB38" s="76">
        <f t="shared" si="40"/>
        <v>0.169</v>
      </c>
      <c r="AC38" s="128">
        <f t="shared" si="41"/>
        <v>0.454</v>
      </c>
      <c r="AD38" s="246">
        <f t="shared" si="33"/>
        <v>6.7</v>
      </c>
      <c r="AE38" s="169">
        <f t="shared" si="24"/>
        <v>79.7</v>
      </c>
      <c r="AF38" s="169">
        <f t="shared" si="34"/>
        <v>23.2</v>
      </c>
      <c r="AG38" s="169">
        <f t="shared" si="11"/>
        <v>13.8</v>
      </c>
      <c r="AH38" s="169">
        <f t="shared" si="12"/>
        <v>5.1</v>
      </c>
      <c r="AI38" s="169">
        <f t="shared" si="13"/>
        <v>14.3</v>
      </c>
      <c r="AJ38" s="169">
        <f t="shared" si="14"/>
        <v>13.1</v>
      </c>
      <c r="AK38" s="169">
        <f t="shared" si="35"/>
        <v>85.2</v>
      </c>
      <c r="AL38" s="169">
        <f t="shared" si="25"/>
        <v>11.8</v>
      </c>
      <c r="AM38" s="169">
        <f t="shared" si="26"/>
        <v>11.8</v>
      </c>
      <c r="AN38" s="169">
        <f t="shared" si="27"/>
        <v>10.7</v>
      </c>
      <c r="AO38" s="169">
        <f t="shared" si="28"/>
        <v>6.6</v>
      </c>
      <c r="AP38" s="170">
        <f t="shared" si="29"/>
        <v>5.4</v>
      </c>
      <c r="AQ38" s="158"/>
      <c r="AR38" s="244">
        <v>4233097</v>
      </c>
      <c r="AS38" s="157">
        <v>284896</v>
      </c>
      <c r="AU38" s="157">
        <v>66</v>
      </c>
      <c r="AV38" s="244">
        <v>107</v>
      </c>
      <c r="AW38" s="157">
        <v>54</v>
      </c>
      <c r="AY38" s="157">
        <v>779069</v>
      </c>
      <c r="AZ38" s="157">
        <v>4225292</v>
      </c>
      <c r="BA38" s="157">
        <v>0</v>
      </c>
      <c r="BB38" s="157">
        <v>592898</v>
      </c>
      <c r="BC38" s="157">
        <v>0</v>
      </c>
      <c r="BD38" s="157">
        <f t="shared" si="30"/>
        <v>5004361</v>
      </c>
      <c r="BE38" s="157">
        <f t="shared" si="31"/>
        <v>592898</v>
      </c>
      <c r="BF38" s="157">
        <f t="shared" si="32"/>
        <v>592898</v>
      </c>
      <c r="BH38" s="157">
        <v>592898</v>
      </c>
      <c r="BI38" s="157">
        <v>592898</v>
      </c>
      <c r="BJ38" s="157">
        <v>0</v>
      </c>
      <c r="BK38" s="157">
        <v>0</v>
      </c>
      <c r="BL38" s="255">
        <f t="shared" si="15"/>
        <v>592898</v>
      </c>
      <c r="BM38" s="157">
        <v>124322</v>
      </c>
      <c r="BN38" s="157">
        <v>236906</v>
      </c>
      <c r="BO38" s="157">
        <v>0</v>
      </c>
      <c r="BP38" s="157">
        <f t="shared" si="16"/>
        <v>236906</v>
      </c>
      <c r="BQ38" s="157">
        <v>3111074</v>
      </c>
      <c r="BR38" s="157">
        <v>1122023</v>
      </c>
      <c r="BS38" s="157">
        <f t="shared" si="17"/>
        <v>4233097</v>
      </c>
      <c r="BT38" s="157">
        <v>264086</v>
      </c>
      <c r="BV38" s="157">
        <v>583992</v>
      </c>
      <c r="BW38" s="157">
        <v>583992</v>
      </c>
      <c r="BX38" s="157">
        <v>0</v>
      </c>
      <c r="BY38" s="157">
        <v>0</v>
      </c>
      <c r="BZ38" s="255">
        <f t="shared" si="18"/>
        <v>583992</v>
      </c>
      <c r="CA38" s="157">
        <v>99120</v>
      </c>
      <c r="CB38" s="157">
        <v>244996</v>
      </c>
      <c r="CC38" s="157">
        <v>0</v>
      </c>
      <c r="CD38" s="157">
        <f t="shared" si="19"/>
        <v>244996</v>
      </c>
      <c r="CE38" s="157">
        <v>2916374</v>
      </c>
      <c r="CF38" s="157">
        <v>1300476</v>
      </c>
      <c r="CG38" s="157">
        <f t="shared" si="20"/>
        <v>4216850</v>
      </c>
      <c r="CH38" s="157">
        <v>286999</v>
      </c>
      <c r="CJ38" s="157">
        <v>550209</v>
      </c>
      <c r="CK38" s="157">
        <v>550209</v>
      </c>
      <c r="CL38" s="157">
        <v>0</v>
      </c>
      <c r="CM38" s="157">
        <v>0</v>
      </c>
      <c r="CN38" s="255">
        <f t="shared" si="21"/>
        <v>550209</v>
      </c>
      <c r="CO38" s="157">
        <v>84555</v>
      </c>
      <c r="CP38" s="157">
        <v>258937</v>
      </c>
      <c r="CQ38" s="157">
        <v>0</v>
      </c>
      <c r="CR38" s="157">
        <f t="shared" si="22"/>
        <v>258937</v>
      </c>
      <c r="CS38" s="157">
        <v>2817034</v>
      </c>
      <c r="CT38" s="157">
        <v>1315816</v>
      </c>
      <c r="CU38" s="157">
        <f t="shared" si="23"/>
        <v>4132850</v>
      </c>
      <c r="CV38" s="157">
        <v>376644</v>
      </c>
      <c r="CX38" s="157">
        <v>23600</v>
      </c>
      <c r="CY38" s="157">
        <v>264000</v>
      </c>
      <c r="CZ38" s="157">
        <v>1046686</v>
      </c>
      <c r="DA38" s="157">
        <v>624882</v>
      </c>
      <c r="DB38" s="157">
        <v>231243</v>
      </c>
      <c r="DC38" s="157">
        <v>645029</v>
      </c>
      <c r="DD38" s="157">
        <v>592898</v>
      </c>
      <c r="DE38" s="157">
        <v>3597968</v>
      </c>
    </row>
    <row r="39" spans="1:109" ht="30.75" customHeight="1">
      <c r="A39" s="157">
        <v>32</v>
      </c>
      <c r="B39" s="157">
        <v>22</v>
      </c>
      <c r="D39" s="55" t="s">
        <v>44</v>
      </c>
      <c r="E39" s="146">
        <v>0.61</v>
      </c>
      <c r="F39" s="56">
        <v>4562410</v>
      </c>
      <c r="G39" s="57">
        <v>7483153</v>
      </c>
      <c r="H39" s="57">
        <v>7055544</v>
      </c>
      <c r="I39" s="57">
        <v>427609</v>
      </c>
      <c r="J39" s="57">
        <v>0</v>
      </c>
      <c r="K39" s="57">
        <v>427609</v>
      </c>
      <c r="L39" s="57">
        <v>-182169</v>
      </c>
      <c r="M39" s="58">
        <v>145675</v>
      </c>
      <c r="N39" s="113">
        <v>6796410</v>
      </c>
      <c r="O39" s="59">
        <v>6796410</v>
      </c>
      <c r="P39" s="59">
        <v>470595</v>
      </c>
      <c r="Q39" s="59">
        <f t="shared" si="10"/>
        <v>1778076</v>
      </c>
      <c r="R39" s="59">
        <v>1308994</v>
      </c>
      <c r="S39" s="59">
        <v>72927</v>
      </c>
      <c r="T39" s="59">
        <v>396155</v>
      </c>
      <c r="U39" s="101">
        <f t="shared" si="36"/>
        <v>5488929</v>
      </c>
      <c r="V39" s="127">
        <f t="shared" si="1"/>
        <v>1.49</v>
      </c>
      <c r="W39" s="73">
        <f t="shared" si="2"/>
        <v>0.103</v>
      </c>
      <c r="X39" s="74">
        <f t="shared" si="3"/>
        <v>1.593</v>
      </c>
      <c r="Y39" s="75">
        <f t="shared" si="37"/>
        <v>0.39</v>
      </c>
      <c r="Z39" s="76">
        <f t="shared" si="38"/>
        <v>0.287</v>
      </c>
      <c r="AA39" s="75">
        <f t="shared" si="39"/>
        <v>0.016</v>
      </c>
      <c r="AB39" s="76">
        <f t="shared" si="40"/>
        <v>0.087</v>
      </c>
      <c r="AC39" s="128">
        <f t="shared" si="41"/>
        <v>1.203</v>
      </c>
      <c r="AD39" s="246">
        <f t="shared" si="33"/>
        <v>9.4</v>
      </c>
      <c r="AE39" s="169">
        <f t="shared" si="24"/>
        <v>75.5</v>
      </c>
      <c r="AF39" s="169">
        <f t="shared" si="34"/>
        <v>22.7</v>
      </c>
      <c r="AG39" s="169">
        <f t="shared" si="11"/>
        <v>12.2</v>
      </c>
      <c r="AH39" s="169">
        <f t="shared" si="12"/>
        <v>7.4</v>
      </c>
      <c r="AI39" s="169">
        <f t="shared" si="13"/>
        <v>13.8</v>
      </c>
      <c r="AJ39" s="169">
        <f t="shared" si="14"/>
        <v>9</v>
      </c>
      <c r="AK39" s="169">
        <f t="shared" si="35"/>
        <v>80.3</v>
      </c>
      <c r="AL39" s="169">
        <f t="shared" si="25"/>
        <v>7.7</v>
      </c>
      <c r="AM39" s="169">
        <f t="shared" si="26"/>
        <v>7.7</v>
      </c>
      <c r="AN39" s="169">
        <f t="shared" si="27"/>
        <v>5.7</v>
      </c>
      <c r="AO39" s="169">
        <f t="shared" si="28"/>
        <v>12.6</v>
      </c>
      <c r="AP39" s="170">
        <f t="shared" si="29"/>
        <v>3.8</v>
      </c>
      <c r="AQ39" s="158"/>
      <c r="AR39" s="244">
        <v>4562410</v>
      </c>
      <c r="AS39" s="157">
        <v>427609</v>
      </c>
      <c r="AU39" s="157">
        <v>126</v>
      </c>
      <c r="AV39" s="244">
        <v>57</v>
      </c>
      <c r="AW39" s="157">
        <v>38</v>
      </c>
      <c r="AY39" s="157">
        <v>1127469</v>
      </c>
      <c r="AZ39" s="157">
        <v>4605556</v>
      </c>
      <c r="BA39" s="157">
        <v>0</v>
      </c>
      <c r="BB39" s="157">
        <v>438828</v>
      </c>
      <c r="BC39" s="157">
        <v>0</v>
      </c>
      <c r="BD39" s="157">
        <f t="shared" si="30"/>
        <v>5733025</v>
      </c>
      <c r="BE39" s="157">
        <f t="shared" si="31"/>
        <v>438828</v>
      </c>
      <c r="BF39" s="157">
        <f t="shared" si="32"/>
        <v>438828</v>
      </c>
      <c r="BH39" s="157">
        <v>438828</v>
      </c>
      <c r="BI39" s="157">
        <v>438828</v>
      </c>
      <c r="BJ39" s="157">
        <v>0</v>
      </c>
      <c r="BK39" s="157">
        <v>0</v>
      </c>
      <c r="BL39" s="255">
        <f t="shared" si="15"/>
        <v>438828</v>
      </c>
      <c r="BM39" s="157">
        <v>172386</v>
      </c>
      <c r="BN39" s="157">
        <v>291682</v>
      </c>
      <c r="BO39" s="157">
        <v>0</v>
      </c>
      <c r="BP39" s="157">
        <f t="shared" si="16"/>
        <v>291682</v>
      </c>
      <c r="BQ39" s="157">
        <v>3147038</v>
      </c>
      <c r="BR39" s="157">
        <v>1415372</v>
      </c>
      <c r="BS39" s="157">
        <f t="shared" si="17"/>
        <v>4562410</v>
      </c>
      <c r="BT39" s="157">
        <v>269342</v>
      </c>
      <c r="BV39" s="157">
        <v>466793</v>
      </c>
      <c r="BW39" s="157">
        <v>466793</v>
      </c>
      <c r="BX39" s="157">
        <v>0</v>
      </c>
      <c r="BY39" s="157">
        <v>0</v>
      </c>
      <c r="BZ39" s="255">
        <f t="shared" si="18"/>
        <v>466793</v>
      </c>
      <c r="CA39" s="157">
        <v>106902</v>
      </c>
      <c r="CB39" s="157">
        <v>131809</v>
      </c>
      <c r="CC39" s="157">
        <v>0</v>
      </c>
      <c r="CD39" s="157">
        <f t="shared" si="19"/>
        <v>131809</v>
      </c>
      <c r="CE39" s="157">
        <v>3011096</v>
      </c>
      <c r="CF39" s="157">
        <v>1477698</v>
      </c>
      <c r="CG39" s="157">
        <f t="shared" si="20"/>
        <v>4488794</v>
      </c>
      <c r="CH39" s="157">
        <v>293469</v>
      </c>
      <c r="CJ39" s="157">
        <v>514418</v>
      </c>
      <c r="CK39" s="157">
        <v>514418</v>
      </c>
      <c r="CL39" s="157">
        <v>0</v>
      </c>
      <c r="CM39" s="157">
        <v>0</v>
      </c>
      <c r="CN39" s="255">
        <f t="shared" si="21"/>
        <v>514418</v>
      </c>
      <c r="CO39" s="157">
        <v>93185</v>
      </c>
      <c r="CP39" s="157">
        <v>105605</v>
      </c>
      <c r="CQ39" s="157">
        <v>0</v>
      </c>
      <c r="CR39" s="157">
        <f t="shared" si="22"/>
        <v>105605</v>
      </c>
      <c r="CS39" s="157">
        <v>2859483</v>
      </c>
      <c r="CT39" s="157">
        <v>1573514</v>
      </c>
      <c r="CU39" s="157">
        <f t="shared" si="23"/>
        <v>4432997</v>
      </c>
      <c r="CV39" s="157">
        <v>384900</v>
      </c>
      <c r="CX39" s="157">
        <v>23600</v>
      </c>
      <c r="CY39" s="157">
        <v>269300</v>
      </c>
      <c r="CZ39" s="157">
        <v>1110742</v>
      </c>
      <c r="DA39" s="157">
        <v>596911</v>
      </c>
      <c r="DB39" s="157">
        <v>363642</v>
      </c>
      <c r="DC39" s="157">
        <v>673947</v>
      </c>
      <c r="DD39" s="157">
        <v>438828</v>
      </c>
      <c r="DE39" s="157">
        <v>3699144</v>
      </c>
    </row>
    <row r="40" spans="1:109" ht="30.75" customHeight="1">
      <c r="A40" s="157">
        <v>33</v>
      </c>
      <c r="B40" s="157">
        <v>11</v>
      </c>
      <c r="D40" s="55" t="s">
        <v>45</v>
      </c>
      <c r="E40" s="146">
        <v>0.68</v>
      </c>
      <c r="F40" s="56">
        <v>3360590</v>
      </c>
      <c r="G40" s="57">
        <v>5114387</v>
      </c>
      <c r="H40" s="57">
        <v>4933212</v>
      </c>
      <c r="I40" s="57">
        <v>181175</v>
      </c>
      <c r="J40" s="57">
        <v>8416</v>
      </c>
      <c r="K40" s="57">
        <v>172759</v>
      </c>
      <c r="L40" s="57">
        <v>-24493</v>
      </c>
      <c r="M40" s="58">
        <v>6275</v>
      </c>
      <c r="N40" s="113">
        <v>6122821</v>
      </c>
      <c r="O40" s="59">
        <v>6122821</v>
      </c>
      <c r="P40" s="59">
        <v>0</v>
      </c>
      <c r="Q40" s="59">
        <f t="shared" si="10"/>
        <v>2662016</v>
      </c>
      <c r="R40" s="59">
        <v>1384072</v>
      </c>
      <c r="S40" s="59">
        <v>44468</v>
      </c>
      <c r="T40" s="59">
        <v>1233476</v>
      </c>
      <c r="U40" s="101">
        <f t="shared" si="36"/>
        <v>3460805</v>
      </c>
      <c r="V40" s="127">
        <f t="shared" si="1"/>
        <v>1.822</v>
      </c>
      <c r="W40" s="73">
        <f t="shared" si="2"/>
        <v>0</v>
      </c>
      <c r="X40" s="74">
        <f t="shared" si="3"/>
        <v>1.822</v>
      </c>
      <c r="Y40" s="75">
        <f t="shared" si="37"/>
        <v>0.792</v>
      </c>
      <c r="Z40" s="76">
        <f t="shared" si="38"/>
        <v>0.412</v>
      </c>
      <c r="AA40" s="75">
        <f t="shared" si="39"/>
        <v>0.013</v>
      </c>
      <c r="AB40" s="76">
        <f t="shared" si="40"/>
        <v>0.367</v>
      </c>
      <c r="AC40" s="128">
        <f t="shared" si="41"/>
        <v>1.03</v>
      </c>
      <c r="AD40" s="246">
        <f t="shared" si="33"/>
        <v>5.1</v>
      </c>
      <c r="AE40" s="169">
        <f t="shared" si="24"/>
        <v>88.5</v>
      </c>
      <c r="AF40" s="169">
        <f t="shared" si="34"/>
        <v>23.7</v>
      </c>
      <c r="AG40" s="169">
        <f t="shared" si="11"/>
        <v>15.5</v>
      </c>
      <c r="AH40" s="169">
        <f t="shared" si="12"/>
        <v>6.1</v>
      </c>
      <c r="AI40" s="169">
        <f t="shared" si="13"/>
        <v>15.2</v>
      </c>
      <c r="AJ40" s="169">
        <f t="shared" si="14"/>
        <v>12</v>
      </c>
      <c r="AK40" s="169">
        <f t="shared" si="35"/>
        <v>95</v>
      </c>
      <c r="AL40" s="169">
        <f t="shared" si="25"/>
        <v>11.7</v>
      </c>
      <c r="AM40" s="169">
        <f t="shared" si="26"/>
        <v>11.2</v>
      </c>
      <c r="AN40" s="169">
        <f t="shared" si="27"/>
        <v>8.9</v>
      </c>
      <c r="AO40" s="169">
        <f t="shared" si="28"/>
        <v>10.6</v>
      </c>
      <c r="AP40" s="170">
        <f t="shared" si="29"/>
        <v>6.8</v>
      </c>
      <c r="AQ40" s="158"/>
      <c r="AR40" s="244">
        <v>3360590</v>
      </c>
      <c r="AS40" s="157">
        <v>172759</v>
      </c>
      <c r="AU40" s="157">
        <v>106</v>
      </c>
      <c r="AV40" s="244">
        <v>89</v>
      </c>
      <c r="AW40" s="157">
        <v>68</v>
      </c>
      <c r="AY40" s="157">
        <v>529645</v>
      </c>
      <c r="AZ40" s="157">
        <v>3366326</v>
      </c>
      <c r="BA40" s="157">
        <v>20882</v>
      </c>
      <c r="BB40" s="157">
        <v>435020</v>
      </c>
      <c r="BC40" s="157">
        <v>20882</v>
      </c>
      <c r="BD40" s="157">
        <f t="shared" si="30"/>
        <v>3895971</v>
      </c>
      <c r="BE40" s="157">
        <f t="shared" si="31"/>
        <v>455902</v>
      </c>
      <c r="BF40" s="157">
        <f t="shared" si="32"/>
        <v>435020</v>
      </c>
      <c r="BH40" s="157">
        <v>435020</v>
      </c>
      <c r="BI40" s="157">
        <v>435020</v>
      </c>
      <c r="BJ40" s="157">
        <v>0</v>
      </c>
      <c r="BK40" s="157">
        <v>0</v>
      </c>
      <c r="BL40" s="255">
        <f t="shared" si="15"/>
        <v>435020</v>
      </c>
      <c r="BM40" s="157">
        <v>127152</v>
      </c>
      <c r="BN40" s="157">
        <v>68113</v>
      </c>
      <c r="BO40" s="157">
        <v>0</v>
      </c>
      <c r="BP40" s="157">
        <f t="shared" si="16"/>
        <v>68113</v>
      </c>
      <c r="BQ40" s="157">
        <v>2488139</v>
      </c>
      <c r="BR40" s="157">
        <v>872451</v>
      </c>
      <c r="BS40" s="157">
        <f t="shared" si="17"/>
        <v>3360590</v>
      </c>
      <c r="BT40" s="157">
        <v>228338</v>
      </c>
      <c r="BV40" s="157">
        <v>394045</v>
      </c>
      <c r="BW40" s="157">
        <v>394045</v>
      </c>
      <c r="BX40" s="157">
        <v>0</v>
      </c>
      <c r="BY40" s="157">
        <v>0</v>
      </c>
      <c r="BZ40" s="255">
        <f t="shared" si="18"/>
        <v>394045</v>
      </c>
      <c r="CA40" s="157">
        <v>106123</v>
      </c>
      <c r="CB40" s="157">
        <v>60868</v>
      </c>
      <c r="CC40" s="157">
        <v>0</v>
      </c>
      <c r="CD40" s="157">
        <f t="shared" si="19"/>
        <v>60868</v>
      </c>
      <c r="CE40" s="157">
        <v>2446822</v>
      </c>
      <c r="CF40" s="157">
        <v>869744</v>
      </c>
      <c r="CG40" s="157">
        <f t="shared" si="20"/>
        <v>3316566</v>
      </c>
      <c r="CH40" s="157">
        <v>251465</v>
      </c>
      <c r="CJ40" s="157">
        <v>371763</v>
      </c>
      <c r="CK40" s="157">
        <v>371763</v>
      </c>
      <c r="CL40" s="157">
        <v>0</v>
      </c>
      <c r="CM40" s="157">
        <v>0</v>
      </c>
      <c r="CN40" s="255">
        <f t="shared" si="21"/>
        <v>371763</v>
      </c>
      <c r="CO40" s="157">
        <v>90596</v>
      </c>
      <c r="CP40" s="157">
        <v>54922</v>
      </c>
      <c r="CQ40" s="157">
        <v>0</v>
      </c>
      <c r="CR40" s="157">
        <f t="shared" si="22"/>
        <v>54922</v>
      </c>
      <c r="CS40" s="157">
        <v>2407015</v>
      </c>
      <c r="CT40" s="157">
        <v>856454</v>
      </c>
      <c r="CU40" s="157">
        <f t="shared" si="23"/>
        <v>3263469</v>
      </c>
      <c r="CV40" s="157">
        <v>327475</v>
      </c>
      <c r="CX40" s="157">
        <v>21000</v>
      </c>
      <c r="CY40" s="157">
        <v>228300</v>
      </c>
      <c r="CZ40" s="157">
        <v>857362</v>
      </c>
      <c r="DA40" s="157">
        <v>561876</v>
      </c>
      <c r="DB40" s="157">
        <v>220938</v>
      </c>
      <c r="DC40" s="157">
        <v>547859</v>
      </c>
      <c r="DD40" s="157">
        <v>435020</v>
      </c>
      <c r="DE40" s="157">
        <v>3198113</v>
      </c>
    </row>
    <row r="41" spans="1:109" ht="30.75" customHeight="1">
      <c r="A41" s="157">
        <v>34</v>
      </c>
      <c r="B41" s="157">
        <v>31</v>
      </c>
      <c r="D41" s="55" t="s">
        <v>46</v>
      </c>
      <c r="E41" s="146">
        <v>0.63</v>
      </c>
      <c r="F41" s="56">
        <v>1855533</v>
      </c>
      <c r="G41" s="57">
        <v>2494673</v>
      </c>
      <c r="H41" s="57">
        <v>2414571</v>
      </c>
      <c r="I41" s="57">
        <v>80102</v>
      </c>
      <c r="J41" s="57">
        <v>0</v>
      </c>
      <c r="K41" s="57">
        <v>80102</v>
      </c>
      <c r="L41" s="57">
        <v>-98527</v>
      </c>
      <c r="M41" s="58">
        <v>-51236</v>
      </c>
      <c r="N41" s="113">
        <v>2926009</v>
      </c>
      <c r="O41" s="59">
        <v>2926009</v>
      </c>
      <c r="P41" s="59">
        <v>114848</v>
      </c>
      <c r="Q41" s="59">
        <f t="shared" si="10"/>
        <v>1465915</v>
      </c>
      <c r="R41" s="59">
        <v>957268</v>
      </c>
      <c r="S41" s="59">
        <v>55413</v>
      </c>
      <c r="T41" s="59">
        <v>453234</v>
      </c>
      <c r="U41" s="101">
        <f t="shared" si="36"/>
        <v>1574942</v>
      </c>
      <c r="V41" s="127">
        <f t="shared" si="1"/>
        <v>1.577</v>
      </c>
      <c r="W41" s="73">
        <f t="shared" si="2"/>
        <v>0.062</v>
      </c>
      <c r="X41" s="74">
        <f t="shared" si="3"/>
        <v>1.639</v>
      </c>
      <c r="Y41" s="75">
        <f t="shared" si="37"/>
        <v>0.79</v>
      </c>
      <c r="Z41" s="76">
        <f t="shared" si="38"/>
        <v>0.516</v>
      </c>
      <c r="AA41" s="75">
        <f t="shared" si="39"/>
        <v>0.03</v>
      </c>
      <c r="AB41" s="76">
        <f t="shared" si="40"/>
        <v>0.244</v>
      </c>
      <c r="AC41" s="128">
        <f t="shared" si="41"/>
        <v>0.849</v>
      </c>
      <c r="AD41" s="246">
        <f t="shared" si="33"/>
        <v>4.3</v>
      </c>
      <c r="AE41" s="169">
        <f t="shared" si="24"/>
        <v>84.6</v>
      </c>
      <c r="AF41" s="169">
        <f t="shared" si="34"/>
        <v>25.3</v>
      </c>
      <c r="AG41" s="169">
        <f t="shared" si="11"/>
        <v>15</v>
      </c>
      <c r="AH41" s="169">
        <f t="shared" si="12"/>
        <v>4.8</v>
      </c>
      <c r="AI41" s="169">
        <f t="shared" si="13"/>
        <v>14.4</v>
      </c>
      <c r="AJ41" s="169">
        <f t="shared" si="14"/>
        <v>15.9</v>
      </c>
      <c r="AK41" s="169">
        <f t="shared" si="35"/>
        <v>91.7</v>
      </c>
      <c r="AL41" s="169">
        <f t="shared" si="25"/>
        <v>14.2</v>
      </c>
      <c r="AM41" s="169">
        <f t="shared" si="26"/>
        <v>14.2</v>
      </c>
      <c r="AN41" s="169">
        <f t="shared" si="27"/>
        <v>12.4</v>
      </c>
      <c r="AO41" s="169">
        <f t="shared" si="28"/>
        <v>8.5</v>
      </c>
      <c r="AP41" s="170">
        <f t="shared" si="29"/>
        <v>6.3</v>
      </c>
      <c r="AQ41" s="158"/>
      <c r="AR41" s="244">
        <v>1855533</v>
      </c>
      <c r="AS41" s="157">
        <v>80102</v>
      </c>
      <c r="AU41" s="157">
        <v>85</v>
      </c>
      <c r="AV41" s="244">
        <v>124</v>
      </c>
      <c r="AW41" s="157">
        <v>63</v>
      </c>
      <c r="AY41" s="157">
        <v>384620</v>
      </c>
      <c r="AZ41" s="157">
        <v>1797220</v>
      </c>
      <c r="BA41" s="157">
        <v>0</v>
      </c>
      <c r="BB41" s="157">
        <v>308959</v>
      </c>
      <c r="BC41" s="157">
        <v>0</v>
      </c>
      <c r="BD41" s="157">
        <f t="shared" si="30"/>
        <v>2181840</v>
      </c>
      <c r="BE41" s="157">
        <f t="shared" si="31"/>
        <v>308959</v>
      </c>
      <c r="BF41" s="157">
        <f t="shared" si="32"/>
        <v>308959</v>
      </c>
      <c r="BH41" s="157">
        <v>308959</v>
      </c>
      <c r="BI41" s="157">
        <v>308959</v>
      </c>
      <c r="BJ41" s="157">
        <v>0</v>
      </c>
      <c r="BK41" s="157">
        <v>6880</v>
      </c>
      <c r="BL41" s="255">
        <f t="shared" si="15"/>
        <v>315839</v>
      </c>
      <c r="BM41" s="157">
        <v>66972</v>
      </c>
      <c r="BN41" s="157">
        <v>71718</v>
      </c>
      <c r="BO41" s="157">
        <v>990</v>
      </c>
      <c r="BP41" s="157">
        <f t="shared" si="16"/>
        <v>72708</v>
      </c>
      <c r="BQ41" s="157">
        <v>1392148</v>
      </c>
      <c r="BR41" s="157">
        <v>463385</v>
      </c>
      <c r="BS41" s="157">
        <f t="shared" si="17"/>
        <v>1855533</v>
      </c>
      <c r="BT41" s="157">
        <v>159463</v>
      </c>
      <c r="BV41" s="157">
        <v>294468</v>
      </c>
      <c r="BW41" s="157">
        <v>294468</v>
      </c>
      <c r="BX41" s="157">
        <v>0</v>
      </c>
      <c r="BY41" s="157">
        <v>6878</v>
      </c>
      <c r="BZ41" s="255">
        <f t="shared" si="18"/>
        <v>301346</v>
      </c>
      <c r="CA41" s="157">
        <v>51703</v>
      </c>
      <c r="CB41" s="157">
        <v>140357</v>
      </c>
      <c r="CC41" s="157">
        <v>990</v>
      </c>
      <c r="CD41" s="157">
        <f t="shared" si="19"/>
        <v>141347</v>
      </c>
      <c r="CE41" s="157">
        <v>1159006</v>
      </c>
      <c r="CF41" s="157">
        <v>732248</v>
      </c>
      <c r="CG41" s="157">
        <f t="shared" si="20"/>
        <v>1891254</v>
      </c>
      <c r="CH41" s="157">
        <v>179758</v>
      </c>
      <c r="CJ41" s="157">
        <v>294698</v>
      </c>
      <c r="CK41" s="157">
        <v>294698</v>
      </c>
      <c r="CL41" s="157">
        <v>0</v>
      </c>
      <c r="CM41" s="157">
        <v>6878</v>
      </c>
      <c r="CN41" s="255">
        <f t="shared" si="21"/>
        <v>301576</v>
      </c>
      <c r="CO41" s="157">
        <v>43468</v>
      </c>
      <c r="CP41" s="157">
        <v>181122</v>
      </c>
      <c r="CQ41" s="157">
        <v>990</v>
      </c>
      <c r="CR41" s="157">
        <f t="shared" si="22"/>
        <v>182112</v>
      </c>
      <c r="CS41" s="157">
        <v>1365880</v>
      </c>
      <c r="CT41" s="157">
        <v>601103</v>
      </c>
      <c r="CU41" s="157">
        <f t="shared" si="23"/>
        <v>1966983</v>
      </c>
      <c r="CV41" s="157">
        <v>234847</v>
      </c>
      <c r="CX41" s="157">
        <v>0</v>
      </c>
      <c r="CY41" s="157">
        <v>150000</v>
      </c>
      <c r="CZ41" s="157">
        <v>492021</v>
      </c>
      <c r="DA41" s="157">
        <v>291182</v>
      </c>
      <c r="DB41" s="157">
        <v>93707</v>
      </c>
      <c r="DC41" s="157">
        <v>280700</v>
      </c>
      <c r="DD41" s="157">
        <v>308959</v>
      </c>
      <c r="DE41" s="157">
        <v>1647726</v>
      </c>
    </row>
    <row r="42" spans="1:109" ht="30.75" customHeight="1">
      <c r="A42" s="157">
        <v>35</v>
      </c>
      <c r="B42" s="157">
        <v>31</v>
      </c>
      <c r="D42" s="55" t="s">
        <v>47</v>
      </c>
      <c r="E42" s="146">
        <v>0.48</v>
      </c>
      <c r="F42" s="56">
        <v>1635053</v>
      </c>
      <c r="G42" s="57">
        <v>2328612</v>
      </c>
      <c r="H42" s="57">
        <v>2147286</v>
      </c>
      <c r="I42" s="57">
        <v>181326</v>
      </c>
      <c r="J42" s="57">
        <v>0</v>
      </c>
      <c r="K42" s="57">
        <v>181326</v>
      </c>
      <c r="L42" s="57">
        <v>6042</v>
      </c>
      <c r="M42" s="58">
        <v>106565</v>
      </c>
      <c r="N42" s="113">
        <v>2792928</v>
      </c>
      <c r="O42" s="59">
        <v>2792928</v>
      </c>
      <c r="P42" s="59">
        <v>108723</v>
      </c>
      <c r="Q42" s="59">
        <f t="shared" si="10"/>
        <v>962260</v>
      </c>
      <c r="R42" s="59">
        <v>723441</v>
      </c>
      <c r="S42" s="59">
        <v>63876</v>
      </c>
      <c r="T42" s="59">
        <v>174943</v>
      </c>
      <c r="U42" s="101">
        <f t="shared" si="36"/>
        <v>1939391</v>
      </c>
      <c r="V42" s="127">
        <f t="shared" si="1"/>
        <v>1.708</v>
      </c>
      <c r="W42" s="73">
        <f t="shared" si="2"/>
        <v>0.066</v>
      </c>
      <c r="X42" s="74">
        <f t="shared" si="3"/>
        <v>1.775</v>
      </c>
      <c r="Y42" s="75">
        <f t="shared" si="37"/>
        <v>0.589</v>
      </c>
      <c r="Z42" s="76">
        <f t="shared" si="38"/>
        <v>0.442</v>
      </c>
      <c r="AA42" s="75">
        <f t="shared" si="39"/>
        <v>0.039</v>
      </c>
      <c r="AB42" s="76">
        <f t="shared" si="40"/>
        <v>0.107</v>
      </c>
      <c r="AC42" s="128">
        <f t="shared" si="41"/>
        <v>1.186</v>
      </c>
      <c r="AD42" s="246">
        <f t="shared" si="33"/>
        <v>11.1</v>
      </c>
      <c r="AE42" s="169">
        <f t="shared" si="24"/>
        <v>83.1</v>
      </c>
      <c r="AF42" s="169">
        <f t="shared" si="34"/>
        <v>26.1</v>
      </c>
      <c r="AG42" s="169">
        <f t="shared" si="11"/>
        <v>9.5</v>
      </c>
      <c r="AH42" s="169">
        <f t="shared" si="12"/>
        <v>2.6</v>
      </c>
      <c r="AI42" s="169">
        <f t="shared" si="13"/>
        <v>14.5</v>
      </c>
      <c r="AJ42" s="169">
        <f t="shared" si="14"/>
        <v>10.3</v>
      </c>
      <c r="AK42" s="169">
        <f t="shared" si="35"/>
        <v>89.5</v>
      </c>
      <c r="AL42" s="169">
        <f t="shared" si="25"/>
        <v>8.9</v>
      </c>
      <c r="AM42" s="169">
        <f t="shared" si="26"/>
        <v>8.9</v>
      </c>
      <c r="AN42" s="169">
        <f t="shared" si="27"/>
        <v>7.4</v>
      </c>
      <c r="AO42" s="169">
        <f t="shared" si="28"/>
        <v>10.2</v>
      </c>
      <c r="AP42" s="170">
        <f t="shared" si="29"/>
        <v>5.2</v>
      </c>
      <c r="AQ42" s="158"/>
      <c r="AR42" s="244">
        <v>1635053</v>
      </c>
      <c r="AS42" s="157">
        <v>181326</v>
      </c>
      <c r="AU42" s="157">
        <v>102</v>
      </c>
      <c r="AV42" s="244">
        <v>74</v>
      </c>
      <c r="AW42" s="157">
        <v>52</v>
      </c>
      <c r="AY42" s="157">
        <v>409305</v>
      </c>
      <c r="AZ42" s="157">
        <v>1654206</v>
      </c>
      <c r="BA42" s="157">
        <v>0</v>
      </c>
      <c r="BB42" s="157">
        <v>183389</v>
      </c>
      <c r="BC42" s="157">
        <v>0</v>
      </c>
      <c r="BD42" s="157">
        <f t="shared" si="30"/>
        <v>2063511</v>
      </c>
      <c r="BE42" s="157">
        <f t="shared" si="31"/>
        <v>183389</v>
      </c>
      <c r="BF42" s="157">
        <f t="shared" si="32"/>
        <v>183389</v>
      </c>
      <c r="BH42" s="157">
        <v>183389</v>
      </c>
      <c r="BI42" s="157">
        <v>183389</v>
      </c>
      <c r="BJ42" s="157">
        <v>0</v>
      </c>
      <c r="BK42" s="157">
        <v>9061</v>
      </c>
      <c r="BL42" s="255">
        <f t="shared" si="15"/>
        <v>192450</v>
      </c>
      <c r="BM42" s="157">
        <v>57240</v>
      </c>
      <c r="BN42" s="157">
        <v>42578</v>
      </c>
      <c r="BO42" s="157">
        <v>1304</v>
      </c>
      <c r="BP42" s="157">
        <f t="shared" si="16"/>
        <v>43882</v>
      </c>
      <c r="BQ42" s="157">
        <v>886267</v>
      </c>
      <c r="BR42" s="157">
        <v>748786</v>
      </c>
      <c r="BS42" s="157">
        <f t="shared" si="17"/>
        <v>1635053</v>
      </c>
      <c r="BT42" s="157">
        <v>121109</v>
      </c>
      <c r="BV42" s="157">
        <v>166259</v>
      </c>
      <c r="BW42" s="157">
        <v>172355</v>
      </c>
      <c r="BX42" s="157">
        <v>0</v>
      </c>
      <c r="BY42" s="157">
        <v>9061</v>
      </c>
      <c r="BZ42" s="255">
        <f t="shared" si="18"/>
        <v>181416</v>
      </c>
      <c r="CA42" s="157">
        <v>45303</v>
      </c>
      <c r="CB42" s="157">
        <v>45836</v>
      </c>
      <c r="CC42" s="157">
        <v>1304</v>
      </c>
      <c r="CD42" s="157">
        <f t="shared" si="19"/>
        <v>47140</v>
      </c>
      <c r="CE42" s="157">
        <v>870435</v>
      </c>
      <c r="CF42" s="157">
        <v>743237</v>
      </c>
      <c r="CG42" s="157">
        <f t="shared" si="20"/>
        <v>1613672</v>
      </c>
      <c r="CH42" s="157">
        <v>134383</v>
      </c>
      <c r="CJ42" s="157">
        <v>144997</v>
      </c>
      <c r="CK42" s="157">
        <v>151093</v>
      </c>
      <c r="CL42" s="157">
        <v>0</v>
      </c>
      <c r="CM42" s="157">
        <v>9061</v>
      </c>
      <c r="CN42" s="255">
        <f t="shared" si="21"/>
        <v>160154</v>
      </c>
      <c r="CO42" s="157">
        <v>38148</v>
      </c>
      <c r="CP42" s="157">
        <v>42148</v>
      </c>
      <c r="CQ42" s="157">
        <v>1304</v>
      </c>
      <c r="CR42" s="157">
        <f t="shared" si="22"/>
        <v>43452</v>
      </c>
      <c r="CS42" s="157">
        <v>878534</v>
      </c>
      <c r="CT42" s="157">
        <v>711735</v>
      </c>
      <c r="CU42" s="157">
        <f t="shared" si="23"/>
        <v>1590269</v>
      </c>
      <c r="CV42" s="157">
        <v>176116</v>
      </c>
      <c r="CX42" s="157">
        <v>5700</v>
      </c>
      <c r="CY42" s="157">
        <v>121100</v>
      </c>
      <c r="CZ42" s="157">
        <v>465607</v>
      </c>
      <c r="DA42" s="157">
        <v>169333</v>
      </c>
      <c r="DB42" s="157">
        <v>46370</v>
      </c>
      <c r="DC42" s="157">
        <v>258604</v>
      </c>
      <c r="DD42" s="157">
        <v>183389</v>
      </c>
      <c r="DE42" s="157">
        <v>1480584</v>
      </c>
    </row>
    <row r="43" spans="1:109" ht="30.75" customHeight="1">
      <c r="A43" s="157">
        <v>36</v>
      </c>
      <c r="B43" s="157">
        <v>31</v>
      </c>
      <c r="D43" s="55" t="s">
        <v>48</v>
      </c>
      <c r="E43" s="146">
        <v>0.55</v>
      </c>
      <c r="F43" s="56">
        <v>2462187</v>
      </c>
      <c r="G43" s="57">
        <v>3533331</v>
      </c>
      <c r="H43" s="57">
        <v>3375288</v>
      </c>
      <c r="I43" s="57">
        <v>158043</v>
      </c>
      <c r="J43" s="57">
        <v>31818</v>
      </c>
      <c r="K43" s="57">
        <v>126225</v>
      </c>
      <c r="L43" s="57">
        <v>-105511</v>
      </c>
      <c r="M43" s="58">
        <v>-25881</v>
      </c>
      <c r="N43" s="113">
        <v>3743743</v>
      </c>
      <c r="O43" s="59">
        <v>3743743</v>
      </c>
      <c r="P43" s="59">
        <v>136414</v>
      </c>
      <c r="Q43" s="59">
        <f t="shared" si="10"/>
        <v>1838922</v>
      </c>
      <c r="R43" s="59">
        <v>877498</v>
      </c>
      <c r="S43" s="59">
        <v>66536</v>
      </c>
      <c r="T43" s="59">
        <v>894888</v>
      </c>
      <c r="U43" s="101">
        <f t="shared" si="36"/>
        <v>2041235</v>
      </c>
      <c r="V43" s="127">
        <f t="shared" si="1"/>
        <v>1.52</v>
      </c>
      <c r="W43" s="73">
        <f t="shared" si="2"/>
        <v>0.055</v>
      </c>
      <c r="X43" s="74">
        <f t="shared" si="3"/>
        <v>1.576</v>
      </c>
      <c r="Y43" s="75">
        <f t="shared" si="37"/>
        <v>0.747</v>
      </c>
      <c r="Z43" s="76">
        <f t="shared" si="38"/>
        <v>0.356</v>
      </c>
      <c r="AA43" s="75">
        <f t="shared" si="39"/>
        <v>0.027</v>
      </c>
      <c r="AB43" s="76">
        <f t="shared" si="40"/>
        <v>0.363</v>
      </c>
      <c r="AC43" s="128">
        <f t="shared" si="41"/>
        <v>0.829</v>
      </c>
      <c r="AD43" s="246">
        <f t="shared" si="33"/>
        <v>5.1</v>
      </c>
      <c r="AE43" s="169">
        <f t="shared" si="24"/>
        <v>83.1</v>
      </c>
      <c r="AF43" s="169">
        <f t="shared" si="34"/>
        <v>28.5</v>
      </c>
      <c r="AG43" s="169">
        <f t="shared" si="11"/>
        <v>12.2</v>
      </c>
      <c r="AH43" s="169">
        <f t="shared" si="12"/>
        <v>5.1</v>
      </c>
      <c r="AI43" s="169">
        <f t="shared" si="13"/>
        <v>13.2</v>
      </c>
      <c r="AJ43" s="169">
        <f t="shared" si="14"/>
        <v>10</v>
      </c>
      <c r="AK43" s="169">
        <f t="shared" si="35"/>
        <v>89.4</v>
      </c>
      <c r="AL43" s="169">
        <f t="shared" si="25"/>
        <v>8.7</v>
      </c>
      <c r="AM43" s="169">
        <f t="shared" si="26"/>
        <v>8.7</v>
      </c>
      <c r="AN43" s="169">
        <f t="shared" si="27"/>
        <v>7.7</v>
      </c>
      <c r="AO43" s="169">
        <f t="shared" si="28"/>
        <v>8</v>
      </c>
      <c r="AP43" s="170">
        <f t="shared" si="29"/>
        <v>3.5</v>
      </c>
      <c r="AQ43" s="158"/>
      <c r="AR43" s="244">
        <v>2462187</v>
      </c>
      <c r="AS43" s="157">
        <v>126225</v>
      </c>
      <c r="AU43" s="157">
        <v>80</v>
      </c>
      <c r="AV43" s="244">
        <v>77</v>
      </c>
      <c r="AW43" s="157">
        <v>35</v>
      </c>
      <c r="AY43" s="157">
        <v>593569</v>
      </c>
      <c r="AZ43" s="157">
        <v>2443812</v>
      </c>
      <c r="BA43" s="157">
        <v>0</v>
      </c>
      <c r="BB43" s="157">
        <v>263901</v>
      </c>
      <c r="BC43" s="157">
        <v>0</v>
      </c>
      <c r="BD43" s="157">
        <f t="shared" si="30"/>
        <v>3037381</v>
      </c>
      <c r="BE43" s="157">
        <f t="shared" si="31"/>
        <v>263901</v>
      </c>
      <c r="BF43" s="157">
        <f t="shared" si="32"/>
        <v>263901</v>
      </c>
      <c r="BH43" s="157">
        <v>263901</v>
      </c>
      <c r="BI43" s="157">
        <v>263901</v>
      </c>
      <c r="BJ43" s="157">
        <v>0</v>
      </c>
      <c r="BK43" s="157">
        <v>10061</v>
      </c>
      <c r="BL43" s="255">
        <f t="shared" si="15"/>
        <v>273962</v>
      </c>
      <c r="BM43" s="157">
        <v>66286</v>
      </c>
      <c r="BN43" s="157">
        <v>45120</v>
      </c>
      <c r="BO43" s="157">
        <v>1448</v>
      </c>
      <c r="BP43" s="157">
        <f t="shared" si="16"/>
        <v>46568</v>
      </c>
      <c r="BQ43" s="157">
        <v>1527326</v>
      </c>
      <c r="BR43" s="157">
        <v>934861</v>
      </c>
      <c r="BS43" s="157">
        <f t="shared" si="17"/>
        <v>2462187</v>
      </c>
      <c r="BT43" s="157">
        <v>172451</v>
      </c>
      <c r="BV43" s="157">
        <v>165882</v>
      </c>
      <c r="BW43" s="157">
        <v>165882</v>
      </c>
      <c r="BX43" s="157">
        <v>0</v>
      </c>
      <c r="BY43" s="157">
        <v>0</v>
      </c>
      <c r="BZ43" s="255">
        <f t="shared" si="18"/>
        <v>165882</v>
      </c>
      <c r="CA43" s="157">
        <v>50934</v>
      </c>
      <c r="CB43" s="157">
        <v>52081</v>
      </c>
      <c r="CC43" s="157">
        <v>1448</v>
      </c>
      <c r="CD43" s="157">
        <f t="shared" si="19"/>
        <v>53529</v>
      </c>
      <c r="CE43" s="157">
        <v>1433823</v>
      </c>
      <c r="CF43" s="157">
        <v>941888</v>
      </c>
      <c r="CG43" s="157">
        <f t="shared" si="20"/>
        <v>2375711</v>
      </c>
      <c r="CH43" s="157">
        <v>190329</v>
      </c>
      <c r="CJ43" s="157">
        <v>147726</v>
      </c>
      <c r="CK43" s="157">
        <v>147726</v>
      </c>
      <c r="CL43" s="157">
        <v>0</v>
      </c>
      <c r="CM43" s="157">
        <v>0</v>
      </c>
      <c r="CN43" s="255">
        <f t="shared" si="21"/>
        <v>147726</v>
      </c>
      <c r="CO43" s="157">
        <v>41777</v>
      </c>
      <c r="CP43" s="157">
        <v>62606</v>
      </c>
      <c r="CQ43" s="157">
        <v>1448</v>
      </c>
      <c r="CR43" s="157">
        <f t="shared" si="22"/>
        <v>64054</v>
      </c>
      <c r="CS43" s="157">
        <v>1396825</v>
      </c>
      <c r="CT43" s="157">
        <v>922217</v>
      </c>
      <c r="CU43" s="157">
        <f t="shared" si="23"/>
        <v>2319042</v>
      </c>
      <c r="CV43" s="157">
        <v>247648</v>
      </c>
      <c r="CX43" s="157">
        <v>12400</v>
      </c>
      <c r="CY43" s="157">
        <v>172400</v>
      </c>
      <c r="CZ43" s="157">
        <v>749118</v>
      </c>
      <c r="DA43" s="157">
        <v>320874</v>
      </c>
      <c r="DB43" s="157">
        <v>134733</v>
      </c>
      <c r="DC43" s="157">
        <v>345989</v>
      </c>
      <c r="DD43" s="157">
        <v>263901</v>
      </c>
      <c r="DE43" s="157">
        <v>2184588</v>
      </c>
    </row>
    <row r="44" spans="1:109" ht="30.75" customHeight="1">
      <c r="A44" s="157">
        <v>37</v>
      </c>
      <c r="B44" s="157">
        <v>31</v>
      </c>
      <c r="D44" s="55" t="s">
        <v>49</v>
      </c>
      <c r="E44" s="146">
        <v>0.42</v>
      </c>
      <c r="F44" s="56">
        <v>1651573</v>
      </c>
      <c r="G44" s="57">
        <v>2588412</v>
      </c>
      <c r="H44" s="57">
        <v>2389579</v>
      </c>
      <c r="I44" s="57">
        <v>198833</v>
      </c>
      <c r="J44" s="57">
        <v>0</v>
      </c>
      <c r="K44" s="57">
        <v>198833</v>
      </c>
      <c r="L44" s="57">
        <v>-32215</v>
      </c>
      <c r="M44" s="58">
        <v>-31975</v>
      </c>
      <c r="N44" s="113">
        <v>3873494</v>
      </c>
      <c r="O44" s="59">
        <v>3873494</v>
      </c>
      <c r="P44" s="59">
        <v>65502</v>
      </c>
      <c r="Q44" s="59">
        <f t="shared" si="10"/>
        <v>889383</v>
      </c>
      <c r="R44" s="59">
        <v>486663</v>
      </c>
      <c r="S44" s="59">
        <v>170236</v>
      </c>
      <c r="T44" s="59">
        <v>232484</v>
      </c>
      <c r="U44" s="101">
        <f t="shared" si="36"/>
        <v>3049613</v>
      </c>
      <c r="V44" s="127">
        <f t="shared" si="1"/>
        <v>2.345</v>
      </c>
      <c r="W44" s="73">
        <f t="shared" si="2"/>
        <v>0.04</v>
      </c>
      <c r="X44" s="74">
        <f t="shared" si="3"/>
        <v>2.385</v>
      </c>
      <c r="Y44" s="75">
        <f t="shared" si="37"/>
        <v>0.539</v>
      </c>
      <c r="Z44" s="76">
        <f t="shared" si="38"/>
        <v>0.295</v>
      </c>
      <c r="AA44" s="75">
        <f t="shared" si="39"/>
        <v>0.103</v>
      </c>
      <c r="AB44" s="76">
        <f t="shared" si="40"/>
        <v>0.141</v>
      </c>
      <c r="AC44" s="128">
        <f t="shared" si="41"/>
        <v>1.846</v>
      </c>
      <c r="AD44" s="246">
        <f t="shared" si="33"/>
        <v>12</v>
      </c>
      <c r="AE44" s="169">
        <f t="shared" si="24"/>
        <v>88</v>
      </c>
      <c r="AF44" s="169">
        <f t="shared" si="34"/>
        <v>31.1</v>
      </c>
      <c r="AG44" s="169">
        <f t="shared" si="11"/>
        <v>16.4</v>
      </c>
      <c r="AH44" s="169">
        <f t="shared" si="12"/>
        <v>3.1</v>
      </c>
      <c r="AI44" s="169">
        <f t="shared" si="13"/>
        <v>11.9</v>
      </c>
      <c r="AJ44" s="169">
        <f t="shared" si="14"/>
        <v>15.1</v>
      </c>
      <c r="AK44" s="169">
        <f t="shared" si="35"/>
        <v>94.3</v>
      </c>
      <c r="AL44" s="169">
        <f t="shared" si="25"/>
        <v>12.8</v>
      </c>
      <c r="AM44" s="169">
        <f t="shared" si="26"/>
        <v>12.8</v>
      </c>
      <c r="AN44" s="169">
        <f t="shared" si="27"/>
        <v>10.8</v>
      </c>
      <c r="AO44" s="169">
        <f t="shared" si="28"/>
        <v>10.7</v>
      </c>
      <c r="AP44" s="170">
        <f t="shared" si="29"/>
        <v>7.2</v>
      </c>
      <c r="AQ44" s="158"/>
      <c r="AR44" s="244">
        <v>1651573</v>
      </c>
      <c r="AS44" s="157">
        <v>198833</v>
      </c>
      <c r="AU44" s="157">
        <v>107</v>
      </c>
      <c r="AV44" s="244">
        <v>108</v>
      </c>
      <c r="AW44" s="157">
        <v>72</v>
      </c>
      <c r="AY44" s="157">
        <v>459332</v>
      </c>
      <c r="AZ44" s="157">
        <v>1750868</v>
      </c>
      <c r="BA44" s="157">
        <v>0</v>
      </c>
      <c r="BB44" s="157">
        <v>283052</v>
      </c>
      <c r="BC44" s="157">
        <v>0</v>
      </c>
      <c r="BD44" s="157">
        <f t="shared" si="30"/>
        <v>2210200</v>
      </c>
      <c r="BE44" s="157">
        <f t="shared" si="31"/>
        <v>283052</v>
      </c>
      <c r="BF44" s="157">
        <f t="shared" si="32"/>
        <v>283052</v>
      </c>
      <c r="BH44" s="157">
        <v>283052</v>
      </c>
      <c r="BI44" s="157">
        <v>265856</v>
      </c>
      <c r="BJ44" s="157">
        <v>0</v>
      </c>
      <c r="BK44" s="157">
        <v>0</v>
      </c>
      <c r="BL44" s="255">
        <f t="shared" si="15"/>
        <v>265856</v>
      </c>
      <c r="BM44" s="157">
        <v>103380</v>
      </c>
      <c r="BN44" s="157">
        <v>57463</v>
      </c>
      <c r="BO44" s="157">
        <v>30222</v>
      </c>
      <c r="BP44" s="157">
        <f t="shared" si="16"/>
        <v>87685</v>
      </c>
      <c r="BQ44" s="157">
        <v>799780</v>
      </c>
      <c r="BR44" s="157">
        <v>851793</v>
      </c>
      <c r="BS44" s="157">
        <f t="shared" si="17"/>
        <v>1651573</v>
      </c>
      <c r="BT44" s="157">
        <v>121018</v>
      </c>
      <c r="BV44" s="157">
        <v>326890</v>
      </c>
      <c r="BW44" s="157">
        <v>308353</v>
      </c>
      <c r="BX44" s="157">
        <v>0</v>
      </c>
      <c r="BY44" s="157">
        <v>0</v>
      </c>
      <c r="BZ44" s="255">
        <f t="shared" si="18"/>
        <v>308353</v>
      </c>
      <c r="CA44" s="157">
        <v>92331</v>
      </c>
      <c r="CB44" s="157">
        <v>86191</v>
      </c>
      <c r="CC44" s="157">
        <v>0</v>
      </c>
      <c r="CD44" s="157">
        <f t="shared" si="19"/>
        <v>86191</v>
      </c>
      <c r="CE44" s="157">
        <v>790904</v>
      </c>
      <c r="CF44" s="157">
        <v>836011</v>
      </c>
      <c r="CG44" s="157">
        <f t="shared" si="20"/>
        <v>1626915</v>
      </c>
      <c r="CH44" s="157">
        <v>137294</v>
      </c>
      <c r="CJ44" s="157">
        <v>341932</v>
      </c>
      <c r="CK44" s="157">
        <v>322484</v>
      </c>
      <c r="CL44" s="157">
        <v>0</v>
      </c>
      <c r="CM44" s="157">
        <v>0</v>
      </c>
      <c r="CN44" s="255">
        <f t="shared" si="21"/>
        <v>322484</v>
      </c>
      <c r="CO44" s="157">
        <v>83685</v>
      </c>
      <c r="CP44" s="157">
        <v>101829</v>
      </c>
      <c r="CQ44" s="157">
        <v>0</v>
      </c>
      <c r="CR44" s="157">
        <f t="shared" si="22"/>
        <v>101829</v>
      </c>
      <c r="CS44" s="157">
        <v>789396</v>
      </c>
      <c r="CT44" s="157">
        <v>801323</v>
      </c>
      <c r="CU44" s="157">
        <f t="shared" si="23"/>
        <v>1590719</v>
      </c>
      <c r="CV44" s="157">
        <v>177588</v>
      </c>
      <c r="CX44" s="157">
        <v>3100</v>
      </c>
      <c r="CY44" s="157">
        <v>121000</v>
      </c>
      <c r="CZ44" s="157">
        <v>583714</v>
      </c>
      <c r="DA44" s="157">
        <v>308041</v>
      </c>
      <c r="DB44" s="157">
        <v>58222</v>
      </c>
      <c r="DC44" s="157">
        <v>223462</v>
      </c>
      <c r="DD44" s="157">
        <v>283052</v>
      </c>
      <c r="DE44" s="157">
        <v>1650686</v>
      </c>
    </row>
    <row r="45" spans="1:109" ht="30.75" customHeight="1">
      <c r="A45" s="157">
        <v>38</v>
      </c>
      <c r="B45" s="157">
        <v>31</v>
      </c>
      <c r="D45" s="55" t="s">
        <v>50</v>
      </c>
      <c r="E45" s="146">
        <v>0.44</v>
      </c>
      <c r="F45" s="56">
        <v>3510466</v>
      </c>
      <c r="G45" s="57">
        <v>5616136</v>
      </c>
      <c r="H45" s="57">
        <v>5275340</v>
      </c>
      <c r="I45" s="57">
        <v>340796</v>
      </c>
      <c r="J45" s="57">
        <v>47438</v>
      </c>
      <c r="K45" s="57">
        <v>293358</v>
      </c>
      <c r="L45" s="57">
        <v>61468</v>
      </c>
      <c r="M45" s="58">
        <v>63554</v>
      </c>
      <c r="N45" s="113">
        <v>5143243</v>
      </c>
      <c r="O45" s="59">
        <v>5143243</v>
      </c>
      <c r="P45" s="59">
        <v>15</v>
      </c>
      <c r="Q45" s="59">
        <f t="shared" si="10"/>
        <v>1634043</v>
      </c>
      <c r="R45" s="59">
        <v>686953</v>
      </c>
      <c r="S45" s="59">
        <v>73703</v>
      </c>
      <c r="T45" s="59">
        <v>873387</v>
      </c>
      <c r="U45" s="101">
        <f t="shared" si="36"/>
        <v>3509215</v>
      </c>
      <c r="V45" s="127">
        <f t="shared" si="1"/>
        <v>1.465</v>
      </c>
      <c r="W45" s="73">
        <f t="shared" si="2"/>
        <v>0</v>
      </c>
      <c r="X45" s="74">
        <f t="shared" si="3"/>
        <v>1.465</v>
      </c>
      <c r="Y45" s="75">
        <f t="shared" si="37"/>
        <v>0.465</v>
      </c>
      <c r="Z45" s="76">
        <f t="shared" si="38"/>
        <v>0.196</v>
      </c>
      <c r="AA45" s="75">
        <f t="shared" si="39"/>
        <v>0.021</v>
      </c>
      <c r="AB45" s="76">
        <f t="shared" si="40"/>
        <v>0.249</v>
      </c>
      <c r="AC45" s="128">
        <f t="shared" si="41"/>
        <v>1</v>
      </c>
      <c r="AD45" s="246">
        <f t="shared" si="33"/>
        <v>8.4</v>
      </c>
      <c r="AE45" s="169">
        <f t="shared" si="24"/>
        <v>83.4</v>
      </c>
      <c r="AF45" s="169">
        <f t="shared" si="34"/>
        <v>26.9</v>
      </c>
      <c r="AG45" s="169">
        <f t="shared" si="11"/>
        <v>10.7</v>
      </c>
      <c r="AH45" s="169">
        <f t="shared" si="12"/>
        <v>4.5</v>
      </c>
      <c r="AI45" s="169">
        <f t="shared" si="13"/>
        <v>11.9</v>
      </c>
      <c r="AJ45" s="169">
        <f t="shared" si="14"/>
        <v>16.5</v>
      </c>
      <c r="AK45" s="169">
        <f t="shared" si="35"/>
        <v>88.2</v>
      </c>
      <c r="AL45" s="169">
        <f t="shared" si="25"/>
        <v>14.6</v>
      </c>
      <c r="AM45" s="169">
        <f t="shared" si="26"/>
        <v>14.6</v>
      </c>
      <c r="AN45" s="169">
        <f t="shared" si="27"/>
        <v>10.5</v>
      </c>
      <c r="AO45" s="169">
        <f t="shared" si="28"/>
        <v>12.9</v>
      </c>
      <c r="AP45" s="170">
        <f t="shared" si="29"/>
        <v>10.1</v>
      </c>
      <c r="AQ45" s="158"/>
      <c r="AR45" s="244">
        <v>3510466</v>
      </c>
      <c r="AS45" s="157">
        <v>293358</v>
      </c>
      <c r="AU45" s="157">
        <v>129</v>
      </c>
      <c r="AV45" s="244">
        <v>105</v>
      </c>
      <c r="AW45" s="157">
        <v>101</v>
      </c>
      <c r="AY45" s="157">
        <v>697398</v>
      </c>
      <c r="AZ45" s="157">
        <v>3623301</v>
      </c>
      <c r="BA45" s="157">
        <v>0</v>
      </c>
      <c r="BB45" s="157">
        <v>631792</v>
      </c>
      <c r="BC45" s="157">
        <v>0</v>
      </c>
      <c r="BD45" s="157">
        <f t="shared" si="30"/>
        <v>4320699</v>
      </c>
      <c r="BE45" s="157">
        <f t="shared" si="31"/>
        <v>631792</v>
      </c>
      <c r="BF45" s="157">
        <f t="shared" si="32"/>
        <v>631792</v>
      </c>
      <c r="BH45" s="157">
        <v>631792</v>
      </c>
      <c r="BI45" s="157">
        <v>620330</v>
      </c>
      <c r="BJ45" s="157">
        <v>0</v>
      </c>
      <c r="BK45" s="157">
        <v>48380</v>
      </c>
      <c r="BL45" s="255">
        <f t="shared" si="15"/>
        <v>668710</v>
      </c>
      <c r="BM45" s="157">
        <v>270776</v>
      </c>
      <c r="BN45" s="157">
        <v>126539</v>
      </c>
      <c r="BO45" s="157">
        <v>6965</v>
      </c>
      <c r="BP45" s="157">
        <f t="shared" si="16"/>
        <v>133504</v>
      </c>
      <c r="BQ45" s="157">
        <v>1772676</v>
      </c>
      <c r="BR45" s="157">
        <v>1737790</v>
      </c>
      <c r="BS45" s="157">
        <f t="shared" si="17"/>
        <v>3510466</v>
      </c>
      <c r="BT45" s="157">
        <v>195257</v>
      </c>
      <c r="BV45" s="157">
        <v>615082</v>
      </c>
      <c r="BW45" s="157">
        <v>602406</v>
      </c>
      <c r="BX45" s="157">
        <v>0</v>
      </c>
      <c r="BY45" s="157">
        <v>4162</v>
      </c>
      <c r="BZ45" s="255">
        <f t="shared" si="18"/>
        <v>606568</v>
      </c>
      <c r="CA45" s="157">
        <v>259162</v>
      </c>
      <c r="CB45" s="157">
        <v>117200</v>
      </c>
      <c r="CC45" s="157">
        <v>599</v>
      </c>
      <c r="CD45" s="157">
        <f t="shared" si="19"/>
        <v>117799</v>
      </c>
      <c r="CE45" s="157">
        <v>1790289</v>
      </c>
      <c r="CF45" s="157">
        <v>1691209</v>
      </c>
      <c r="CG45" s="157">
        <f t="shared" si="20"/>
        <v>3481498</v>
      </c>
      <c r="CH45" s="157">
        <v>218102</v>
      </c>
      <c r="CJ45" s="157">
        <v>892166</v>
      </c>
      <c r="CK45" s="157">
        <v>879207</v>
      </c>
      <c r="CL45" s="157">
        <v>0</v>
      </c>
      <c r="CM45" s="157">
        <v>4162</v>
      </c>
      <c r="CN45" s="255">
        <f t="shared" si="21"/>
        <v>883369</v>
      </c>
      <c r="CO45" s="157">
        <v>253725</v>
      </c>
      <c r="CP45" s="157">
        <v>115942</v>
      </c>
      <c r="CQ45" s="157">
        <v>599</v>
      </c>
      <c r="CR45" s="157">
        <f t="shared" si="22"/>
        <v>116541</v>
      </c>
      <c r="CS45" s="157">
        <v>1718386</v>
      </c>
      <c r="CT45" s="157">
        <v>1680738</v>
      </c>
      <c r="CU45" s="157">
        <f t="shared" si="23"/>
        <v>3399124</v>
      </c>
      <c r="CV45" s="157">
        <v>280406</v>
      </c>
      <c r="CX45" s="157">
        <v>12500</v>
      </c>
      <c r="CY45" s="157">
        <v>195200</v>
      </c>
      <c r="CZ45" s="157">
        <v>1031640</v>
      </c>
      <c r="DA45" s="157">
        <v>408986</v>
      </c>
      <c r="DB45" s="157">
        <v>171849</v>
      </c>
      <c r="DC45" s="157">
        <v>456942</v>
      </c>
      <c r="DD45" s="157">
        <v>631792</v>
      </c>
      <c r="DE45" s="157">
        <v>3194087</v>
      </c>
    </row>
    <row r="46" spans="1:109" ht="30.75" customHeight="1">
      <c r="A46" s="157">
        <v>39</v>
      </c>
      <c r="B46" s="157">
        <v>31</v>
      </c>
      <c r="D46" s="55" t="s">
        <v>51</v>
      </c>
      <c r="E46" s="146">
        <v>0.32</v>
      </c>
      <c r="F46" s="56">
        <v>3385792</v>
      </c>
      <c r="G46" s="57">
        <v>5633280</v>
      </c>
      <c r="H46" s="57">
        <v>5436518</v>
      </c>
      <c r="I46" s="57">
        <v>196762</v>
      </c>
      <c r="J46" s="57">
        <v>30949</v>
      </c>
      <c r="K46" s="57">
        <v>165813</v>
      </c>
      <c r="L46" s="57">
        <v>10256</v>
      </c>
      <c r="M46" s="58">
        <v>110256</v>
      </c>
      <c r="N46" s="113">
        <v>4793812</v>
      </c>
      <c r="O46" s="59">
        <v>4793812</v>
      </c>
      <c r="P46" s="59">
        <v>261830</v>
      </c>
      <c r="Q46" s="59">
        <f t="shared" si="10"/>
        <v>1345364</v>
      </c>
      <c r="R46" s="59">
        <v>739940</v>
      </c>
      <c r="S46" s="59">
        <v>38540</v>
      </c>
      <c r="T46" s="59">
        <v>566884</v>
      </c>
      <c r="U46" s="101">
        <f t="shared" si="36"/>
        <v>3710278</v>
      </c>
      <c r="V46" s="127">
        <f t="shared" si="1"/>
        <v>1.416</v>
      </c>
      <c r="W46" s="73">
        <f t="shared" si="2"/>
        <v>0.077</v>
      </c>
      <c r="X46" s="74">
        <f t="shared" si="3"/>
        <v>1.493</v>
      </c>
      <c r="Y46" s="75">
        <f t="shared" si="37"/>
        <v>0.397</v>
      </c>
      <c r="Z46" s="76">
        <f t="shared" si="38"/>
        <v>0.219</v>
      </c>
      <c r="AA46" s="75">
        <f t="shared" si="39"/>
        <v>0.011</v>
      </c>
      <c r="AB46" s="76">
        <f t="shared" si="40"/>
        <v>0.167</v>
      </c>
      <c r="AC46" s="128">
        <f t="shared" si="41"/>
        <v>1.096</v>
      </c>
      <c r="AD46" s="246">
        <f t="shared" si="33"/>
        <v>4.9</v>
      </c>
      <c r="AE46" s="169">
        <f t="shared" si="24"/>
        <v>83</v>
      </c>
      <c r="AF46" s="169">
        <f t="shared" si="34"/>
        <v>26.5</v>
      </c>
      <c r="AG46" s="169">
        <f t="shared" si="11"/>
        <v>9.6</v>
      </c>
      <c r="AH46" s="169">
        <f t="shared" si="12"/>
        <v>4.4</v>
      </c>
      <c r="AI46" s="169">
        <f t="shared" si="13"/>
        <v>12.1</v>
      </c>
      <c r="AJ46" s="169">
        <f t="shared" si="14"/>
        <v>18.8</v>
      </c>
      <c r="AK46" s="169">
        <f t="shared" si="35"/>
        <v>87.7</v>
      </c>
      <c r="AL46" s="169">
        <f t="shared" si="25"/>
        <v>16.9</v>
      </c>
      <c r="AM46" s="169">
        <f t="shared" si="26"/>
        <v>16.9</v>
      </c>
      <c r="AN46" s="169">
        <f t="shared" si="27"/>
        <v>10.1</v>
      </c>
      <c r="AO46" s="169">
        <f t="shared" si="28"/>
        <v>14.2</v>
      </c>
      <c r="AP46" s="170">
        <f t="shared" si="29"/>
        <v>10.6</v>
      </c>
      <c r="AQ46" s="158"/>
      <c r="AR46" s="244">
        <v>3385792</v>
      </c>
      <c r="AS46" s="157">
        <v>165813</v>
      </c>
      <c r="AU46" s="157">
        <v>142</v>
      </c>
      <c r="AV46" s="244">
        <v>101</v>
      </c>
      <c r="AW46" s="157">
        <v>106</v>
      </c>
      <c r="AY46" s="157">
        <v>603902</v>
      </c>
      <c r="AZ46" s="157">
        <v>3465632</v>
      </c>
      <c r="BA46" s="157">
        <v>0</v>
      </c>
      <c r="BB46" s="157">
        <v>687370</v>
      </c>
      <c r="BC46" s="157">
        <v>0</v>
      </c>
      <c r="BD46" s="157">
        <f t="shared" si="30"/>
        <v>4069534</v>
      </c>
      <c r="BE46" s="157">
        <f t="shared" si="31"/>
        <v>687370</v>
      </c>
      <c r="BF46" s="157">
        <f t="shared" si="32"/>
        <v>687370</v>
      </c>
      <c r="BH46" s="157">
        <v>687370</v>
      </c>
      <c r="BI46" s="157">
        <v>681052</v>
      </c>
      <c r="BJ46" s="157">
        <v>0</v>
      </c>
      <c r="BK46" s="157">
        <v>2073</v>
      </c>
      <c r="BL46" s="255">
        <f t="shared" si="15"/>
        <v>683125</v>
      </c>
      <c r="BM46" s="157">
        <v>363390</v>
      </c>
      <c r="BN46" s="157">
        <v>49080</v>
      </c>
      <c r="BO46" s="157">
        <v>0</v>
      </c>
      <c r="BP46" s="157">
        <f t="shared" si="16"/>
        <v>49080</v>
      </c>
      <c r="BQ46" s="157">
        <v>1317313</v>
      </c>
      <c r="BR46" s="157">
        <v>2068479</v>
      </c>
      <c r="BS46" s="157">
        <f t="shared" si="17"/>
        <v>3385792</v>
      </c>
      <c r="BT46" s="157">
        <v>190977</v>
      </c>
      <c r="BV46" s="157">
        <v>769620</v>
      </c>
      <c r="BW46" s="157">
        <v>762563</v>
      </c>
      <c r="BX46" s="157">
        <v>0</v>
      </c>
      <c r="BY46" s="157">
        <v>2073</v>
      </c>
      <c r="BZ46" s="255">
        <f t="shared" si="18"/>
        <v>764636</v>
      </c>
      <c r="CA46" s="157">
        <v>401312</v>
      </c>
      <c r="CB46" s="157">
        <v>75758</v>
      </c>
      <c r="CC46" s="157">
        <v>0</v>
      </c>
      <c r="CD46" s="157">
        <f t="shared" si="19"/>
        <v>75758</v>
      </c>
      <c r="CE46" s="157">
        <v>1269744</v>
      </c>
      <c r="CF46" s="157">
        <v>2113702</v>
      </c>
      <c r="CG46" s="157">
        <f t="shared" si="20"/>
        <v>3383446</v>
      </c>
      <c r="CH46" s="157">
        <v>215282</v>
      </c>
      <c r="CJ46" s="157">
        <v>954632</v>
      </c>
      <c r="CK46" s="157">
        <v>946526</v>
      </c>
      <c r="CL46" s="157">
        <v>0</v>
      </c>
      <c r="CM46" s="157">
        <v>0</v>
      </c>
      <c r="CN46" s="255">
        <f t="shared" si="21"/>
        <v>946526</v>
      </c>
      <c r="CO46" s="157">
        <v>402673</v>
      </c>
      <c r="CP46" s="157">
        <v>106621</v>
      </c>
      <c r="CQ46" s="157">
        <v>0</v>
      </c>
      <c r="CR46" s="157">
        <f t="shared" si="22"/>
        <v>106621</v>
      </c>
      <c r="CS46" s="157">
        <v>1279497</v>
      </c>
      <c r="CT46" s="157">
        <v>2047560</v>
      </c>
      <c r="CU46" s="157">
        <f t="shared" si="23"/>
        <v>3327057</v>
      </c>
      <c r="CV46" s="157">
        <v>277065</v>
      </c>
      <c r="CX46" s="157">
        <v>7000</v>
      </c>
      <c r="CY46" s="157">
        <v>190900</v>
      </c>
      <c r="CZ46" s="157">
        <v>969380</v>
      </c>
      <c r="DA46" s="157">
        <v>351618</v>
      </c>
      <c r="DB46" s="157">
        <v>159549</v>
      </c>
      <c r="DC46" s="157">
        <v>444335</v>
      </c>
      <c r="DD46" s="157">
        <v>687370</v>
      </c>
      <c r="DE46" s="157">
        <v>3040170</v>
      </c>
    </row>
    <row r="47" spans="1:109" ht="30.75" customHeight="1">
      <c r="A47" s="157">
        <v>40</v>
      </c>
      <c r="B47" s="157">
        <v>31</v>
      </c>
      <c r="D47" s="55" t="s">
        <v>52</v>
      </c>
      <c r="E47" s="146">
        <v>0.18</v>
      </c>
      <c r="F47" s="56">
        <v>1325885</v>
      </c>
      <c r="G47" s="57">
        <v>2101010</v>
      </c>
      <c r="H47" s="57">
        <v>1928455</v>
      </c>
      <c r="I47" s="57">
        <v>172555</v>
      </c>
      <c r="J47" s="57">
        <v>1536</v>
      </c>
      <c r="K47" s="57">
        <v>171019</v>
      </c>
      <c r="L47" s="57">
        <v>25128</v>
      </c>
      <c r="M47" s="58">
        <v>45128</v>
      </c>
      <c r="N47" s="113">
        <v>2311987</v>
      </c>
      <c r="O47" s="59">
        <v>2311987</v>
      </c>
      <c r="P47" s="59">
        <v>456390</v>
      </c>
      <c r="Q47" s="59">
        <f t="shared" si="10"/>
        <v>221001</v>
      </c>
      <c r="R47" s="59">
        <v>90514</v>
      </c>
      <c r="S47" s="59">
        <v>914</v>
      </c>
      <c r="T47" s="59">
        <v>129573</v>
      </c>
      <c r="U47" s="101">
        <f t="shared" si="36"/>
        <v>2547376</v>
      </c>
      <c r="V47" s="127">
        <f t="shared" si="1"/>
        <v>1.744</v>
      </c>
      <c r="W47" s="73">
        <f t="shared" si="2"/>
        <v>0.344</v>
      </c>
      <c r="X47" s="74">
        <f t="shared" si="3"/>
        <v>2.088</v>
      </c>
      <c r="Y47" s="75">
        <f t="shared" si="37"/>
        <v>0.167</v>
      </c>
      <c r="Z47" s="76">
        <f t="shared" si="38"/>
        <v>0.068</v>
      </c>
      <c r="AA47" s="75">
        <f t="shared" si="39"/>
        <v>0.001</v>
      </c>
      <c r="AB47" s="76">
        <f t="shared" si="40"/>
        <v>0.098</v>
      </c>
      <c r="AC47" s="128">
        <f t="shared" si="41"/>
        <v>1.921</v>
      </c>
      <c r="AD47" s="246">
        <f t="shared" si="33"/>
        <v>12.9</v>
      </c>
      <c r="AE47" s="169">
        <f t="shared" si="24"/>
        <v>96.7</v>
      </c>
      <c r="AF47" s="169">
        <f t="shared" si="34"/>
        <v>29.9</v>
      </c>
      <c r="AG47" s="169">
        <f t="shared" si="11"/>
        <v>8.5</v>
      </c>
      <c r="AH47" s="169">
        <f t="shared" si="12"/>
        <v>2.8</v>
      </c>
      <c r="AI47" s="169">
        <f t="shared" si="13"/>
        <v>18.9</v>
      </c>
      <c r="AJ47" s="169">
        <f t="shared" si="14"/>
        <v>18.9</v>
      </c>
      <c r="AK47" s="169">
        <f t="shared" si="35"/>
        <v>103.1</v>
      </c>
      <c r="AL47" s="169">
        <f t="shared" si="25"/>
        <v>15.7</v>
      </c>
      <c r="AM47" s="169">
        <f t="shared" si="26"/>
        <v>15.7</v>
      </c>
      <c r="AN47" s="169">
        <f t="shared" si="27"/>
        <v>5.8</v>
      </c>
      <c r="AO47" s="169">
        <f t="shared" si="28"/>
        <v>25.3</v>
      </c>
      <c r="AP47" s="170">
        <f t="shared" si="29"/>
        <v>8.5</v>
      </c>
      <c r="AQ47" s="158"/>
      <c r="AR47" s="244">
        <v>1325885</v>
      </c>
      <c r="AS47" s="157">
        <v>171019</v>
      </c>
      <c r="AU47" s="157">
        <v>253</v>
      </c>
      <c r="AV47" s="244">
        <v>58</v>
      </c>
      <c r="AW47" s="157">
        <v>85</v>
      </c>
      <c r="AY47" s="157">
        <v>384315</v>
      </c>
      <c r="AZ47" s="157">
        <v>1341739</v>
      </c>
      <c r="BA47" s="157">
        <v>0</v>
      </c>
      <c r="BB47" s="157">
        <v>270239</v>
      </c>
      <c r="BC47" s="157">
        <v>0</v>
      </c>
      <c r="BD47" s="157">
        <f t="shared" si="30"/>
        <v>1726054</v>
      </c>
      <c r="BE47" s="157">
        <f t="shared" si="31"/>
        <v>270239</v>
      </c>
      <c r="BF47" s="157">
        <f t="shared" si="32"/>
        <v>270239</v>
      </c>
      <c r="BH47" s="157">
        <v>270239</v>
      </c>
      <c r="BI47" s="157">
        <v>263660</v>
      </c>
      <c r="BJ47" s="157">
        <v>0</v>
      </c>
      <c r="BK47" s="157">
        <v>0</v>
      </c>
      <c r="BL47" s="255">
        <f t="shared" si="15"/>
        <v>263660</v>
      </c>
      <c r="BM47" s="157">
        <v>200517</v>
      </c>
      <c r="BN47" s="157">
        <v>20689</v>
      </c>
      <c r="BO47" s="157">
        <v>0</v>
      </c>
      <c r="BP47" s="157">
        <f t="shared" si="16"/>
        <v>20689</v>
      </c>
      <c r="BQ47" s="157">
        <v>303906</v>
      </c>
      <c r="BR47" s="157">
        <v>1021979</v>
      </c>
      <c r="BS47" s="157">
        <f t="shared" si="17"/>
        <v>1325885</v>
      </c>
      <c r="BT47" s="157">
        <v>87109</v>
      </c>
      <c r="BV47" s="157">
        <v>354849</v>
      </c>
      <c r="BW47" s="157">
        <v>348270</v>
      </c>
      <c r="BX47" s="157">
        <v>0</v>
      </c>
      <c r="BY47" s="157">
        <v>0</v>
      </c>
      <c r="BZ47" s="255">
        <f t="shared" si="18"/>
        <v>348270</v>
      </c>
      <c r="CA47" s="157">
        <v>190636</v>
      </c>
      <c r="CB47" s="157">
        <v>33848</v>
      </c>
      <c r="CC47" s="157">
        <v>0</v>
      </c>
      <c r="CD47" s="157">
        <f t="shared" si="19"/>
        <v>33848</v>
      </c>
      <c r="CE47" s="157">
        <v>278680</v>
      </c>
      <c r="CF47" s="157">
        <v>1029883</v>
      </c>
      <c r="CG47" s="157">
        <f t="shared" si="20"/>
        <v>1308563</v>
      </c>
      <c r="CH47" s="157">
        <v>98170</v>
      </c>
      <c r="CJ47" s="157">
        <v>411574</v>
      </c>
      <c r="CK47" s="157">
        <v>404996</v>
      </c>
      <c r="CL47" s="157">
        <v>0</v>
      </c>
      <c r="CM47" s="157">
        <v>0</v>
      </c>
      <c r="CN47" s="255">
        <f t="shared" si="21"/>
        <v>404996</v>
      </c>
      <c r="CO47" s="157">
        <v>210326</v>
      </c>
      <c r="CP47" s="157">
        <v>60789</v>
      </c>
      <c r="CQ47" s="157">
        <v>0</v>
      </c>
      <c r="CR47" s="157">
        <f t="shared" si="22"/>
        <v>60789</v>
      </c>
      <c r="CS47" s="157">
        <v>287719</v>
      </c>
      <c r="CT47" s="157">
        <v>1023953</v>
      </c>
      <c r="CU47" s="157">
        <f t="shared" si="23"/>
        <v>1311672</v>
      </c>
      <c r="CV47" s="157">
        <v>126973</v>
      </c>
      <c r="CX47" s="157">
        <v>1500</v>
      </c>
      <c r="CY47" s="157">
        <v>87100</v>
      </c>
      <c r="CZ47" s="157">
        <v>428078</v>
      </c>
      <c r="DA47" s="157">
        <v>121525</v>
      </c>
      <c r="DB47" s="157">
        <v>40013</v>
      </c>
      <c r="DC47" s="157">
        <v>270330</v>
      </c>
      <c r="DD47" s="157">
        <v>270239</v>
      </c>
      <c r="DE47" s="157">
        <v>1382841</v>
      </c>
    </row>
    <row r="48" spans="1:109" ht="30.75" customHeight="1">
      <c r="A48" s="157">
        <v>41</v>
      </c>
      <c r="B48" s="157">
        <v>31</v>
      </c>
      <c r="D48" s="55" t="s">
        <v>53</v>
      </c>
      <c r="E48" s="146">
        <v>0.62</v>
      </c>
      <c r="F48" s="56">
        <v>3935737</v>
      </c>
      <c r="G48" s="57">
        <v>5832959</v>
      </c>
      <c r="H48" s="57">
        <v>5629130</v>
      </c>
      <c r="I48" s="57">
        <v>203829</v>
      </c>
      <c r="J48" s="57">
        <v>19791</v>
      </c>
      <c r="K48" s="57">
        <v>184038</v>
      </c>
      <c r="L48" s="57">
        <v>1834</v>
      </c>
      <c r="M48" s="58">
        <v>167036</v>
      </c>
      <c r="N48" s="113">
        <v>4977780</v>
      </c>
      <c r="O48" s="59">
        <v>4977780</v>
      </c>
      <c r="P48" s="59">
        <v>266260</v>
      </c>
      <c r="Q48" s="59">
        <f t="shared" si="10"/>
        <v>1754731</v>
      </c>
      <c r="R48" s="59">
        <v>547149</v>
      </c>
      <c r="S48" s="59">
        <v>340434</v>
      </c>
      <c r="T48" s="59">
        <v>867148</v>
      </c>
      <c r="U48" s="101">
        <f t="shared" si="36"/>
        <v>3489309</v>
      </c>
      <c r="V48" s="127">
        <f t="shared" si="1"/>
        <v>1.265</v>
      </c>
      <c r="W48" s="73">
        <f t="shared" si="2"/>
        <v>0.068</v>
      </c>
      <c r="X48" s="74">
        <f t="shared" si="3"/>
        <v>1.332</v>
      </c>
      <c r="Y48" s="75">
        <f t="shared" si="37"/>
        <v>0.446</v>
      </c>
      <c r="Z48" s="76">
        <f t="shared" si="38"/>
        <v>0.139</v>
      </c>
      <c r="AA48" s="75">
        <f t="shared" si="39"/>
        <v>0.086</v>
      </c>
      <c r="AB48" s="76">
        <f t="shared" si="40"/>
        <v>0.22</v>
      </c>
      <c r="AC48" s="128">
        <f t="shared" si="41"/>
        <v>0.887</v>
      </c>
      <c r="AD48" s="246">
        <f t="shared" si="33"/>
        <v>4.7</v>
      </c>
      <c r="AE48" s="169">
        <f t="shared" si="24"/>
        <v>82.5</v>
      </c>
      <c r="AF48" s="169">
        <f t="shared" si="34"/>
        <v>26.5</v>
      </c>
      <c r="AG48" s="169">
        <f t="shared" si="11"/>
        <v>9.3</v>
      </c>
      <c r="AH48" s="169">
        <f t="shared" si="12"/>
        <v>5.4</v>
      </c>
      <c r="AI48" s="169">
        <f t="shared" si="13"/>
        <v>13.7</v>
      </c>
      <c r="AJ48" s="169">
        <f t="shared" si="14"/>
        <v>12.4</v>
      </c>
      <c r="AK48" s="169">
        <f t="shared" si="35"/>
        <v>87.3</v>
      </c>
      <c r="AL48" s="169">
        <f t="shared" si="25"/>
        <v>11.2</v>
      </c>
      <c r="AM48" s="169">
        <f>ROUND(BF48/BD48*100,1)</f>
        <v>11.2</v>
      </c>
      <c r="AN48" s="169">
        <f t="shared" si="27"/>
        <v>9.4</v>
      </c>
      <c r="AO48" s="169">
        <f t="shared" si="28"/>
        <v>11.6</v>
      </c>
      <c r="AP48" s="170">
        <f t="shared" si="29"/>
        <v>7.3</v>
      </c>
      <c r="AQ48" s="158"/>
      <c r="AR48" s="244">
        <v>3935737</v>
      </c>
      <c r="AS48" s="157">
        <v>184038</v>
      </c>
      <c r="AU48" s="157">
        <v>116</v>
      </c>
      <c r="AV48" s="244">
        <v>94</v>
      </c>
      <c r="AW48" s="157">
        <v>73</v>
      </c>
      <c r="AY48" s="157">
        <v>748759</v>
      </c>
      <c r="AZ48" s="157">
        <v>4344522</v>
      </c>
      <c r="BA48" s="157">
        <v>1123</v>
      </c>
      <c r="BB48" s="157">
        <v>570164</v>
      </c>
      <c r="BC48" s="157">
        <v>1123</v>
      </c>
      <c r="BD48" s="157">
        <f t="shared" si="30"/>
        <v>5093281</v>
      </c>
      <c r="BE48" s="157">
        <f t="shared" si="31"/>
        <v>571287</v>
      </c>
      <c r="BF48" s="157">
        <f t="shared" si="32"/>
        <v>570164</v>
      </c>
      <c r="BH48" s="157">
        <v>569759</v>
      </c>
      <c r="BI48" s="157">
        <v>569759</v>
      </c>
      <c r="BJ48" s="157">
        <v>0</v>
      </c>
      <c r="BK48" s="157">
        <v>0</v>
      </c>
      <c r="BL48" s="255">
        <f t="shared" si="15"/>
        <v>569759</v>
      </c>
      <c r="BM48" s="157">
        <v>197150</v>
      </c>
      <c r="BN48" s="157">
        <v>115890</v>
      </c>
      <c r="BO48" s="157">
        <v>0</v>
      </c>
      <c r="BP48" s="157">
        <f t="shared" si="16"/>
        <v>115890</v>
      </c>
      <c r="BQ48" s="157">
        <v>2823980</v>
      </c>
      <c r="BR48" s="157">
        <v>1111757</v>
      </c>
      <c r="BS48" s="157">
        <f t="shared" si="17"/>
        <v>3935737</v>
      </c>
      <c r="BT48" s="157">
        <v>232609</v>
      </c>
      <c r="BV48" s="157">
        <v>614271</v>
      </c>
      <c r="BW48" s="157">
        <v>614271</v>
      </c>
      <c r="BX48" s="157">
        <v>0</v>
      </c>
      <c r="BY48" s="157">
        <v>0</v>
      </c>
      <c r="BZ48" s="255">
        <f t="shared" si="18"/>
        <v>614271</v>
      </c>
      <c r="CA48" s="157">
        <v>175367</v>
      </c>
      <c r="CB48" s="157">
        <v>161101</v>
      </c>
      <c r="CC48" s="157">
        <v>0</v>
      </c>
      <c r="CD48" s="157">
        <f t="shared" si="19"/>
        <v>161101</v>
      </c>
      <c r="CE48" s="157">
        <v>2614568</v>
      </c>
      <c r="CF48" s="157">
        <v>1347146</v>
      </c>
      <c r="CG48" s="157">
        <f t="shared" si="20"/>
        <v>3961714</v>
      </c>
      <c r="CH48" s="157">
        <v>257756</v>
      </c>
      <c r="CJ48" s="157">
        <v>644590</v>
      </c>
      <c r="CK48" s="157">
        <v>644590</v>
      </c>
      <c r="CL48" s="157">
        <v>0</v>
      </c>
      <c r="CM48" s="157">
        <v>0</v>
      </c>
      <c r="CN48" s="255">
        <f t="shared" si="21"/>
        <v>644590</v>
      </c>
      <c r="CO48" s="157">
        <v>157660</v>
      </c>
      <c r="CP48" s="157">
        <v>175773</v>
      </c>
      <c r="CQ48" s="157">
        <v>0</v>
      </c>
      <c r="CR48" s="157">
        <f t="shared" si="22"/>
        <v>175773</v>
      </c>
      <c r="CS48" s="157">
        <v>2596426</v>
      </c>
      <c r="CT48" s="157">
        <v>1277366</v>
      </c>
      <c r="CU48" s="157">
        <f t="shared" si="23"/>
        <v>3873792</v>
      </c>
      <c r="CV48" s="157">
        <v>334657</v>
      </c>
      <c r="CX48" s="157">
        <v>18600</v>
      </c>
      <c r="CY48" s="157">
        <v>232600</v>
      </c>
      <c r="CZ48" s="157">
        <v>1219411</v>
      </c>
      <c r="DA48" s="157">
        <v>426828</v>
      </c>
      <c r="DB48" s="157">
        <v>247300</v>
      </c>
      <c r="DC48" s="157">
        <v>631142</v>
      </c>
      <c r="DD48" s="157">
        <v>570164</v>
      </c>
      <c r="DE48" s="157">
        <v>3790996</v>
      </c>
    </row>
    <row r="49" spans="1:109" ht="30.75" customHeight="1" thickBot="1">
      <c r="A49" s="157">
        <v>42</v>
      </c>
      <c r="B49" s="157">
        <v>51</v>
      </c>
      <c r="D49" s="86" t="s">
        <v>54</v>
      </c>
      <c r="E49" s="147">
        <v>0.47</v>
      </c>
      <c r="F49" s="87">
        <v>1514191</v>
      </c>
      <c r="G49" s="88">
        <v>2736751</v>
      </c>
      <c r="H49" s="88">
        <v>2650963</v>
      </c>
      <c r="I49" s="88">
        <v>85788</v>
      </c>
      <c r="J49" s="88">
        <v>21761</v>
      </c>
      <c r="K49" s="88">
        <v>64027</v>
      </c>
      <c r="L49" s="88">
        <v>13556</v>
      </c>
      <c r="M49" s="89">
        <v>123556</v>
      </c>
      <c r="N49" s="117">
        <v>3559464</v>
      </c>
      <c r="O49" s="90">
        <v>3559464</v>
      </c>
      <c r="P49" s="90">
        <v>10783</v>
      </c>
      <c r="Q49" s="90">
        <f t="shared" si="10"/>
        <v>1926599</v>
      </c>
      <c r="R49" s="90">
        <v>979000</v>
      </c>
      <c r="S49" s="90">
        <v>275000</v>
      </c>
      <c r="T49" s="90">
        <v>672599</v>
      </c>
      <c r="U49" s="102">
        <f>N49+P49-Q49</f>
        <v>1643648</v>
      </c>
      <c r="V49" s="129">
        <f t="shared" si="1"/>
        <v>2.351</v>
      </c>
      <c r="W49" s="91">
        <f t="shared" si="2"/>
        <v>0.007</v>
      </c>
      <c r="X49" s="92">
        <f t="shared" si="3"/>
        <v>2.358</v>
      </c>
      <c r="Y49" s="93">
        <f>ROUND(Q49/$F49,3)</f>
        <v>1.272</v>
      </c>
      <c r="Z49" s="94">
        <f>ROUND(R49/$F49,3)</f>
        <v>0.647</v>
      </c>
      <c r="AA49" s="93">
        <f>ROUND(S49/$F49,3)</f>
        <v>0.182</v>
      </c>
      <c r="AB49" s="94">
        <f>ROUND(T49/$F49,3)</f>
        <v>0.444</v>
      </c>
      <c r="AC49" s="130">
        <f>ROUND(U49/$F49,3)</f>
        <v>1.085</v>
      </c>
      <c r="AD49" s="247">
        <f>ROUND(AS49/AR49*100,1)</f>
        <v>4.2</v>
      </c>
      <c r="AE49" s="172">
        <f t="shared" si="24"/>
        <v>85.4</v>
      </c>
      <c r="AF49" s="172">
        <f t="shared" si="34"/>
        <v>22.7</v>
      </c>
      <c r="AG49" s="172">
        <f t="shared" si="11"/>
        <v>9.3</v>
      </c>
      <c r="AH49" s="172">
        <f t="shared" si="12"/>
        <v>0.7</v>
      </c>
      <c r="AI49" s="172">
        <f t="shared" si="13"/>
        <v>8.9</v>
      </c>
      <c r="AJ49" s="172">
        <f t="shared" si="14"/>
        <v>28.5</v>
      </c>
      <c r="AK49" s="172">
        <f t="shared" si="35"/>
        <v>90.7</v>
      </c>
      <c r="AL49" s="172">
        <f>ROUND(BE49/BD49*100,1)</f>
        <v>24.9</v>
      </c>
      <c r="AM49" s="172">
        <f>ROUND(BF49/BD49*100,1)</f>
        <v>24.9</v>
      </c>
      <c r="AN49" s="172">
        <f>AV49/10</f>
        <v>19.4</v>
      </c>
      <c r="AO49" s="172">
        <f>AU49/10</f>
        <v>17.6</v>
      </c>
      <c r="AP49" s="173">
        <f>AW49/10</f>
        <v>13.2</v>
      </c>
      <c r="AQ49" s="158"/>
      <c r="AR49" s="244">
        <v>1514191</v>
      </c>
      <c r="AS49" s="157">
        <v>64027</v>
      </c>
      <c r="AU49" s="157">
        <v>176</v>
      </c>
      <c r="AV49" s="244">
        <v>194</v>
      </c>
      <c r="AW49" s="157">
        <v>132</v>
      </c>
      <c r="AY49" s="157">
        <v>365074</v>
      </c>
      <c r="AZ49" s="157">
        <v>1679954</v>
      </c>
      <c r="BA49" s="157">
        <v>0</v>
      </c>
      <c r="BB49" s="157">
        <v>508191</v>
      </c>
      <c r="BC49" s="157">
        <v>0</v>
      </c>
      <c r="BD49" s="157">
        <f t="shared" si="30"/>
        <v>2045028</v>
      </c>
      <c r="BE49" s="157">
        <f t="shared" si="31"/>
        <v>508191</v>
      </c>
      <c r="BF49" s="157">
        <f t="shared" si="32"/>
        <v>508191</v>
      </c>
      <c r="BH49" s="157">
        <v>508058</v>
      </c>
      <c r="BI49" s="157">
        <v>502478</v>
      </c>
      <c r="BJ49" s="157">
        <v>0</v>
      </c>
      <c r="BK49" s="157">
        <v>0</v>
      </c>
      <c r="BL49" s="255">
        <f t="shared" si="15"/>
        <v>502478</v>
      </c>
      <c r="BM49" s="157">
        <v>240966</v>
      </c>
      <c r="BN49" s="157">
        <v>89353</v>
      </c>
      <c r="BO49" s="157">
        <v>0</v>
      </c>
      <c r="BP49" s="157">
        <f t="shared" si="16"/>
        <v>89353</v>
      </c>
      <c r="BQ49" s="157">
        <v>795370</v>
      </c>
      <c r="BR49" s="157">
        <v>718821</v>
      </c>
      <c r="BS49" s="157">
        <f t="shared" si="17"/>
        <v>1514191</v>
      </c>
      <c r="BT49" s="157">
        <v>102128</v>
      </c>
      <c r="BV49" s="157">
        <v>480714</v>
      </c>
      <c r="BW49" s="157">
        <v>474254</v>
      </c>
      <c r="BX49" s="157">
        <v>0</v>
      </c>
      <c r="BY49" s="157">
        <v>0</v>
      </c>
      <c r="BZ49" s="255">
        <f t="shared" si="18"/>
        <v>474254</v>
      </c>
      <c r="CA49" s="157">
        <v>221735</v>
      </c>
      <c r="CB49" s="157">
        <v>85962</v>
      </c>
      <c r="CC49" s="157">
        <v>0</v>
      </c>
      <c r="CD49" s="157">
        <f t="shared" si="19"/>
        <v>85962</v>
      </c>
      <c r="CE49" s="157">
        <v>783016</v>
      </c>
      <c r="CF49" s="157">
        <v>702663</v>
      </c>
      <c r="CG49" s="157">
        <f t="shared" si="20"/>
        <v>1485679</v>
      </c>
      <c r="CH49" s="157">
        <v>118522</v>
      </c>
      <c r="CJ49" s="157">
        <v>488162</v>
      </c>
      <c r="CK49" s="157">
        <v>474341</v>
      </c>
      <c r="CL49" s="157">
        <v>0</v>
      </c>
      <c r="CM49" s="157">
        <v>0</v>
      </c>
      <c r="CN49" s="255">
        <f t="shared" si="21"/>
        <v>474341</v>
      </c>
      <c r="CO49" s="157">
        <v>218469</v>
      </c>
      <c r="CP49" s="157">
        <v>78525</v>
      </c>
      <c r="CQ49" s="157">
        <v>0</v>
      </c>
      <c r="CR49" s="157">
        <f t="shared" si="22"/>
        <v>78525</v>
      </c>
      <c r="CS49" s="157">
        <v>799530</v>
      </c>
      <c r="CT49" s="157">
        <v>659878</v>
      </c>
      <c r="CU49" s="157">
        <f t="shared" si="23"/>
        <v>1459408</v>
      </c>
      <c r="CV49" s="157">
        <v>153663</v>
      </c>
      <c r="CX49" s="157">
        <v>2400</v>
      </c>
      <c r="CY49" s="157">
        <v>102100</v>
      </c>
      <c r="CZ49" s="157">
        <v>404871</v>
      </c>
      <c r="DA49" s="157">
        <v>165958</v>
      </c>
      <c r="DB49" s="157">
        <v>12773</v>
      </c>
      <c r="DC49" s="157">
        <v>159608</v>
      </c>
      <c r="DD49" s="157">
        <v>508191</v>
      </c>
      <c r="DE49" s="157">
        <v>1524185</v>
      </c>
    </row>
    <row r="50" spans="4:43" ht="30.75" customHeight="1" thickTop="1">
      <c r="D50" s="19" t="s">
        <v>55</v>
      </c>
      <c r="E50" s="148"/>
      <c r="F50" s="20">
        <f>SUM(F8:F28)</f>
        <v>381881793</v>
      </c>
      <c r="G50" s="20">
        <f aca="true" t="shared" si="42" ref="G50:U50">SUM(G8:G28)</f>
        <v>666338277</v>
      </c>
      <c r="H50" s="20">
        <f t="shared" si="42"/>
        <v>628775770</v>
      </c>
      <c r="I50" s="20">
        <f t="shared" si="42"/>
        <v>37562507</v>
      </c>
      <c r="J50" s="20">
        <f t="shared" si="42"/>
        <v>3229175</v>
      </c>
      <c r="K50" s="20">
        <f t="shared" si="42"/>
        <v>34333332</v>
      </c>
      <c r="L50" s="20">
        <f t="shared" si="42"/>
        <v>-1121659</v>
      </c>
      <c r="M50" s="97">
        <f t="shared" si="42"/>
        <v>1928789</v>
      </c>
      <c r="N50" s="118">
        <f t="shared" si="42"/>
        <v>712920018</v>
      </c>
      <c r="O50" s="20">
        <f t="shared" si="42"/>
        <v>712920018</v>
      </c>
      <c r="P50" s="20">
        <f t="shared" si="42"/>
        <v>81082437</v>
      </c>
      <c r="Q50" s="20">
        <f t="shared" si="42"/>
        <v>199570448</v>
      </c>
      <c r="R50" s="20">
        <f>SUM(R8:R28)</f>
        <v>68714853</v>
      </c>
      <c r="S50" s="20">
        <f t="shared" si="42"/>
        <v>27981881</v>
      </c>
      <c r="T50" s="20">
        <f t="shared" si="42"/>
        <v>102873714</v>
      </c>
      <c r="U50" s="109">
        <f t="shared" si="42"/>
        <v>594432007</v>
      </c>
      <c r="V50" s="131"/>
      <c r="W50" s="21"/>
      <c r="X50" s="22"/>
      <c r="Y50" s="23"/>
      <c r="Z50" s="24"/>
      <c r="AA50" s="23"/>
      <c r="AB50" s="24"/>
      <c r="AC50" s="132"/>
      <c r="AD50" s="181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3"/>
      <c r="AQ50" s="158"/>
    </row>
    <row r="51" spans="4:43" ht="30.75" customHeight="1">
      <c r="D51" s="10" t="s">
        <v>56</v>
      </c>
      <c r="E51" s="149"/>
      <c r="F51" s="11">
        <f aca="true" t="shared" si="43" ref="F51:U51">SUM(F29:F49)</f>
        <v>73719834</v>
      </c>
      <c r="G51" s="12">
        <f t="shared" si="43"/>
        <v>119030965</v>
      </c>
      <c r="H51" s="12">
        <f t="shared" si="43"/>
        <v>111922468</v>
      </c>
      <c r="I51" s="12">
        <f t="shared" si="43"/>
        <v>7108497</v>
      </c>
      <c r="J51" s="12">
        <f t="shared" si="43"/>
        <v>992773</v>
      </c>
      <c r="K51" s="12">
        <f t="shared" si="43"/>
        <v>6115724</v>
      </c>
      <c r="L51" s="12">
        <f t="shared" si="43"/>
        <v>-182508</v>
      </c>
      <c r="M51" s="13">
        <f t="shared" si="43"/>
        <v>564476</v>
      </c>
      <c r="N51" s="114">
        <f t="shared" si="43"/>
        <v>111242152</v>
      </c>
      <c r="O51" s="14">
        <f t="shared" si="43"/>
        <v>111242152</v>
      </c>
      <c r="P51" s="14">
        <f t="shared" si="43"/>
        <v>4982271</v>
      </c>
      <c r="Q51" s="14">
        <f t="shared" si="43"/>
        <v>43356558</v>
      </c>
      <c r="R51" s="14">
        <f t="shared" si="43"/>
        <v>18517663</v>
      </c>
      <c r="S51" s="14">
        <f t="shared" si="43"/>
        <v>4356295</v>
      </c>
      <c r="T51" s="14">
        <f t="shared" si="43"/>
        <v>20482600</v>
      </c>
      <c r="U51" s="103">
        <f t="shared" si="43"/>
        <v>72867865</v>
      </c>
      <c r="V51" s="133"/>
      <c r="W51" s="6"/>
      <c r="X51" s="7"/>
      <c r="Y51" s="8"/>
      <c r="Z51" s="9"/>
      <c r="AA51" s="8"/>
      <c r="AB51" s="9"/>
      <c r="AC51" s="134"/>
      <c r="AD51" s="168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70"/>
      <c r="AQ51" s="158"/>
    </row>
    <row r="52" spans="4:43" ht="30.75" customHeight="1" thickBot="1">
      <c r="D52" s="64" t="s">
        <v>57</v>
      </c>
      <c r="E52" s="150"/>
      <c r="F52" s="65">
        <f aca="true" t="shared" si="44" ref="F52:U52">SUM(F8:F49)</f>
        <v>455601627</v>
      </c>
      <c r="G52" s="66">
        <f t="shared" si="44"/>
        <v>785369242</v>
      </c>
      <c r="H52" s="66">
        <f t="shared" si="44"/>
        <v>740698238</v>
      </c>
      <c r="I52" s="66">
        <f t="shared" si="44"/>
        <v>44671004</v>
      </c>
      <c r="J52" s="66">
        <f t="shared" si="44"/>
        <v>4221948</v>
      </c>
      <c r="K52" s="66">
        <f t="shared" si="44"/>
        <v>40449056</v>
      </c>
      <c r="L52" s="66">
        <f t="shared" si="44"/>
        <v>-1304167</v>
      </c>
      <c r="M52" s="67">
        <f t="shared" si="44"/>
        <v>2493265</v>
      </c>
      <c r="N52" s="119">
        <f t="shared" si="44"/>
        <v>824162170</v>
      </c>
      <c r="O52" s="68">
        <f t="shared" si="44"/>
        <v>824162170</v>
      </c>
      <c r="P52" s="68">
        <f t="shared" si="44"/>
        <v>86064708</v>
      </c>
      <c r="Q52" s="68">
        <f t="shared" si="44"/>
        <v>242927006</v>
      </c>
      <c r="R52" s="68">
        <f t="shared" si="44"/>
        <v>87232516</v>
      </c>
      <c r="S52" s="68">
        <f t="shared" si="44"/>
        <v>32338176</v>
      </c>
      <c r="T52" s="68">
        <f t="shared" si="44"/>
        <v>123356314</v>
      </c>
      <c r="U52" s="104">
        <f t="shared" si="44"/>
        <v>667299872</v>
      </c>
      <c r="V52" s="135"/>
      <c r="W52" s="15"/>
      <c r="X52" s="16"/>
      <c r="Y52" s="17"/>
      <c r="Z52" s="18"/>
      <c r="AA52" s="17"/>
      <c r="AB52" s="18"/>
      <c r="AC52" s="136"/>
      <c r="AD52" s="184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6"/>
      <c r="AQ52" s="158"/>
    </row>
    <row r="53" spans="4:109" ht="30.75" customHeight="1" thickTop="1">
      <c r="D53" s="25" t="s">
        <v>60</v>
      </c>
      <c r="E53" s="151">
        <f>ROUND(SUM(E8:E28)/21,3)</f>
        <v>0.656</v>
      </c>
      <c r="F53" s="26">
        <f aca="true" t="shared" si="45" ref="F53:U53">ROUND(SUM(F8:F28)/21,3)</f>
        <v>18184847.286</v>
      </c>
      <c r="G53" s="26">
        <f t="shared" si="45"/>
        <v>31730394.143</v>
      </c>
      <c r="H53" s="26">
        <f t="shared" si="45"/>
        <v>29941703.333</v>
      </c>
      <c r="I53" s="26">
        <f t="shared" si="45"/>
        <v>1788690.81</v>
      </c>
      <c r="J53" s="26">
        <f t="shared" si="45"/>
        <v>153770.238</v>
      </c>
      <c r="K53" s="26">
        <f t="shared" si="45"/>
        <v>1634920.571</v>
      </c>
      <c r="L53" s="26">
        <f t="shared" si="45"/>
        <v>-53412.333</v>
      </c>
      <c r="M53" s="98">
        <f t="shared" si="45"/>
        <v>91847.095</v>
      </c>
      <c r="N53" s="120">
        <f t="shared" si="45"/>
        <v>33948572.286</v>
      </c>
      <c r="O53" s="26">
        <f t="shared" si="45"/>
        <v>33948572.286</v>
      </c>
      <c r="P53" s="26">
        <f t="shared" si="45"/>
        <v>3861068.429</v>
      </c>
      <c r="Q53" s="26">
        <f t="shared" si="45"/>
        <v>9503354.667</v>
      </c>
      <c r="R53" s="26">
        <f t="shared" si="45"/>
        <v>3272135.857</v>
      </c>
      <c r="S53" s="26">
        <f t="shared" si="45"/>
        <v>1332470.524</v>
      </c>
      <c r="T53" s="26">
        <f t="shared" si="45"/>
        <v>4898748.286</v>
      </c>
      <c r="U53" s="110">
        <f t="shared" si="45"/>
        <v>28306286.048</v>
      </c>
      <c r="V53" s="137">
        <f>ROUND(SUM(V8:V28)/21,3)</f>
        <v>1.887</v>
      </c>
      <c r="W53" s="27">
        <f aca="true" t="shared" si="46" ref="W53:AP53">ROUND(SUM(W8:W28)/21,3)</f>
        <v>0.208</v>
      </c>
      <c r="X53" s="27">
        <f t="shared" si="46"/>
        <v>2.095</v>
      </c>
      <c r="Y53" s="27">
        <f>ROUND(SUM(Y8:Y28)/21,3)</f>
        <v>0.577</v>
      </c>
      <c r="Z53" s="27">
        <f t="shared" si="46"/>
        <v>0.21</v>
      </c>
      <c r="AA53" s="27">
        <f t="shared" si="46"/>
        <v>0.08</v>
      </c>
      <c r="AB53" s="27">
        <f t="shared" si="46"/>
        <v>0.287</v>
      </c>
      <c r="AC53" s="138">
        <f t="shared" si="46"/>
        <v>1.518</v>
      </c>
      <c r="AD53" s="174">
        <f t="shared" si="46"/>
        <v>8.862</v>
      </c>
      <c r="AE53" s="175">
        <f t="shared" si="46"/>
        <v>86.343</v>
      </c>
      <c r="AF53" s="175">
        <f t="shared" si="46"/>
        <v>27.1</v>
      </c>
      <c r="AG53" s="175">
        <f t="shared" si="46"/>
        <v>13.548</v>
      </c>
      <c r="AH53" s="175">
        <f t="shared" si="46"/>
        <v>6.305</v>
      </c>
      <c r="AI53" s="175">
        <f t="shared" si="46"/>
        <v>8.529</v>
      </c>
      <c r="AJ53" s="175">
        <f t="shared" si="46"/>
        <v>18.086</v>
      </c>
      <c r="AK53" s="175">
        <f t="shared" si="46"/>
        <v>91.276</v>
      </c>
      <c r="AL53" s="175">
        <f t="shared" si="46"/>
        <v>15.557</v>
      </c>
      <c r="AM53" s="175">
        <f t="shared" si="46"/>
        <v>14.943</v>
      </c>
      <c r="AN53" s="175">
        <f t="shared" si="46"/>
        <v>13.752</v>
      </c>
      <c r="AO53" s="175">
        <f t="shared" si="46"/>
        <v>13.733</v>
      </c>
      <c r="AP53" s="176">
        <f t="shared" si="46"/>
        <v>9.643</v>
      </c>
      <c r="AQ53" s="158"/>
      <c r="AZ53" s="157">
        <f>SUM(AZ8:AZ28)</f>
        <v>389647922</v>
      </c>
      <c r="BD53" s="157">
        <f>SUM(BD8:BD28)</f>
        <v>495156986</v>
      </c>
      <c r="BE53" s="157">
        <f>SUM(BE8:BE28)</f>
        <v>78758824</v>
      </c>
      <c r="BF53" s="157">
        <f>SUM(BF8:BF28)</f>
        <v>76585906</v>
      </c>
      <c r="BH53" s="157">
        <f>SUM(BH8:BH28)</f>
        <v>76569816</v>
      </c>
      <c r="BL53" s="157">
        <f>SUM(BL8:BL28)</f>
        <v>76416515</v>
      </c>
      <c r="BM53" s="157">
        <f>SUM(BM8:BM28)</f>
        <v>22183834</v>
      </c>
      <c r="BP53" s="157">
        <f>SUM(BP8:BP28)</f>
        <v>18357037</v>
      </c>
      <c r="BS53" s="157">
        <f>SUM(BS8:BS28)</f>
        <v>381881793</v>
      </c>
      <c r="BT53" s="157">
        <f>SUM(BT8:BT28)</f>
        <v>20194624</v>
      </c>
      <c r="BV53" s="157">
        <f>SUM(BV8:BV28)</f>
        <v>75697211</v>
      </c>
      <c r="BZ53" s="157">
        <f>SUM(BZ8:BZ28)</f>
        <v>75477128</v>
      </c>
      <c r="CA53" s="157">
        <f>SUM(CA8:CA28)</f>
        <v>19996651</v>
      </c>
      <c r="CD53" s="157">
        <f>SUM(CD8:CD28)</f>
        <v>20067771</v>
      </c>
      <c r="CG53" s="157">
        <f>SUM(CG8:CG28)</f>
        <v>378166928</v>
      </c>
      <c r="CH53" s="157">
        <f>SUM(CH8:CH28)</f>
        <v>22534688</v>
      </c>
      <c r="CJ53" s="157">
        <f>SUM(CJ8:CJ28)</f>
        <v>79481263</v>
      </c>
      <c r="CN53" s="157">
        <f>SUM(CN8:CN28)</f>
        <v>79225027</v>
      </c>
      <c r="CO53" s="157">
        <f>SUM(CO8:CO28)</f>
        <v>18796093</v>
      </c>
      <c r="CR53" s="157">
        <f>SUM(CR8:CR28)</f>
        <v>21086944</v>
      </c>
      <c r="CU53" s="157">
        <f>SUM(CU8:CU28)</f>
        <v>370923677</v>
      </c>
      <c r="CV53" s="157">
        <f>SUM(CV8:CV28)</f>
        <v>29332416</v>
      </c>
      <c r="CX53" s="157">
        <f>SUM(CX8:CX28)</f>
        <v>2131000</v>
      </c>
      <c r="CY53" s="157">
        <f aca="true" t="shared" si="47" ref="CY53:DE53">SUM(CY8:CY28)</f>
        <v>19637100</v>
      </c>
      <c r="CZ53" s="157">
        <f t="shared" si="47"/>
        <v>112920283</v>
      </c>
      <c r="DA53" s="157">
        <f t="shared" si="47"/>
        <v>53789880</v>
      </c>
      <c r="DB53" s="157">
        <f t="shared" si="47"/>
        <v>28266625</v>
      </c>
      <c r="DC53" s="157">
        <f t="shared" si="47"/>
        <v>32227392</v>
      </c>
      <c r="DD53" s="157">
        <f t="shared" si="47"/>
        <v>76585906</v>
      </c>
      <c r="DE53" s="157">
        <f t="shared" si="47"/>
        <v>353039271</v>
      </c>
    </row>
    <row r="54" spans="4:109" ht="30.75" customHeight="1">
      <c r="D54" s="28" t="s">
        <v>63</v>
      </c>
      <c r="E54" s="152"/>
      <c r="F54" s="29"/>
      <c r="G54" s="30"/>
      <c r="H54" s="30"/>
      <c r="I54" s="30"/>
      <c r="J54" s="30"/>
      <c r="K54" s="30"/>
      <c r="L54" s="30"/>
      <c r="M54" s="31"/>
      <c r="N54" s="115"/>
      <c r="O54" s="32"/>
      <c r="P54" s="32"/>
      <c r="Q54" s="32"/>
      <c r="R54" s="32"/>
      <c r="S54" s="32"/>
      <c r="T54" s="32"/>
      <c r="U54" s="105"/>
      <c r="V54" s="139">
        <f>ROUND(N50/$F50,3)</f>
        <v>1.867</v>
      </c>
      <c r="W54" s="33">
        <f>ROUND(P50/$F50,3)</f>
        <v>0.212</v>
      </c>
      <c r="X54" s="34">
        <f>ROUND((N50+P50)/F50,3)</f>
        <v>2.079</v>
      </c>
      <c r="Y54" s="35">
        <f>ROUND(Q50/$F50,3)</f>
        <v>0.523</v>
      </c>
      <c r="Z54" s="36">
        <f>ROUND(R50/$F50,3)</f>
        <v>0.18</v>
      </c>
      <c r="AA54" s="35">
        <f>ROUND(S50/$F50,3)</f>
        <v>0.073</v>
      </c>
      <c r="AB54" s="36">
        <f>ROUND(T50/$F50,3)</f>
        <v>0.269</v>
      </c>
      <c r="AC54" s="140">
        <f>ROUND(U50/$F50,3)</f>
        <v>1.557</v>
      </c>
      <c r="AD54" s="177">
        <f>ROUND(K50/F50*100,1)</f>
        <v>9</v>
      </c>
      <c r="AE54" s="258">
        <f>ROUND(DE54/(CX54+CY54+AZ54)*100,1)</f>
        <v>85.8</v>
      </c>
      <c r="AF54" s="258">
        <f>ROUND(CZ54/(CX54+CY54+AZ54)*100,1)</f>
        <v>27.4</v>
      </c>
      <c r="AG54" s="258">
        <f>ROUND(DA54/(CX54+CY54+AZ54)*100,1)</f>
        <v>13.1</v>
      </c>
      <c r="AH54" s="258">
        <f>ROUND(DB54/(CX54+CY54+AZ54)*100,1)</f>
        <v>6.9</v>
      </c>
      <c r="AI54" s="258">
        <f>ROUND(DC54/(CX54+CY54+AZ54)*100,1)</f>
        <v>7.8</v>
      </c>
      <c r="AJ54" s="258">
        <f>ROUND(DD54/(CX54+CY54+AZ54)*100,1)</f>
        <v>18.6</v>
      </c>
      <c r="AK54" s="258">
        <f>ROUND(DE54/AZ54*100,1)</f>
        <v>90.6</v>
      </c>
      <c r="AL54" s="258">
        <f>ROUND(BE54/BD54*100,1)</f>
        <v>15.9</v>
      </c>
      <c r="AM54" s="258">
        <f>ROUND(BF54/BD54*100,1)</f>
        <v>15.5</v>
      </c>
      <c r="AN54" s="258">
        <f>ROUND((BH53-BM53)/(BS53+BT53-BM53)*100,1)</f>
        <v>14.3</v>
      </c>
      <c r="AO54" s="258">
        <v>13.7</v>
      </c>
      <c r="AP54" s="259">
        <f>ROUND((BL54-BM54-BP54)/(BS54+BT54-BM54-BP54)*100,1)</f>
        <v>10.2</v>
      </c>
      <c r="AQ54" s="158"/>
      <c r="AZ54" s="157">
        <v>389647922</v>
      </c>
      <c r="BD54" s="157">
        <v>495156986</v>
      </c>
      <c r="BE54" s="157">
        <v>78758824</v>
      </c>
      <c r="BF54" s="157">
        <v>76585906</v>
      </c>
      <c r="BH54" s="255"/>
      <c r="BL54" s="255">
        <f>BL53+BZ53+CN53</f>
        <v>231118670</v>
      </c>
      <c r="BM54" s="255">
        <f>BM53+CA53+CO53</f>
        <v>60976578</v>
      </c>
      <c r="BP54" s="255">
        <f>BP53+CD53+CR53</f>
        <v>59511752</v>
      </c>
      <c r="BS54" s="255">
        <f>BS53+CG53+CU53</f>
        <v>1130972398</v>
      </c>
      <c r="BT54" s="255">
        <f>BT53+CH53+CV53</f>
        <v>72061728</v>
      </c>
      <c r="BV54" s="255"/>
      <c r="BZ54" s="255"/>
      <c r="CA54" s="255"/>
      <c r="CD54" s="255"/>
      <c r="CG54" s="255"/>
      <c r="CH54" s="255"/>
      <c r="CJ54" s="255"/>
      <c r="CN54" s="255"/>
      <c r="CO54" s="255"/>
      <c r="CR54" s="255"/>
      <c r="CU54" s="255"/>
      <c r="CV54" s="255"/>
      <c r="CX54" s="255">
        <v>2131000</v>
      </c>
      <c r="CY54" s="255">
        <v>19637100</v>
      </c>
      <c r="CZ54" s="255">
        <v>112920283</v>
      </c>
      <c r="DA54" s="255">
        <v>53789880</v>
      </c>
      <c r="DB54" s="255">
        <v>28266625</v>
      </c>
      <c r="DC54" s="255">
        <v>32227392</v>
      </c>
      <c r="DD54" s="255">
        <v>76585906</v>
      </c>
      <c r="DE54" s="255">
        <v>353039271</v>
      </c>
    </row>
    <row r="55" spans="4:109" ht="30.75" customHeight="1">
      <c r="D55" s="37" t="s">
        <v>61</v>
      </c>
      <c r="E55" s="153">
        <f>ROUND(SUM(E29:E49)/21,2)</f>
        <v>0.59</v>
      </c>
      <c r="F55" s="38">
        <f aca="true" t="shared" si="48" ref="F55:U55">ROUND(SUM(F29:F49)/21,2)</f>
        <v>3510468.29</v>
      </c>
      <c r="G55" s="38">
        <f t="shared" si="48"/>
        <v>5668141.19</v>
      </c>
      <c r="H55" s="38">
        <f t="shared" si="48"/>
        <v>5329641.33</v>
      </c>
      <c r="I55" s="38">
        <f t="shared" si="48"/>
        <v>338499.86</v>
      </c>
      <c r="J55" s="38">
        <f t="shared" si="48"/>
        <v>47274.9</v>
      </c>
      <c r="K55" s="38">
        <f t="shared" si="48"/>
        <v>291224.95</v>
      </c>
      <c r="L55" s="38">
        <f t="shared" si="48"/>
        <v>-8690.86</v>
      </c>
      <c r="M55" s="99">
        <f t="shared" si="48"/>
        <v>26879.81</v>
      </c>
      <c r="N55" s="121">
        <f t="shared" si="48"/>
        <v>5297245.33</v>
      </c>
      <c r="O55" s="38">
        <f t="shared" si="48"/>
        <v>5297245.33</v>
      </c>
      <c r="P55" s="38">
        <f t="shared" si="48"/>
        <v>237251</v>
      </c>
      <c r="Q55" s="38">
        <f t="shared" si="48"/>
        <v>2064598</v>
      </c>
      <c r="R55" s="38">
        <f t="shared" si="48"/>
        <v>881793.48</v>
      </c>
      <c r="S55" s="38">
        <f t="shared" si="48"/>
        <v>207442.62</v>
      </c>
      <c r="T55" s="38">
        <f t="shared" si="48"/>
        <v>975361.9</v>
      </c>
      <c r="U55" s="111">
        <f t="shared" si="48"/>
        <v>3469898.33</v>
      </c>
      <c r="V55" s="141">
        <f>ROUND(SUM(V29:V49)/21,3)</f>
        <v>1.541</v>
      </c>
      <c r="W55" s="60">
        <f aca="true" t="shared" si="49" ref="W55:AP55">ROUND(SUM(W29:W49)/21,3)</f>
        <v>0.08</v>
      </c>
      <c r="X55" s="60">
        <f t="shared" si="49"/>
        <v>1.621</v>
      </c>
      <c r="Y55" s="60">
        <f t="shared" si="49"/>
        <v>0.609</v>
      </c>
      <c r="Z55" s="60">
        <f t="shared" si="49"/>
        <v>0.281</v>
      </c>
      <c r="AA55" s="60">
        <f t="shared" si="49"/>
        <v>0.056</v>
      </c>
      <c r="AB55" s="60">
        <f t="shared" si="49"/>
        <v>0.272</v>
      </c>
      <c r="AC55" s="142">
        <f t="shared" si="49"/>
        <v>1.012</v>
      </c>
      <c r="AD55" s="171">
        <f t="shared" si="49"/>
        <v>8.09</v>
      </c>
      <c r="AE55" s="172">
        <f t="shared" si="49"/>
        <v>82.3</v>
      </c>
      <c r="AF55" s="172">
        <f t="shared" si="49"/>
        <v>25.371</v>
      </c>
      <c r="AG55" s="172">
        <f t="shared" si="49"/>
        <v>13.214</v>
      </c>
      <c r="AH55" s="172">
        <f t="shared" si="49"/>
        <v>4.624</v>
      </c>
      <c r="AI55" s="172">
        <f t="shared" si="49"/>
        <v>13.567</v>
      </c>
      <c r="AJ55" s="172">
        <f t="shared" si="49"/>
        <v>13.79</v>
      </c>
      <c r="AK55" s="172">
        <f t="shared" si="49"/>
        <v>87.667</v>
      </c>
      <c r="AL55" s="172">
        <f t="shared" si="49"/>
        <v>12.124</v>
      </c>
      <c r="AM55" s="172">
        <f t="shared" si="49"/>
        <v>12.014</v>
      </c>
      <c r="AN55" s="172">
        <f t="shared" si="49"/>
        <v>9.424</v>
      </c>
      <c r="AO55" s="172">
        <f t="shared" si="49"/>
        <v>11.219</v>
      </c>
      <c r="AP55" s="178">
        <f t="shared" si="49"/>
        <v>6.69</v>
      </c>
      <c r="AQ55" s="158"/>
      <c r="AZ55" s="157">
        <f>SUM(AZ29:AZ49)</f>
        <v>75282753</v>
      </c>
      <c r="BD55" s="157">
        <f>SUM(BD29:BD49)</f>
        <v>91962081</v>
      </c>
      <c r="BE55" s="157">
        <f>SUM(BE29:BE49)</f>
        <v>11270855</v>
      </c>
      <c r="BF55" s="157">
        <f>SUM(BF29:BF49)</f>
        <v>11154706</v>
      </c>
      <c r="BH55" s="157">
        <f>SUM(BH29:BH49)</f>
        <v>11152470</v>
      </c>
      <c r="BL55" s="157">
        <f>SUM(BL29:BL49)</f>
        <v>11181506</v>
      </c>
      <c r="BM55" s="157">
        <f>SUM(BM29:BM49)</f>
        <v>4062405</v>
      </c>
      <c r="BP55" s="157">
        <f>SUM(BP29:BP49)</f>
        <v>2695789</v>
      </c>
      <c r="BS55" s="157">
        <f>SUM(BS29:BS49)</f>
        <v>73719834</v>
      </c>
      <c r="BT55" s="157">
        <f>SUM(BT29:BT49)</f>
        <v>4659217</v>
      </c>
      <c r="BV55" s="157">
        <f>SUM(BV29:BV49)</f>
        <v>11119112</v>
      </c>
      <c r="BZ55" s="157">
        <f>SUM(BZ29:BZ49)</f>
        <v>11095003</v>
      </c>
      <c r="CA55" s="157">
        <f>SUM(CA29:CA49)</f>
        <v>3655653</v>
      </c>
      <c r="CD55" s="157">
        <f>SUM(CD29:CD49)</f>
        <v>2883795</v>
      </c>
      <c r="CG55" s="157">
        <f>SUM(CG29:CG49)</f>
        <v>73200597</v>
      </c>
      <c r="CH55" s="157">
        <f>SUM(CH29:CH49)</f>
        <v>5197602</v>
      </c>
      <c r="CJ55" s="157">
        <f>SUM(CJ29:CJ49)</f>
        <v>11811041</v>
      </c>
      <c r="CN55" s="157">
        <f>SUM(CN29:CN49)</f>
        <v>11775285</v>
      </c>
      <c r="CO55" s="157">
        <f>SUM(CO29:CO49)</f>
        <v>3464072</v>
      </c>
      <c r="CR55" s="157">
        <f>SUM(CR29:CR49)</f>
        <v>2893537</v>
      </c>
      <c r="CU55" s="157">
        <f>SUM(CU29:CU49)</f>
        <v>71856648</v>
      </c>
      <c r="CV55" s="157">
        <f>SUM(CV29:CV49)</f>
        <v>6772035</v>
      </c>
      <c r="CX55" s="157">
        <f>SUM(CX29:CX49)</f>
        <v>348700</v>
      </c>
      <c r="CY55" s="157">
        <f aca="true" t="shared" si="50" ref="CY55:DE55">SUM(CY29:CY49)</f>
        <v>4441200</v>
      </c>
      <c r="CZ55" s="157">
        <f t="shared" si="50"/>
        <v>20064550</v>
      </c>
      <c r="DA55" s="157">
        <f t="shared" si="50"/>
        <v>10903454</v>
      </c>
      <c r="DB55" s="157">
        <f t="shared" si="50"/>
        <v>3961171</v>
      </c>
      <c r="DC55" s="157">
        <f t="shared" si="50"/>
        <v>10614677</v>
      </c>
      <c r="DD55" s="157">
        <f t="shared" si="50"/>
        <v>11154706</v>
      </c>
      <c r="DE55" s="157">
        <f t="shared" si="50"/>
        <v>65509101</v>
      </c>
    </row>
    <row r="56" spans="4:109" ht="30.75" customHeight="1">
      <c r="D56" s="28" t="s">
        <v>63</v>
      </c>
      <c r="E56" s="152"/>
      <c r="F56" s="29"/>
      <c r="G56" s="30"/>
      <c r="H56" s="30"/>
      <c r="I56" s="30"/>
      <c r="J56" s="30"/>
      <c r="K56" s="30"/>
      <c r="L56" s="30"/>
      <c r="M56" s="31"/>
      <c r="N56" s="115"/>
      <c r="O56" s="32"/>
      <c r="P56" s="32"/>
      <c r="Q56" s="32"/>
      <c r="R56" s="32"/>
      <c r="S56" s="32"/>
      <c r="T56" s="32"/>
      <c r="U56" s="105"/>
      <c r="V56" s="139">
        <f>ROUND(N51/$F51,3)</f>
        <v>1.509</v>
      </c>
      <c r="W56" s="33">
        <f>ROUND(P51/$F51,3)</f>
        <v>0.068</v>
      </c>
      <c r="X56" s="34">
        <f>ROUND((N51+P51)/F51,3)</f>
        <v>1.577</v>
      </c>
      <c r="Y56" s="35">
        <f>ROUND(Q51/$F51,3)</f>
        <v>0.588</v>
      </c>
      <c r="Z56" s="36">
        <f>ROUND(R51/$F51,3)</f>
        <v>0.251</v>
      </c>
      <c r="AA56" s="35">
        <f>ROUND(S51/$F51,3)</f>
        <v>0.059</v>
      </c>
      <c r="AB56" s="36">
        <f>ROUND(T51/$F51,3)</f>
        <v>0.278</v>
      </c>
      <c r="AC56" s="140">
        <f>ROUND(U51/$F51,3)</f>
        <v>0.988</v>
      </c>
      <c r="AD56" s="179">
        <f>ROUND(K51/F51*100,1)</f>
        <v>8.3</v>
      </c>
      <c r="AE56" s="260">
        <f>ROUND(DE56/(CX56+CY56+AZ56)*100,1)</f>
        <v>81.8</v>
      </c>
      <c r="AF56" s="260">
        <f>ROUND(CZ56/(CX56+CY56+AZ56)*100,1)</f>
        <v>25.1</v>
      </c>
      <c r="AG56" s="260">
        <f>ROUND(DA56/(CX56+CY56+AZ56)*100,1)</f>
        <v>13.6</v>
      </c>
      <c r="AH56" s="260">
        <f>ROUND(DB56/(CX56+CY56+AZ56)*100,1)</f>
        <v>4.9</v>
      </c>
      <c r="AI56" s="260">
        <f>ROUND(DC56/(CX56+CY56+AZ56)*100,1)</f>
        <v>13.3</v>
      </c>
      <c r="AJ56" s="260">
        <f>ROUND(DD56/(CX56+CY56+AZ56)*100,1)</f>
        <v>13.9</v>
      </c>
      <c r="AK56" s="260">
        <f>ROUND(DE56/AZ56*100,1)</f>
        <v>87</v>
      </c>
      <c r="AL56" s="260">
        <f>ROUND(BE56/BD56*100,1)</f>
        <v>12.3</v>
      </c>
      <c r="AM56" s="260">
        <f>ROUND(BF56/BD56*100,1)</f>
        <v>12.1</v>
      </c>
      <c r="AN56" s="260">
        <f>ROUND((BH55-BM55)/(BS55+BT55-BM55)*100,1)</f>
        <v>9.5</v>
      </c>
      <c r="AO56" s="260">
        <v>10.6</v>
      </c>
      <c r="AP56" s="261">
        <f>ROUND((BL56-BM56-BP56)/(BS56+BT56-BM56-BP56)*100,1)</f>
        <v>6.7</v>
      </c>
      <c r="AQ56" s="158"/>
      <c r="AR56" s="255"/>
      <c r="AZ56" s="157">
        <v>75282753</v>
      </c>
      <c r="BD56" s="157">
        <v>91962081</v>
      </c>
      <c r="BE56" s="157">
        <v>11270855</v>
      </c>
      <c r="BF56" s="157">
        <v>11154706</v>
      </c>
      <c r="BH56" s="255"/>
      <c r="BL56" s="255">
        <f>BL55+BZ55+CN55</f>
        <v>34051794</v>
      </c>
      <c r="BM56" s="255">
        <f>BM55+CA55+CO55</f>
        <v>11182130</v>
      </c>
      <c r="BP56" s="255">
        <f>BP55+CD55+CR55</f>
        <v>8473121</v>
      </c>
      <c r="BS56" s="255">
        <f>BS55+CG55+CU55</f>
        <v>218777079</v>
      </c>
      <c r="BT56" s="255">
        <f>BT55+CH55+CV55</f>
        <v>16628854</v>
      </c>
      <c r="BV56" s="255"/>
      <c r="BZ56" s="255"/>
      <c r="CA56" s="255"/>
      <c r="CD56" s="255"/>
      <c r="CG56" s="255"/>
      <c r="CH56" s="255"/>
      <c r="CJ56" s="255"/>
      <c r="CN56" s="255"/>
      <c r="CO56" s="255"/>
      <c r="CR56" s="255"/>
      <c r="CU56" s="255"/>
      <c r="CV56" s="255"/>
      <c r="CX56" s="255">
        <v>348700</v>
      </c>
      <c r="CY56" s="255">
        <v>4441200</v>
      </c>
      <c r="CZ56" s="255">
        <v>20064550</v>
      </c>
      <c r="DA56" s="255">
        <v>10903454</v>
      </c>
      <c r="DB56" s="255">
        <v>3961171</v>
      </c>
      <c r="DC56" s="255">
        <v>10614677</v>
      </c>
      <c r="DD56" s="255">
        <v>11154706</v>
      </c>
      <c r="DE56" s="255">
        <v>65509101</v>
      </c>
    </row>
    <row r="57" spans="4:109" ht="30.75" customHeight="1">
      <c r="D57" s="37" t="s">
        <v>62</v>
      </c>
      <c r="E57" s="153">
        <f>ROUND(SUM(E8:E49)/42,3)</f>
        <v>0.621</v>
      </c>
      <c r="F57" s="38">
        <f aca="true" t="shared" si="51" ref="F57:U57">ROUND(SUM(F8:F49)/42,3)</f>
        <v>10847657.786</v>
      </c>
      <c r="G57" s="38">
        <f t="shared" si="51"/>
        <v>18699267.667</v>
      </c>
      <c r="H57" s="38">
        <f t="shared" si="51"/>
        <v>17635672.333</v>
      </c>
      <c r="I57" s="38">
        <f t="shared" si="51"/>
        <v>1063595.333</v>
      </c>
      <c r="J57" s="38">
        <f t="shared" si="51"/>
        <v>100522.571</v>
      </c>
      <c r="K57" s="38">
        <f t="shared" si="51"/>
        <v>963072.762</v>
      </c>
      <c r="L57" s="38">
        <f t="shared" si="51"/>
        <v>-31051.595</v>
      </c>
      <c r="M57" s="99">
        <f t="shared" si="51"/>
        <v>59363.452</v>
      </c>
      <c r="N57" s="121">
        <f t="shared" si="51"/>
        <v>19622908.81</v>
      </c>
      <c r="O57" s="38">
        <f t="shared" si="51"/>
        <v>19622908.81</v>
      </c>
      <c r="P57" s="38">
        <f t="shared" si="51"/>
        <v>2049159.714</v>
      </c>
      <c r="Q57" s="38">
        <f t="shared" si="51"/>
        <v>5783976.333</v>
      </c>
      <c r="R57" s="38">
        <f t="shared" si="51"/>
        <v>2076964.667</v>
      </c>
      <c r="S57" s="38">
        <f t="shared" si="51"/>
        <v>769956.571</v>
      </c>
      <c r="T57" s="38">
        <f t="shared" si="51"/>
        <v>2937055.095</v>
      </c>
      <c r="U57" s="111">
        <f t="shared" si="51"/>
        <v>15888092.19</v>
      </c>
      <c r="V57" s="141">
        <f>ROUND(SUM(V8:V49)/42,3)</f>
        <v>1.714</v>
      </c>
      <c r="W57" s="60">
        <f aca="true" t="shared" si="52" ref="W57:AP57">ROUND(SUM(W8:W49)/42,3)</f>
        <v>0.144</v>
      </c>
      <c r="X57" s="60">
        <f t="shared" si="52"/>
        <v>1.858</v>
      </c>
      <c r="Y57" s="60">
        <f t="shared" si="52"/>
        <v>0.593</v>
      </c>
      <c r="Z57" s="60">
        <f t="shared" si="52"/>
        <v>0.246</v>
      </c>
      <c r="AA57" s="60">
        <f t="shared" si="52"/>
        <v>0.068</v>
      </c>
      <c r="AB57" s="60">
        <f t="shared" si="52"/>
        <v>0.279</v>
      </c>
      <c r="AC57" s="142">
        <f t="shared" si="52"/>
        <v>1.265</v>
      </c>
      <c r="AD57" s="171">
        <f t="shared" si="52"/>
        <v>8.476</v>
      </c>
      <c r="AE57" s="172">
        <f t="shared" si="52"/>
        <v>84.321</v>
      </c>
      <c r="AF57" s="172">
        <f t="shared" si="52"/>
        <v>26.236</v>
      </c>
      <c r="AG57" s="172">
        <f t="shared" si="52"/>
        <v>13.381</v>
      </c>
      <c r="AH57" s="172">
        <f t="shared" si="52"/>
        <v>5.464</v>
      </c>
      <c r="AI57" s="172">
        <f t="shared" si="52"/>
        <v>11.048</v>
      </c>
      <c r="AJ57" s="172">
        <f t="shared" si="52"/>
        <v>15.938</v>
      </c>
      <c r="AK57" s="172">
        <f t="shared" si="52"/>
        <v>89.471</v>
      </c>
      <c r="AL57" s="172">
        <f t="shared" si="52"/>
        <v>13.84</v>
      </c>
      <c r="AM57" s="172">
        <f t="shared" si="52"/>
        <v>13.479</v>
      </c>
      <c r="AN57" s="172">
        <f t="shared" si="52"/>
        <v>11.588</v>
      </c>
      <c r="AO57" s="172">
        <f t="shared" si="52"/>
        <v>12.476</v>
      </c>
      <c r="AP57" s="178">
        <f t="shared" si="52"/>
        <v>8.167</v>
      </c>
      <c r="AQ57" s="158"/>
      <c r="AZ57" s="157">
        <f>SUM(AZ8:AZ49)</f>
        <v>464930675</v>
      </c>
      <c r="BD57" s="157">
        <f>SUM(BD8:BD49)</f>
        <v>587119067</v>
      </c>
      <c r="BE57" s="157">
        <f>SUM(BE8:BE49)</f>
        <v>90029679</v>
      </c>
      <c r="BF57" s="157">
        <f>SUM(BF8:BF49)</f>
        <v>87740612</v>
      </c>
      <c r="BH57" s="157">
        <f>SUM(BH8:BH49)</f>
        <v>87722286</v>
      </c>
      <c r="BL57" s="157">
        <f>SUM(BL8:BL49)</f>
        <v>87598021</v>
      </c>
      <c r="BM57" s="157">
        <f>SUM(BM8:BM49)</f>
        <v>26246239</v>
      </c>
      <c r="BP57" s="157">
        <f>SUM(BP8:BP49)</f>
        <v>21052826</v>
      </c>
      <c r="BS57" s="157">
        <f>SUM(BS8:BS49)</f>
        <v>455601627</v>
      </c>
      <c r="BT57" s="157">
        <f>SUM(BT8:BT49)</f>
        <v>24853841</v>
      </c>
      <c r="BV57" s="157">
        <f>SUM(BV8:BV49)</f>
        <v>86816323</v>
      </c>
      <c r="BZ57" s="157">
        <f>SUM(BZ8:BZ49)</f>
        <v>86572131</v>
      </c>
      <c r="CA57" s="157">
        <f>SUM(CA8:CA49)</f>
        <v>23652304</v>
      </c>
      <c r="CD57" s="157">
        <f>SUM(CD8:CD49)</f>
        <v>22951566</v>
      </c>
      <c r="CG57" s="157">
        <f>SUM(CG8:CG49)</f>
        <v>451367525</v>
      </c>
      <c r="CH57" s="157">
        <f>SUM(CH8:CH49)</f>
        <v>27732290</v>
      </c>
      <c r="CJ57" s="157">
        <f>SUM(CJ8:CJ49)</f>
        <v>91292304</v>
      </c>
      <c r="CN57" s="157">
        <f>SUM(CN8:CN49)</f>
        <v>91000312</v>
      </c>
      <c r="CO57" s="157">
        <f>SUM(CO8:CO49)</f>
        <v>22260165</v>
      </c>
      <c r="CR57" s="157">
        <f>SUM(CR8:CR49)</f>
        <v>23980481</v>
      </c>
      <c r="CU57" s="157">
        <f>SUM(CU8:CU49)</f>
        <v>442780325</v>
      </c>
      <c r="CV57" s="157">
        <f>SUM(CV8:CV49)</f>
        <v>36104451</v>
      </c>
      <c r="CX57" s="157">
        <f>SUM(CX8:CX49)</f>
        <v>2479700</v>
      </c>
      <c r="CY57" s="157">
        <f aca="true" t="shared" si="53" ref="CY57:DE57">SUM(CY8:CY49)</f>
        <v>24078300</v>
      </c>
      <c r="CZ57" s="157">
        <f t="shared" si="53"/>
        <v>132984833</v>
      </c>
      <c r="DA57" s="157">
        <f t="shared" si="53"/>
        <v>64693334</v>
      </c>
      <c r="DB57" s="157">
        <f t="shared" si="53"/>
        <v>32227796</v>
      </c>
      <c r="DC57" s="157">
        <f t="shared" si="53"/>
        <v>42842069</v>
      </c>
      <c r="DD57" s="157">
        <f t="shared" si="53"/>
        <v>87740612</v>
      </c>
      <c r="DE57" s="157">
        <f t="shared" si="53"/>
        <v>418548372</v>
      </c>
    </row>
    <row r="58" spans="4:109" ht="30.75" customHeight="1" thickBot="1">
      <c r="D58" s="39" t="s">
        <v>63</v>
      </c>
      <c r="E58" s="154"/>
      <c r="F58" s="69"/>
      <c r="G58" s="70"/>
      <c r="H58" s="70"/>
      <c r="I58" s="70"/>
      <c r="J58" s="70"/>
      <c r="K58" s="70"/>
      <c r="L58" s="70"/>
      <c r="M58" s="71"/>
      <c r="N58" s="122"/>
      <c r="O58" s="72"/>
      <c r="P58" s="72"/>
      <c r="Q58" s="72"/>
      <c r="R58" s="72"/>
      <c r="S58" s="72"/>
      <c r="T58" s="72"/>
      <c r="U58" s="106"/>
      <c r="V58" s="143">
        <f>ROUND(N52/$F52,3)</f>
        <v>1.809</v>
      </c>
      <c r="W58" s="61">
        <f>ROUND(P52/$F52,3)</f>
        <v>0.189</v>
      </c>
      <c r="X58" s="96">
        <f>ROUND((N52+P52)/F52,3)</f>
        <v>1.998</v>
      </c>
      <c r="Y58" s="62">
        <f>ROUND(Q52/$F52,3)</f>
        <v>0.533</v>
      </c>
      <c r="Z58" s="63">
        <f>ROUND(R52/$F52,3)</f>
        <v>0.191</v>
      </c>
      <c r="AA58" s="62">
        <f>ROUND(S52/$F52,3)</f>
        <v>0.071</v>
      </c>
      <c r="AB58" s="63">
        <f>ROUND(T52/$F52,3)</f>
        <v>0.271</v>
      </c>
      <c r="AC58" s="144">
        <f>ROUND(U52/$F52,3)</f>
        <v>1.465</v>
      </c>
      <c r="AD58" s="180">
        <f>ROUND(K52/F52*100,1)</f>
        <v>8.9</v>
      </c>
      <c r="AE58" s="262">
        <f>ROUND(DE58/(CX58+CY58+AZ58)*100,1)</f>
        <v>85.2</v>
      </c>
      <c r="AF58" s="262">
        <f>ROUND(CZ58/(CX58+CY58+AZ58)*100,1)</f>
        <v>27.1</v>
      </c>
      <c r="AG58" s="262">
        <f>ROUND(DA58/(CX58+CY58+AZ58)*100,1)</f>
        <v>13.2</v>
      </c>
      <c r="AH58" s="262">
        <f>ROUND(DB58/(CX58+CY58+AZ58)*100,1)</f>
        <v>6.6</v>
      </c>
      <c r="AI58" s="262">
        <f>ROUND(DC58/(CX58+CY58+AZ58)*100,1)</f>
        <v>8.7</v>
      </c>
      <c r="AJ58" s="262">
        <f>ROUND(DD58/(CX58+CY58+AZ58)*100,1)</f>
        <v>17.9</v>
      </c>
      <c r="AK58" s="262">
        <f>ROUND(DE58/AZ58*100,1)</f>
        <v>90</v>
      </c>
      <c r="AL58" s="262">
        <f>ROUND(BE58/BD58*100,1)</f>
        <v>15.3</v>
      </c>
      <c r="AM58" s="262">
        <f>ROUND(BF58/BD58*100,1)</f>
        <v>14.9</v>
      </c>
      <c r="AN58" s="262">
        <f>ROUND((BH57-BM57)/(BS57+BT57-BM57)*100,1)</f>
        <v>13.5</v>
      </c>
      <c r="AO58" s="262">
        <v>13.2</v>
      </c>
      <c r="AP58" s="263">
        <f>ROUND((BL58-BM58-BP58)/(BS58+BT58-BM58-BP58)*100,1)</f>
        <v>9.6</v>
      </c>
      <c r="AQ58" s="158"/>
      <c r="AZ58" s="157">
        <v>464930675</v>
      </c>
      <c r="BD58" s="157">
        <v>587119067</v>
      </c>
      <c r="BE58" s="157">
        <v>90029679</v>
      </c>
      <c r="BF58" s="157">
        <v>87740612</v>
      </c>
      <c r="BL58" s="255">
        <f>BL57+BZ57+CN57</f>
        <v>265170464</v>
      </c>
      <c r="BM58" s="255">
        <f>BM57+CA57+CO57</f>
        <v>72158708</v>
      </c>
      <c r="BP58" s="255">
        <f>BP57+CD57+CR57</f>
        <v>67984873</v>
      </c>
      <c r="BS58" s="255">
        <f>BS57+CG57+CU57</f>
        <v>1349749477</v>
      </c>
      <c r="BT58" s="255">
        <f>BT57+CH57+CV57</f>
        <v>88690582</v>
      </c>
      <c r="CX58" s="157">
        <v>2479700</v>
      </c>
      <c r="CY58" s="157">
        <v>24078300</v>
      </c>
      <c r="CZ58" s="157">
        <v>132984833</v>
      </c>
      <c r="DA58" s="157">
        <v>64693334</v>
      </c>
      <c r="DB58" s="157">
        <v>32227796</v>
      </c>
      <c r="DC58" s="157">
        <v>42842069</v>
      </c>
      <c r="DD58" s="157">
        <v>87740612</v>
      </c>
      <c r="DE58" s="157">
        <v>418548372</v>
      </c>
    </row>
    <row r="59" spans="23:42" ht="17.25"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</row>
    <row r="60" ht="17.25">
      <c r="E60" s="124"/>
    </row>
    <row r="62" ht="17.25">
      <c r="T62" s="95"/>
    </row>
  </sheetData>
  <sheetProtection/>
  <mergeCells count="30">
    <mergeCell ref="CX3:DE3"/>
    <mergeCell ref="N5:N6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AP5:AP6"/>
    <mergeCell ref="P5:P6"/>
    <mergeCell ref="O5:O6"/>
    <mergeCell ref="AK5:AK7"/>
    <mergeCell ref="AD5:AD6"/>
    <mergeCell ref="AL5:AL6"/>
    <mergeCell ref="AM5:AM6"/>
    <mergeCell ref="AO5:AO6"/>
    <mergeCell ref="AN5:AN6"/>
    <mergeCell ref="D6:D7"/>
    <mergeCell ref="V5:AC5"/>
    <mergeCell ref="V6:V7"/>
    <mergeCell ref="W6:W7"/>
    <mergeCell ref="X6:X7"/>
    <mergeCell ref="Y6:Y7"/>
    <mergeCell ref="Z6:Z7"/>
    <mergeCell ref="AA6:AA7"/>
    <mergeCell ref="AB6:AB7"/>
    <mergeCell ref="AC6:AC7"/>
  </mergeCells>
  <printOptions horizontalCentered="1" verticalCentered="1"/>
  <pageMargins left="0.4330708661417323" right="0.2362204724409449" top="0.6299212598425197" bottom="0.4330708661417323" header="0.4724409448818898" footer="0.2755905511811024"/>
  <pageSetup firstPageNumber="17" useFirstPageNumber="1" horizontalDpi="300" verticalDpi="300" orientation="portrait" paperSize="9" scale="40" r:id="rId1"/>
  <headerFooter alignWithMargins="0">
    <oddHeader>&amp;R&amp;"ＭＳ Ｐゴシック,標準"&amp;20公表資料&amp;12
</oddHeader>
    <oddFooter>&amp;C&amp;24- &amp;P -</oddFooter>
  </headerFooter>
  <colBreaks count="3" manualBreakCount="3">
    <brk id="13" min="1" max="62" man="1"/>
    <brk id="21" max="65535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view="pageBreakPreview" zoomScale="75" zoomScaleSheetLayoutView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4" sqref="F4"/>
    </sheetView>
  </sheetViews>
  <sheetFormatPr defaultColWidth="7.99609375" defaultRowHeight="15"/>
  <cols>
    <col min="1" max="1" width="8.10546875" style="193" bestFit="1" customWidth="1"/>
    <col min="2" max="2" width="10.4453125" style="193" bestFit="1" customWidth="1"/>
    <col min="3" max="30" width="12.10546875" style="193" customWidth="1"/>
    <col min="31" max="16384" width="7.99609375" style="193" customWidth="1"/>
  </cols>
  <sheetData>
    <row r="1" spans="1:30" ht="27">
      <c r="A1" s="306" t="s">
        <v>305</v>
      </c>
      <c r="B1" s="307"/>
      <c r="C1" s="187" t="s">
        <v>118</v>
      </c>
      <c r="D1" s="187" t="s">
        <v>208</v>
      </c>
      <c r="E1" s="187" t="s">
        <v>209</v>
      </c>
      <c r="F1" s="187" t="s">
        <v>210</v>
      </c>
      <c r="G1" s="187" t="s">
        <v>211</v>
      </c>
      <c r="H1" s="187" t="s">
        <v>212</v>
      </c>
      <c r="I1" s="187" t="s">
        <v>213</v>
      </c>
      <c r="J1" s="187" t="s">
        <v>214</v>
      </c>
      <c r="K1" s="187" t="s">
        <v>215</v>
      </c>
      <c r="L1" s="187" t="s">
        <v>216</v>
      </c>
      <c r="M1" s="187" t="s">
        <v>217</v>
      </c>
      <c r="N1" s="187" t="s">
        <v>218</v>
      </c>
      <c r="O1" s="187" t="s">
        <v>119</v>
      </c>
      <c r="P1" s="187" t="s">
        <v>120</v>
      </c>
      <c r="Q1" s="187" t="s">
        <v>121</v>
      </c>
      <c r="R1" s="187" t="s">
        <v>122</v>
      </c>
      <c r="S1" s="187" t="s">
        <v>219</v>
      </c>
      <c r="T1" s="187" t="s">
        <v>123</v>
      </c>
      <c r="U1" s="187" t="s">
        <v>124</v>
      </c>
      <c r="V1" s="187" t="s">
        <v>125</v>
      </c>
      <c r="W1" s="187" t="s">
        <v>126</v>
      </c>
      <c r="X1" s="187" t="s">
        <v>127</v>
      </c>
      <c r="Y1" s="187" t="s">
        <v>128</v>
      </c>
      <c r="Z1" s="188" t="s">
        <v>129</v>
      </c>
      <c r="AA1" s="189"/>
      <c r="AB1" s="190"/>
      <c r="AC1" s="191" t="s">
        <v>130</v>
      </c>
      <c r="AD1" s="192"/>
    </row>
    <row r="2" spans="1:30" ht="13.5">
      <c r="A2" s="308"/>
      <c r="B2" s="309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5"/>
      <c r="AA2" s="187" t="s">
        <v>220</v>
      </c>
      <c r="AB2" s="196" t="s">
        <v>221</v>
      </c>
      <c r="AC2" s="194"/>
      <c r="AD2" s="197" t="s">
        <v>222</v>
      </c>
    </row>
    <row r="3" spans="1:30" ht="28.5" customHeight="1">
      <c r="A3" s="198" t="s">
        <v>131</v>
      </c>
      <c r="B3" s="199" t="s">
        <v>132</v>
      </c>
      <c r="C3" s="200">
        <v>63643325</v>
      </c>
      <c r="D3" s="200">
        <v>4097592</v>
      </c>
      <c r="E3" s="200">
        <v>242672</v>
      </c>
      <c r="F3" s="200">
        <v>240207</v>
      </c>
      <c r="G3" s="200">
        <v>205867</v>
      </c>
      <c r="H3" s="200">
        <v>4304817</v>
      </c>
      <c r="I3" s="200">
        <v>21286</v>
      </c>
      <c r="J3" s="200">
        <v>133</v>
      </c>
      <c r="K3" s="200">
        <v>847828</v>
      </c>
      <c r="L3" s="200">
        <v>1852144</v>
      </c>
      <c r="M3" s="200">
        <v>9904886</v>
      </c>
      <c r="N3" s="200">
        <v>112168</v>
      </c>
      <c r="O3" s="200">
        <v>1312268</v>
      </c>
      <c r="P3" s="200">
        <v>3603864</v>
      </c>
      <c r="Q3" s="200">
        <v>736170</v>
      </c>
      <c r="R3" s="200">
        <v>13339615</v>
      </c>
      <c r="S3" s="200">
        <v>6857</v>
      </c>
      <c r="T3" s="200">
        <v>6246321</v>
      </c>
      <c r="U3" s="200">
        <v>449849</v>
      </c>
      <c r="V3" s="200">
        <v>34150</v>
      </c>
      <c r="W3" s="200">
        <v>970652</v>
      </c>
      <c r="X3" s="200">
        <v>8961585</v>
      </c>
      <c r="Y3" s="200">
        <v>10945691</v>
      </c>
      <c r="Z3" s="200">
        <v>7483000</v>
      </c>
      <c r="AA3" s="200">
        <v>677200</v>
      </c>
      <c r="AB3" s="200">
        <v>3444500</v>
      </c>
      <c r="AC3" s="200">
        <v>139562947</v>
      </c>
      <c r="AD3" s="200">
        <f aca="true" t="shared" si="0" ref="AD3:AD45">M3+AB3</f>
        <v>13349386</v>
      </c>
    </row>
    <row r="4" spans="1:30" ht="28.5" customHeight="1">
      <c r="A4" s="198" t="s">
        <v>133</v>
      </c>
      <c r="B4" s="199" t="s">
        <v>134</v>
      </c>
      <c r="C4" s="200">
        <v>26821044</v>
      </c>
      <c r="D4" s="200">
        <v>1867353</v>
      </c>
      <c r="E4" s="200">
        <v>89425</v>
      </c>
      <c r="F4" s="200">
        <v>88515</v>
      </c>
      <c r="G4" s="200">
        <v>75961</v>
      </c>
      <c r="H4" s="200">
        <v>1683254</v>
      </c>
      <c r="I4" s="200">
        <v>43202</v>
      </c>
      <c r="J4" s="200">
        <v>0</v>
      </c>
      <c r="K4" s="200">
        <v>419162</v>
      </c>
      <c r="L4" s="200">
        <v>744508</v>
      </c>
      <c r="M4" s="200">
        <v>2923158</v>
      </c>
      <c r="N4" s="200">
        <v>38759</v>
      </c>
      <c r="O4" s="200">
        <v>609053</v>
      </c>
      <c r="P4" s="200">
        <v>1567101</v>
      </c>
      <c r="Q4" s="200">
        <v>371088</v>
      </c>
      <c r="R4" s="200">
        <v>3251741</v>
      </c>
      <c r="S4" s="200">
        <v>0</v>
      </c>
      <c r="T4" s="200">
        <v>2212653</v>
      </c>
      <c r="U4" s="200">
        <v>55405</v>
      </c>
      <c r="V4" s="200">
        <v>26371</v>
      </c>
      <c r="W4" s="200">
        <v>101994</v>
      </c>
      <c r="X4" s="200">
        <v>1522467</v>
      </c>
      <c r="Y4" s="200">
        <v>3935620</v>
      </c>
      <c r="Z4" s="200">
        <v>4467900</v>
      </c>
      <c r="AA4" s="200">
        <v>266400</v>
      </c>
      <c r="AB4" s="200">
        <v>1595200</v>
      </c>
      <c r="AC4" s="200">
        <v>52915734</v>
      </c>
      <c r="AD4" s="200">
        <f t="shared" si="0"/>
        <v>4518358</v>
      </c>
    </row>
    <row r="5" spans="1:30" ht="28.5" customHeight="1">
      <c r="A5" s="198" t="s">
        <v>135</v>
      </c>
      <c r="B5" s="199" t="s">
        <v>136</v>
      </c>
      <c r="C5" s="200">
        <v>13893647</v>
      </c>
      <c r="D5" s="200">
        <v>1448348</v>
      </c>
      <c r="E5" s="200">
        <v>47711</v>
      </c>
      <c r="F5" s="200">
        <v>47232</v>
      </c>
      <c r="G5" s="200">
        <v>40257</v>
      </c>
      <c r="H5" s="200">
        <v>1024739</v>
      </c>
      <c r="I5" s="200">
        <v>42295</v>
      </c>
      <c r="J5" s="200">
        <v>0</v>
      </c>
      <c r="K5" s="200">
        <v>417213</v>
      </c>
      <c r="L5" s="200">
        <v>328131</v>
      </c>
      <c r="M5" s="200">
        <v>14629730</v>
      </c>
      <c r="N5" s="200">
        <v>21054</v>
      </c>
      <c r="O5" s="200">
        <v>522408</v>
      </c>
      <c r="P5" s="200">
        <v>734331</v>
      </c>
      <c r="Q5" s="200">
        <v>191056</v>
      </c>
      <c r="R5" s="200">
        <v>4599235</v>
      </c>
      <c r="S5" s="200">
        <v>0</v>
      </c>
      <c r="T5" s="200">
        <v>3070138</v>
      </c>
      <c r="U5" s="200">
        <v>232686</v>
      </c>
      <c r="V5" s="200">
        <v>30746</v>
      </c>
      <c r="W5" s="200">
        <v>266905</v>
      </c>
      <c r="X5" s="200">
        <v>3020073</v>
      </c>
      <c r="Y5" s="200">
        <v>2074738</v>
      </c>
      <c r="Z5" s="200">
        <v>4387900</v>
      </c>
      <c r="AA5" s="200">
        <v>119300</v>
      </c>
      <c r="AB5" s="200">
        <v>1639100</v>
      </c>
      <c r="AC5" s="200">
        <v>51070573</v>
      </c>
      <c r="AD5" s="200">
        <f t="shared" si="0"/>
        <v>16268830</v>
      </c>
    </row>
    <row r="6" spans="1:30" ht="28.5" customHeight="1">
      <c r="A6" s="198" t="s">
        <v>137</v>
      </c>
      <c r="B6" s="199" t="s">
        <v>23</v>
      </c>
      <c r="C6" s="200">
        <v>13728142</v>
      </c>
      <c r="D6" s="200">
        <v>1241723</v>
      </c>
      <c r="E6" s="200">
        <v>63205</v>
      </c>
      <c r="F6" s="200">
        <v>62564</v>
      </c>
      <c r="G6" s="200">
        <v>53537</v>
      </c>
      <c r="H6" s="200">
        <v>1042553</v>
      </c>
      <c r="I6" s="200">
        <v>76387</v>
      </c>
      <c r="J6" s="200">
        <v>0</v>
      </c>
      <c r="K6" s="200">
        <v>229205</v>
      </c>
      <c r="L6" s="200">
        <v>404535</v>
      </c>
      <c r="M6" s="200">
        <v>4330101</v>
      </c>
      <c r="N6" s="200">
        <v>21828</v>
      </c>
      <c r="O6" s="200">
        <v>182671</v>
      </c>
      <c r="P6" s="200">
        <v>708146</v>
      </c>
      <c r="Q6" s="200">
        <v>649462</v>
      </c>
      <c r="R6" s="200">
        <v>1743552</v>
      </c>
      <c r="S6" s="200">
        <v>200</v>
      </c>
      <c r="T6" s="200">
        <v>1362942</v>
      </c>
      <c r="U6" s="200">
        <v>1216247</v>
      </c>
      <c r="V6" s="200">
        <v>5170</v>
      </c>
      <c r="W6" s="200">
        <v>1944530</v>
      </c>
      <c r="X6" s="200">
        <v>917635</v>
      </c>
      <c r="Y6" s="200">
        <v>653660</v>
      </c>
      <c r="Z6" s="200">
        <v>3226000</v>
      </c>
      <c r="AA6" s="200">
        <v>134000</v>
      </c>
      <c r="AB6" s="200">
        <v>780000</v>
      </c>
      <c r="AC6" s="200">
        <v>33863995</v>
      </c>
      <c r="AD6" s="200">
        <f t="shared" si="0"/>
        <v>5110101</v>
      </c>
    </row>
    <row r="7" spans="1:30" ht="28.5" customHeight="1">
      <c r="A7" s="198" t="s">
        <v>138</v>
      </c>
      <c r="B7" s="199" t="s">
        <v>139</v>
      </c>
      <c r="C7" s="200">
        <v>12249925</v>
      </c>
      <c r="D7" s="200">
        <v>1177198</v>
      </c>
      <c r="E7" s="200">
        <v>42066</v>
      </c>
      <c r="F7" s="200">
        <v>41639</v>
      </c>
      <c r="G7" s="200">
        <v>35721</v>
      </c>
      <c r="H7" s="200">
        <v>914804</v>
      </c>
      <c r="I7" s="200">
        <v>128865</v>
      </c>
      <c r="J7" s="200">
        <v>0</v>
      </c>
      <c r="K7" s="200">
        <v>267273</v>
      </c>
      <c r="L7" s="200">
        <v>302551</v>
      </c>
      <c r="M7" s="200">
        <v>9365800</v>
      </c>
      <c r="N7" s="200">
        <v>19297</v>
      </c>
      <c r="O7" s="200">
        <v>470325</v>
      </c>
      <c r="P7" s="200">
        <v>667554</v>
      </c>
      <c r="Q7" s="200">
        <v>87598</v>
      </c>
      <c r="R7" s="200">
        <v>2500566</v>
      </c>
      <c r="S7" s="200">
        <v>0</v>
      </c>
      <c r="T7" s="200">
        <v>1704462</v>
      </c>
      <c r="U7" s="200">
        <v>150932</v>
      </c>
      <c r="V7" s="200">
        <v>1262</v>
      </c>
      <c r="W7" s="200">
        <v>1994446</v>
      </c>
      <c r="X7" s="200">
        <v>2639161</v>
      </c>
      <c r="Y7" s="200">
        <v>772226</v>
      </c>
      <c r="Z7" s="200">
        <v>3060200</v>
      </c>
      <c r="AA7" s="200">
        <v>106300</v>
      </c>
      <c r="AB7" s="200">
        <v>1153900</v>
      </c>
      <c r="AC7" s="200">
        <v>38593871</v>
      </c>
      <c r="AD7" s="200">
        <f t="shared" si="0"/>
        <v>10519700</v>
      </c>
    </row>
    <row r="8" spans="1:30" ht="28.5" customHeight="1">
      <c r="A8" s="198" t="s">
        <v>140</v>
      </c>
      <c r="B8" s="199" t="s">
        <v>25</v>
      </c>
      <c r="C8" s="200">
        <v>10037707</v>
      </c>
      <c r="D8" s="200">
        <v>1232008</v>
      </c>
      <c r="E8" s="200">
        <v>37677</v>
      </c>
      <c r="F8" s="200">
        <v>37297</v>
      </c>
      <c r="G8" s="200">
        <v>31864</v>
      </c>
      <c r="H8" s="200">
        <v>851956</v>
      </c>
      <c r="I8" s="200">
        <v>44579</v>
      </c>
      <c r="J8" s="200">
        <v>0</v>
      </c>
      <c r="K8" s="200">
        <v>328721</v>
      </c>
      <c r="L8" s="200">
        <v>264351</v>
      </c>
      <c r="M8" s="200">
        <v>12216481</v>
      </c>
      <c r="N8" s="200">
        <v>13304</v>
      </c>
      <c r="O8" s="200">
        <v>294207</v>
      </c>
      <c r="P8" s="200">
        <v>695015</v>
      </c>
      <c r="Q8" s="200">
        <v>332516</v>
      </c>
      <c r="R8" s="200">
        <v>1958128</v>
      </c>
      <c r="S8" s="200">
        <v>0</v>
      </c>
      <c r="T8" s="200">
        <v>2058376</v>
      </c>
      <c r="U8" s="200">
        <v>147597</v>
      </c>
      <c r="V8" s="200">
        <v>20669</v>
      </c>
      <c r="W8" s="200">
        <v>362093</v>
      </c>
      <c r="X8" s="200">
        <v>1786458</v>
      </c>
      <c r="Y8" s="200">
        <v>1086419</v>
      </c>
      <c r="Z8" s="200">
        <v>3160600</v>
      </c>
      <c r="AA8" s="200">
        <v>94800</v>
      </c>
      <c r="AB8" s="200">
        <v>1222400</v>
      </c>
      <c r="AC8" s="200">
        <v>36998023</v>
      </c>
      <c r="AD8" s="200">
        <f t="shared" si="0"/>
        <v>13438881</v>
      </c>
    </row>
    <row r="9" spans="1:30" ht="28.5" customHeight="1">
      <c r="A9" s="198" t="s">
        <v>141</v>
      </c>
      <c r="B9" s="199" t="s">
        <v>142</v>
      </c>
      <c r="C9" s="200">
        <v>3025304</v>
      </c>
      <c r="D9" s="200">
        <v>301918</v>
      </c>
      <c r="E9" s="200">
        <v>10363</v>
      </c>
      <c r="F9" s="200">
        <v>10259</v>
      </c>
      <c r="G9" s="200">
        <v>8734</v>
      </c>
      <c r="H9" s="200">
        <v>240429</v>
      </c>
      <c r="I9" s="200">
        <v>24004</v>
      </c>
      <c r="J9" s="200">
        <v>0</v>
      </c>
      <c r="K9" s="200">
        <v>66709</v>
      </c>
      <c r="L9" s="200">
        <v>84622</v>
      </c>
      <c r="M9" s="200">
        <v>2515601</v>
      </c>
      <c r="N9" s="200">
        <v>3777</v>
      </c>
      <c r="O9" s="200">
        <v>124848</v>
      </c>
      <c r="P9" s="200">
        <v>111887</v>
      </c>
      <c r="Q9" s="200">
        <v>45189</v>
      </c>
      <c r="R9" s="200">
        <v>644620</v>
      </c>
      <c r="S9" s="200">
        <v>0</v>
      </c>
      <c r="T9" s="200">
        <v>448642</v>
      </c>
      <c r="U9" s="200">
        <v>24004</v>
      </c>
      <c r="V9" s="200">
        <v>2944</v>
      </c>
      <c r="W9" s="200">
        <v>573785</v>
      </c>
      <c r="X9" s="200">
        <v>335348</v>
      </c>
      <c r="Y9" s="200">
        <v>448341</v>
      </c>
      <c r="Z9" s="200">
        <v>558500</v>
      </c>
      <c r="AA9" s="200">
        <v>29700</v>
      </c>
      <c r="AB9" s="200">
        <v>261300</v>
      </c>
      <c r="AC9" s="200">
        <v>9609828</v>
      </c>
      <c r="AD9" s="200">
        <f t="shared" si="0"/>
        <v>2776901</v>
      </c>
    </row>
    <row r="10" spans="1:30" ht="28.5" customHeight="1">
      <c r="A10" s="198" t="s">
        <v>143</v>
      </c>
      <c r="B10" s="199" t="s">
        <v>144</v>
      </c>
      <c r="C10" s="200">
        <v>4816802</v>
      </c>
      <c r="D10" s="200">
        <v>543092</v>
      </c>
      <c r="E10" s="200">
        <v>18562</v>
      </c>
      <c r="F10" s="200">
        <v>18374</v>
      </c>
      <c r="G10" s="200">
        <v>15736</v>
      </c>
      <c r="H10" s="200">
        <v>402634</v>
      </c>
      <c r="I10" s="200">
        <v>217692</v>
      </c>
      <c r="J10" s="200">
        <v>0</v>
      </c>
      <c r="K10" s="200">
        <v>126765</v>
      </c>
      <c r="L10" s="200">
        <v>102896</v>
      </c>
      <c r="M10" s="200">
        <v>2636347</v>
      </c>
      <c r="N10" s="200">
        <v>7473</v>
      </c>
      <c r="O10" s="200">
        <v>51819</v>
      </c>
      <c r="P10" s="200">
        <v>347677</v>
      </c>
      <c r="Q10" s="200">
        <v>180494</v>
      </c>
      <c r="R10" s="200">
        <v>1311566</v>
      </c>
      <c r="S10" s="200">
        <v>0</v>
      </c>
      <c r="T10" s="200">
        <v>669306</v>
      </c>
      <c r="U10" s="200">
        <v>17360</v>
      </c>
      <c r="V10" s="200">
        <v>5881</v>
      </c>
      <c r="W10" s="200">
        <v>579010</v>
      </c>
      <c r="X10" s="200">
        <v>748107</v>
      </c>
      <c r="Y10" s="200">
        <v>374766</v>
      </c>
      <c r="Z10" s="200">
        <v>913400</v>
      </c>
      <c r="AA10" s="200">
        <v>37100</v>
      </c>
      <c r="AB10" s="200">
        <v>408800</v>
      </c>
      <c r="AC10" s="200">
        <v>14105759</v>
      </c>
      <c r="AD10" s="200">
        <f t="shared" si="0"/>
        <v>3045147</v>
      </c>
    </row>
    <row r="11" spans="1:30" ht="28.5" customHeight="1">
      <c r="A11" s="198" t="s">
        <v>145</v>
      </c>
      <c r="B11" s="199" t="s">
        <v>146</v>
      </c>
      <c r="C11" s="200">
        <v>8436541</v>
      </c>
      <c r="D11" s="200">
        <v>787804</v>
      </c>
      <c r="E11" s="200">
        <v>34858</v>
      </c>
      <c r="F11" s="200">
        <v>34501</v>
      </c>
      <c r="G11" s="200">
        <v>29685</v>
      </c>
      <c r="H11" s="200">
        <v>582572</v>
      </c>
      <c r="I11" s="200">
        <v>0</v>
      </c>
      <c r="J11" s="200">
        <v>0</v>
      </c>
      <c r="K11" s="200">
        <v>181470</v>
      </c>
      <c r="L11" s="200">
        <v>240105</v>
      </c>
      <c r="M11" s="200">
        <v>2858395</v>
      </c>
      <c r="N11" s="200">
        <v>12654</v>
      </c>
      <c r="O11" s="200">
        <v>516826</v>
      </c>
      <c r="P11" s="200">
        <v>174509</v>
      </c>
      <c r="Q11" s="200">
        <v>45376</v>
      </c>
      <c r="R11" s="200">
        <v>1366929</v>
      </c>
      <c r="S11" s="200">
        <v>0</v>
      </c>
      <c r="T11" s="200">
        <v>926869</v>
      </c>
      <c r="U11" s="200">
        <v>204229</v>
      </c>
      <c r="V11" s="200">
        <v>43343</v>
      </c>
      <c r="W11" s="200">
        <v>409874</v>
      </c>
      <c r="X11" s="200">
        <v>1530292</v>
      </c>
      <c r="Y11" s="200">
        <v>218840</v>
      </c>
      <c r="Z11" s="200">
        <v>1220200</v>
      </c>
      <c r="AA11" s="200">
        <v>85700</v>
      </c>
      <c r="AB11" s="200">
        <v>630600</v>
      </c>
      <c r="AC11" s="200">
        <v>19855872</v>
      </c>
      <c r="AD11" s="200">
        <f t="shared" si="0"/>
        <v>3488995</v>
      </c>
    </row>
    <row r="12" spans="1:30" ht="28.5" customHeight="1">
      <c r="A12" s="198" t="s">
        <v>147</v>
      </c>
      <c r="B12" s="199" t="s">
        <v>148</v>
      </c>
      <c r="C12" s="200">
        <v>6499307</v>
      </c>
      <c r="D12" s="200">
        <v>869507</v>
      </c>
      <c r="E12" s="200">
        <v>24720</v>
      </c>
      <c r="F12" s="200">
        <v>24469</v>
      </c>
      <c r="G12" s="200">
        <v>20959</v>
      </c>
      <c r="H12" s="200">
        <v>547466</v>
      </c>
      <c r="I12" s="200">
        <v>157910</v>
      </c>
      <c r="J12" s="200">
        <v>0</v>
      </c>
      <c r="K12" s="200">
        <v>249063</v>
      </c>
      <c r="L12" s="200">
        <v>156478</v>
      </c>
      <c r="M12" s="200">
        <v>8783306</v>
      </c>
      <c r="N12" s="200">
        <v>8125</v>
      </c>
      <c r="O12" s="200">
        <v>342003</v>
      </c>
      <c r="P12" s="200">
        <v>576076</v>
      </c>
      <c r="Q12" s="200">
        <v>261228</v>
      </c>
      <c r="R12" s="200">
        <v>1505419</v>
      </c>
      <c r="S12" s="200">
        <v>0</v>
      </c>
      <c r="T12" s="200">
        <v>2261460</v>
      </c>
      <c r="U12" s="200">
        <v>185794</v>
      </c>
      <c r="V12" s="200">
        <v>25560</v>
      </c>
      <c r="W12" s="200">
        <v>1405216</v>
      </c>
      <c r="X12" s="200">
        <v>1567740</v>
      </c>
      <c r="Y12" s="200">
        <v>657200</v>
      </c>
      <c r="Z12" s="200">
        <v>3348700</v>
      </c>
      <c r="AA12" s="200">
        <v>57000</v>
      </c>
      <c r="AB12" s="200">
        <v>854100</v>
      </c>
      <c r="AC12" s="200">
        <v>29477706</v>
      </c>
      <c r="AD12" s="200">
        <f t="shared" si="0"/>
        <v>9637406</v>
      </c>
    </row>
    <row r="13" spans="1:30" ht="28.5" customHeight="1">
      <c r="A13" s="198" t="s">
        <v>149</v>
      </c>
      <c r="B13" s="199" t="s">
        <v>30</v>
      </c>
      <c r="C13" s="200">
        <v>7714485</v>
      </c>
      <c r="D13" s="200">
        <v>691629</v>
      </c>
      <c r="E13" s="200">
        <v>23872</v>
      </c>
      <c r="F13" s="200">
        <v>23627</v>
      </c>
      <c r="G13" s="200">
        <v>20382</v>
      </c>
      <c r="H13" s="200">
        <v>513471</v>
      </c>
      <c r="I13" s="200">
        <v>50673</v>
      </c>
      <c r="J13" s="200">
        <v>0</v>
      </c>
      <c r="K13" s="200">
        <v>163047</v>
      </c>
      <c r="L13" s="200">
        <v>197797</v>
      </c>
      <c r="M13" s="200">
        <v>2301521</v>
      </c>
      <c r="N13" s="200">
        <v>10793</v>
      </c>
      <c r="O13" s="200">
        <v>268784</v>
      </c>
      <c r="P13" s="200">
        <v>323642</v>
      </c>
      <c r="Q13" s="200">
        <v>114145</v>
      </c>
      <c r="R13" s="200">
        <v>1090662</v>
      </c>
      <c r="S13" s="200">
        <v>0</v>
      </c>
      <c r="T13" s="200">
        <v>717012</v>
      </c>
      <c r="U13" s="200">
        <v>138501</v>
      </c>
      <c r="V13" s="200">
        <v>7465</v>
      </c>
      <c r="W13" s="200">
        <v>170000</v>
      </c>
      <c r="X13" s="200">
        <v>1915577</v>
      </c>
      <c r="Y13" s="200">
        <v>703469</v>
      </c>
      <c r="Z13" s="200">
        <v>1348200</v>
      </c>
      <c r="AA13" s="200">
        <v>71500</v>
      </c>
      <c r="AB13" s="200">
        <v>497800</v>
      </c>
      <c r="AC13" s="200">
        <v>18508754</v>
      </c>
      <c r="AD13" s="200">
        <f t="shared" si="0"/>
        <v>2799321</v>
      </c>
    </row>
    <row r="14" spans="1:30" ht="28.5" customHeight="1">
      <c r="A14" s="198" t="s">
        <v>150</v>
      </c>
      <c r="B14" s="199" t="s">
        <v>151</v>
      </c>
      <c r="C14" s="200">
        <v>6645392</v>
      </c>
      <c r="D14" s="200">
        <v>726505</v>
      </c>
      <c r="E14" s="200">
        <v>27013</v>
      </c>
      <c r="F14" s="200">
        <v>26742</v>
      </c>
      <c r="G14" s="200">
        <v>22791</v>
      </c>
      <c r="H14" s="200">
        <v>608499</v>
      </c>
      <c r="I14" s="200">
        <v>57970</v>
      </c>
      <c r="J14" s="200">
        <v>0</v>
      </c>
      <c r="K14" s="200">
        <v>136242</v>
      </c>
      <c r="L14" s="200">
        <v>163424</v>
      </c>
      <c r="M14" s="200">
        <v>4624335</v>
      </c>
      <c r="N14" s="200">
        <v>13066</v>
      </c>
      <c r="O14" s="200">
        <v>140565</v>
      </c>
      <c r="P14" s="200">
        <v>411241</v>
      </c>
      <c r="Q14" s="200">
        <v>160708</v>
      </c>
      <c r="R14" s="200">
        <v>974450</v>
      </c>
      <c r="S14" s="200">
        <v>0</v>
      </c>
      <c r="T14" s="200">
        <v>1289120</v>
      </c>
      <c r="U14" s="200">
        <v>122009</v>
      </c>
      <c r="V14" s="200">
        <v>8646</v>
      </c>
      <c r="W14" s="200">
        <v>242301</v>
      </c>
      <c r="X14" s="200">
        <v>655695</v>
      </c>
      <c r="Y14" s="200">
        <v>411901</v>
      </c>
      <c r="Z14" s="200">
        <v>985700</v>
      </c>
      <c r="AA14" s="200">
        <v>58900</v>
      </c>
      <c r="AB14" s="200">
        <v>580100</v>
      </c>
      <c r="AC14" s="200">
        <v>18454315</v>
      </c>
      <c r="AD14" s="200">
        <f t="shared" si="0"/>
        <v>5204435</v>
      </c>
    </row>
    <row r="15" spans="1:30" ht="28.5" customHeight="1">
      <c r="A15" s="198" t="s">
        <v>152</v>
      </c>
      <c r="B15" s="199" t="s">
        <v>32</v>
      </c>
      <c r="C15" s="200">
        <v>20476256</v>
      </c>
      <c r="D15" s="200">
        <v>1645777</v>
      </c>
      <c r="E15" s="200">
        <v>81563</v>
      </c>
      <c r="F15" s="200">
        <v>80732</v>
      </c>
      <c r="G15" s="200">
        <v>69353</v>
      </c>
      <c r="H15" s="200">
        <v>1329327</v>
      </c>
      <c r="I15" s="200">
        <v>26419</v>
      </c>
      <c r="J15" s="200">
        <v>0</v>
      </c>
      <c r="K15" s="200">
        <v>327968</v>
      </c>
      <c r="L15" s="200">
        <v>619489</v>
      </c>
      <c r="M15" s="200">
        <v>1296813</v>
      </c>
      <c r="N15" s="200">
        <v>32375</v>
      </c>
      <c r="O15" s="200">
        <v>230316</v>
      </c>
      <c r="P15" s="200">
        <v>697028</v>
      </c>
      <c r="Q15" s="200">
        <v>181733</v>
      </c>
      <c r="R15" s="200">
        <v>3918092</v>
      </c>
      <c r="S15" s="200">
        <v>502220</v>
      </c>
      <c r="T15" s="200">
        <v>2211404</v>
      </c>
      <c r="U15" s="200">
        <v>337049</v>
      </c>
      <c r="V15" s="200">
        <v>118401</v>
      </c>
      <c r="W15" s="200">
        <v>757246</v>
      </c>
      <c r="X15" s="200">
        <v>2426846</v>
      </c>
      <c r="Y15" s="200">
        <v>993936</v>
      </c>
      <c r="Z15" s="200">
        <v>3857700</v>
      </c>
      <c r="AA15" s="200">
        <v>217400</v>
      </c>
      <c r="AB15" s="200">
        <v>1352400</v>
      </c>
      <c r="AC15" s="200">
        <v>42218043</v>
      </c>
      <c r="AD15" s="200">
        <f t="shared" si="0"/>
        <v>2649213</v>
      </c>
    </row>
    <row r="16" spans="1:30" ht="28.5" customHeight="1">
      <c r="A16" s="198" t="s">
        <v>153</v>
      </c>
      <c r="B16" s="199" t="s">
        <v>154</v>
      </c>
      <c r="C16" s="200">
        <v>13797253</v>
      </c>
      <c r="D16" s="200">
        <v>1111496</v>
      </c>
      <c r="E16" s="200">
        <v>55747</v>
      </c>
      <c r="F16" s="200">
        <v>55177</v>
      </c>
      <c r="G16" s="200">
        <v>47417</v>
      </c>
      <c r="H16" s="200">
        <v>881954</v>
      </c>
      <c r="I16" s="200">
        <v>219012</v>
      </c>
      <c r="J16" s="200">
        <v>0</v>
      </c>
      <c r="K16" s="200">
        <v>217556</v>
      </c>
      <c r="L16" s="200">
        <v>400621</v>
      </c>
      <c r="M16" s="200">
        <v>1421171</v>
      </c>
      <c r="N16" s="200">
        <v>19250</v>
      </c>
      <c r="O16" s="200">
        <v>237160</v>
      </c>
      <c r="P16" s="200">
        <v>402983</v>
      </c>
      <c r="Q16" s="200">
        <v>203907</v>
      </c>
      <c r="R16" s="200">
        <v>2107427</v>
      </c>
      <c r="S16" s="200">
        <v>0</v>
      </c>
      <c r="T16" s="200">
        <v>1116502</v>
      </c>
      <c r="U16" s="200">
        <v>244498</v>
      </c>
      <c r="V16" s="200">
        <v>14889</v>
      </c>
      <c r="W16" s="200">
        <v>222269</v>
      </c>
      <c r="X16" s="200">
        <v>1201873</v>
      </c>
      <c r="Y16" s="200">
        <v>715226</v>
      </c>
      <c r="Z16" s="200">
        <v>1565800</v>
      </c>
      <c r="AA16" s="200">
        <v>0</v>
      </c>
      <c r="AB16" s="200">
        <v>750000</v>
      </c>
      <c r="AC16" s="200">
        <v>26259188</v>
      </c>
      <c r="AD16" s="200">
        <f t="shared" si="0"/>
        <v>2171171</v>
      </c>
    </row>
    <row r="17" spans="1:30" ht="28.5" customHeight="1">
      <c r="A17" s="198" t="s">
        <v>155</v>
      </c>
      <c r="B17" s="199" t="s">
        <v>156</v>
      </c>
      <c r="C17" s="200">
        <v>2896410</v>
      </c>
      <c r="D17" s="200">
        <v>446649</v>
      </c>
      <c r="E17" s="200">
        <v>13537</v>
      </c>
      <c r="F17" s="200">
        <v>13400</v>
      </c>
      <c r="G17" s="200">
        <v>11462</v>
      </c>
      <c r="H17" s="200">
        <v>270331</v>
      </c>
      <c r="I17" s="200">
        <v>46672</v>
      </c>
      <c r="J17" s="200">
        <v>0</v>
      </c>
      <c r="K17" s="200">
        <v>121562</v>
      </c>
      <c r="L17" s="200">
        <v>78657</v>
      </c>
      <c r="M17" s="200">
        <v>4255816</v>
      </c>
      <c r="N17" s="200">
        <v>4821</v>
      </c>
      <c r="O17" s="200">
        <v>33007</v>
      </c>
      <c r="P17" s="200">
        <v>302178</v>
      </c>
      <c r="Q17" s="200">
        <v>94274</v>
      </c>
      <c r="R17" s="200">
        <v>472893</v>
      </c>
      <c r="S17" s="200">
        <v>0</v>
      </c>
      <c r="T17" s="200">
        <v>594276</v>
      </c>
      <c r="U17" s="200">
        <v>19894</v>
      </c>
      <c r="V17" s="200">
        <v>2784</v>
      </c>
      <c r="W17" s="200">
        <v>460319</v>
      </c>
      <c r="X17" s="200">
        <v>630595</v>
      </c>
      <c r="Y17" s="200">
        <v>315141</v>
      </c>
      <c r="Z17" s="200">
        <v>1993400</v>
      </c>
      <c r="AA17" s="200">
        <v>27700</v>
      </c>
      <c r="AB17" s="200">
        <v>483700</v>
      </c>
      <c r="AC17" s="200">
        <v>13078078</v>
      </c>
      <c r="AD17" s="200">
        <f t="shared" si="0"/>
        <v>4739516</v>
      </c>
    </row>
    <row r="18" spans="1:30" ht="28.5" customHeight="1">
      <c r="A18" s="198" t="s">
        <v>157</v>
      </c>
      <c r="B18" s="199" t="s">
        <v>158</v>
      </c>
      <c r="C18" s="200">
        <v>6030936</v>
      </c>
      <c r="D18" s="200">
        <v>592353</v>
      </c>
      <c r="E18" s="200">
        <v>25312</v>
      </c>
      <c r="F18" s="200">
        <v>25053</v>
      </c>
      <c r="G18" s="200">
        <v>21526</v>
      </c>
      <c r="H18" s="200">
        <v>428032</v>
      </c>
      <c r="I18" s="200">
        <v>0</v>
      </c>
      <c r="J18" s="200">
        <v>0</v>
      </c>
      <c r="K18" s="200">
        <v>134734</v>
      </c>
      <c r="L18" s="200">
        <v>177203</v>
      </c>
      <c r="M18" s="200">
        <v>1354628</v>
      </c>
      <c r="N18" s="200">
        <v>11734</v>
      </c>
      <c r="O18" s="200">
        <v>73884</v>
      </c>
      <c r="P18" s="200">
        <v>332039</v>
      </c>
      <c r="Q18" s="200">
        <v>100977</v>
      </c>
      <c r="R18" s="200">
        <v>980440</v>
      </c>
      <c r="S18" s="200">
        <v>0</v>
      </c>
      <c r="T18" s="200">
        <v>615009</v>
      </c>
      <c r="U18" s="200">
        <v>29007</v>
      </c>
      <c r="V18" s="200">
        <v>11272</v>
      </c>
      <c r="W18" s="200">
        <v>62519</v>
      </c>
      <c r="X18" s="200">
        <v>683267</v>
      </c>
      <c r="Y18" s="200">
        <v>456885</v>
      </c>
      <c r="Z18" s="200">
        <v>2293300</v>
      </c>
      <c r="AA18" s="200">
        <v>0</v>
      </c>
      <c r="AB18" s="200">
        <v>571000</v>
      </c>
      <c r="AC18" s="200">
        <v>14440110</v>
      </c>
      <c r="AD18" s="200">
        <f t="shared" si="0"/>
        <v>1925628</v>
      </c>
    </row>
    <row r="19" spans="1:30" ht="28.5" customHeight="1">
      <c r="A19" s="198" t="s">
        <v>159</v>
      </c>
      <c r="B19" s="199" t="s">
        <v>160</v>
      </c>
      <c r="C19" s="200">
        <v>3473380</v>
      </c>
      <c r="D19" s="200">
        <v>458636</v>
      </c>
      <c r="E19" s="200">
        <v>12687</v>
      </c>
      <c r="F19" s="200">
        <v>12562</v>
      </c>
      <c r="G19" s="200">
        <v>10637</v>
      </c>
      <c r="H19" s="200">
        <v>288369</v>
      </c>
      <c r="I19" s="200">
        <v>7194</v>
      </c>
      <c r="J19" s="200">
        <v>0</v>
      </c>
      <c r="K19" s="200">
        <v>128362</v>
      </c>
      <c r="L19" s="200">
        <v>82115</v>
      </c>
      <c r="M19" s="200">
        <v>6653942</v>
      </c>
      <c r="N19" s="200">
        <v>5353</v>
      </c>
      <c r="O19" s="200">
        <v>268133</v>
      </c>
      <c r="P19" s="200">
        <v>352308</v>
      </c>
      <c r="Q19" s="200">
        <v>126757</v>
      </c>
      <c r="R19" s="200">
        <v>1927924</v>
      </c>
      <c r="S19" s="200">
        <v>0</v>
      </c>
      <c r="T19" s="200">
        <v>1301567</v>
      </c>
      <c r="U19" s="200">
        <v>100752</v>
      </c>
      <c r="V19" s="200">
        <v>1514682</v>
      </c>
      <c r="W19" s="200">
        <v>800968</v>
      </c>
      <c r="X19" s="200">
        <v>1602980</v>
      </c>
      <c r="Y19" s="200">
        <v>397582</v>
      </c>
      <c r="Z19" s="200">
        <v>2077500</v>
      </c>
      <c r="AA19" s="200">
        <v>29600</v>
      </c>
      <c r="AB19" s="200">
        <v>552200</v>
      </c>
      <c r="AC19" s="200">
        <v>21604390</v>
      </c>
      <c r="AD19" s="200">
        <f t="shared" si="0"/>
        <v>7206142</v>
      </c>
    </row>
    <row r="20" spans="1:30" ht="28.5" customHeight="1">
      <c r="A20" s="198" t="s">
        <v>161</v>
      </c>
      <c r="B20" s="199" t="s">
        <v>162</v>
      </c>
      <c r="C20" s="200">
        <v>5583044</v>
      </c>
      <c r="D20" s="200">
        <v>531484</v>
      </c>
      <c r="E20" s="200">
        <v>16389</v>
      </c>
      <c r="F20" s="200">
        <v>16224</v>
      </c>
      <c r="G20" s="200">
        <v>13893</v>
      </c>
      <c r="H20" s="200">
        <v>319420</v>
      </c>
      <c r="I20" s="200">
        <v>23627</v>
      </c>
      <c r="J20" s="200">
        <v>0</v>
      </c>
      <c r="K20" s="200">
        <v>155303</v>
      </c>
      <c r="L20" s="200">
        <v>107227</v>
      </c>
      <c r="M20" s="200">
        <v>3175153</v>
      </c>
      <c r="N20" s="200">
        <v>7626</v>
      </c>
      <c r="O20" s="200">
        <v>29628</v>
      </c>
      <c r="P20" s="200">
        <v>216928</v>
      </c>
      <c r="Q20" s="200">
        <v>75019</v>
      </c>
      <c r="R20" s="200">
        <v>1402440</v>
      </c>
      <c r="S20" s="200">
        <v>0</v>
      </c>
      <c r="T20" s="200">
        <v>858807</v>
      </c>
      <c r="U20" s="200">
        <v>26773</v>
      </c>
      <c r="V20" s="200">
        <v>8881</v>
      </c>
      <c r="W20" s="200">
        <v>45000</v>
      </c>
      <c r="X20" s="200">
        <v>819066</v>
      </c>
      <c r="Y20" s="200">
        <v>788844</v>
      </c>
      <c r="Z20" s="200">
        <v>1271600</v>
      </c>
      <c r="AA20" s="200">
        <v>38200</v>
      </c>
      <c r="AB20" s="200">
        <v>616400</v>
      </c>
      <c r="AC20" s="200">
        <v>15492376</v>
      </c>
      <c r="AD20" s="200">
        <f t="shared" si="0"/>
        <v>3791553</v>
      </c>
    </row>
    <row r="21" spans="1:30" ht="28.5" customHeight="1">
      <c r="A21" s="198" t="s">
        <v>163</v>
      </c>
      <c r="B21" s="199" t="s">
        <v>164</v>
      </c>
      <c r="C21" s="200">
        <v>4885538</v>
      </c>
      <c r="D21" s="200">
        <v>720664</v>
      </c>
      <c r="E21" s="200">
        <v>18142</v>
      </c>
      <c r="F21" s="200">
        <v>17960</v>
      </c>
      <c r="G21" s="200">
        <v>15288</v>
      </c>
      <c r="H21" s="200">
        <v>474143</v>
      </c>
      <c r="I21" s="200">
        <v>28528</v>
      </c>
      <c r="J21" s="200">
        <v>0</v>
      </c>
      <c r="K21" s="200">
        <v>204519</v>
      </c>
      <c r="L21" s="200">
        <v>125584</v>
      </c>
      <c r="M21" s="200">
        <v>12298950</v>
      </c>
      <c r="N21" s="200">
        <v>9802</v>
      </c>
      <c r="O21" s="200">
        <v>158576</v>
      </c>
      <c r="P21" s="200">
        <v>536184</v>
      </c>
      <c r="Q21" s="200">
        <v>214198</v>
      </c>
      <c r="R21" s="200">
        <v>1440544</v>
      </c>
      <c r="S21" s="200">
        <v>0</v>
      </c>
      <c r="T21" s="200">
        <v>1884893</v>
      </c>
      <c r="U21" s="200">
        <v>342638</v>
      </c>
      <c r="V21" s="200">
        <v>10622</v>
      </c>
      <c r="W21" s="200">
        <v>60356</v>
      </c>
      <c r="X21" s="200">
        <v>1147694</v>
      </c>
      <c r="Y21" s="200">
        <v>825436</v>
      </c>
      <c r="Z21" s="200">
        <v>4629700</v>
      </c>
      <c r="AA21" s="200">
        <v>45800</v>
      </c>
      <c r="AB21" s="200">
        <v>947600</v>
      </c>
      <c r="AC21" s="200">
        <v>30049959</v>
      </c>
      <c r="AD21" s="200">
        <f t="shared" si="0"/>
        <v>13246550</v>
      </c>
    </row>
    <row r="22" spans="1:30" ht="28.5" customHeight="1">
      <c r="A22" s="198" t="s">
        <v>165</v>
      </c>
      <c r="B22" s="199" t="s">
        <v>166</v>
      </c>
      <c r="C22" s="200">
        <v>4894894</v>
      </c>
      <c r="D22" s="200">
        <v>546798</v>
      </c>
      <c r="E22" s="200">
        <v>15826</v>
      </c>
      <c r="F22" s="200">
        <v>15668</v>
      </c>
      <c r="G22" s="200">
        <v>13307</v>
      </c>
      <c r="H22" s="200">
        <v>413188</v>
      </c>
      <c r="I22" s="200">
        <v>3206</v>
      </c>
      <c r="J22" s="200">
        <v>0</v>
      </c>
      <c r="K22" s="200">
        <v>143621</v>
      </c>
      <c r="L22" s="200">
        <v>93508</v>
      </c>
      <c r="M22" s="200">
        <v>7822482</v>
      </c>
      <c r="N22" s="200">
        <v>5412</v>
      </c>
      <c r="O22" s="200">
        <v>74625</v>
      </c>
      <c r="P22" s="200">
        <v>469765</v>
      </c>
      <c r="Q22" s="200">
        <v>172274</v>
      </c>
      <c r="R22" s="200">
        <v>1186660</v>
      </c>
      <c r="S22" s="200">
        <v>0</v>
      </c>
      <c r="T22" s="200">
        <v>1404177</v>
      </c>
      <c r="U22" s="200">
        <v>75317</v>
      </c>
      <c r="V22" s="200">
        <v>4481</v>
      </c>
      <c r="W22" s="200">
        <v>1331102</v>
      </c>
      <c r="X22" s="200">
        <v>985657</v>
      </c>
      <c r="Y22" s="200">
        <v>403637</v>
      </c>
      <c r="Z22" s="200">
        <v>3426400</v>
      </c>
      <c r="AA22" s="200">
        <v>34400</v>
      </c>
      <c r="AB22" s="200">
        <v>746000</v>
      </c>
      <c r="AC22" s="200">
        <v>23502005</v>
      </c>
      <c r="AD22" s="200">
        <f t="shared" si="0"/>
        <v>8568482</v>
      </c>
    </row>
    <row r="23" spans="1:30" ht="28.5" customHeight="1">
      <c r="A23" s="198" t="s">
        <v>167</v>
      </c>
      <c r="B23" s="199" t="s">
        <v>168</v>
      </c>
      <c r="C23" s="200">
        <v>4213335</v>
      </c>
      <c r="D23" s="200">
        <v>664294</v>
      </c>
      <c r="E23" s="200">
        <v>17666</v>
      </c>
      <c r="F23" s="200">
        <v>17485</v>
      </c>
      <c r="G23" s="200">
        <v>15031</v>
      </c>
      <c r="H23" s="200">
        <v>348658</v>
      </c>
      <c r="I23" s="200">
        <v>0</v>
      </c>
      <c r="J23" s="200">
        <v>0</v>
      </c>
      <c r="K23" s="200">
        <v>200075</v>
      </c>
      <c r="L23" s="200">
        <v>135650</v>
      </c>
      <c r="M23" s="200">
        <v>4277417</v>
      </c>
      <c r="N23" s="200">
        <v>10070</v>
      </c>
      <c r="O23" s="200">
        <v>167438</v>
      </c>
      <c r="P23" s="200">
        <v>495442</v>
      </c>
      <c r="Q23" s="200">
        <v>45613</v>
      </c>
      <c r="R23" s="200">
        <v>916818</v>
      </c>
      <c r="S23" s="200">
        <v>0</v>
      </c>
      <c r="T23" s="200">
        <v>628202</v>
      </c>
      <c r="U23" s="200">
        <v>47160</v>
      </c>
      <c r="V23" s="200">
        <v>19097</v>
      </c>
      <c r="W23" s="200">
        <v>309246</v>
      </c>
      <c r="X23" s="200">
        <v>1806398</v>
      </c>
      <c r="Y23" s="200">
        <v>647956</v>
      </c>
      <c r="Z23" s="200">
        <v>1693700</v>
      </c>
      <c r="AA23" s="200">
        <v>0</v>
      </c>
      <c r="AB23" s="200">
        <v>550000</v>
      </c>
      <c r="AC23" s="200">
        <v>16676751</v>
      </c>
      <c r="AD23" s="200">
        <f t="shared" si="0"/>
        <v>4827417</v>
      </c>
    </row>
    <row r="24" spans="1:30" ht="28.5" customHeight="1">
      <c r="A24" s="198" t="s">
        <v>169</v>
      </c>
      <c r="B24" s="199" t="s">
        <v>170</v>
      </c>
      <c r="C24" s="200">
        <v>3659746</v>
      </c>
      <c r="D24" s="200">
        <v>254122</v>
      </c>
      <c r="E24" s="200">
        <v>12959</v>
      </c>
      <c r="F24" s="200">
        <v>12826</v>
      </c>
      <c r="G24" s="200">
        <v>11003</v>
      </c>
      <c r="H24" s="200">
        <v>269475</v>
      </c>
      <c r="I24" s="200">
        <v>0</v>
      </c>
      <c r="J24" s="200">
        <v>0</v>
      </c>
      <c r="K24" s="200">
        <v>50850</v>
      </c>
      <c r="L24" s="200">
        <v>89286</v>
      </c>
      <c r="M24" s="200">
        <v>59188</v>
      </c>
      <c r="N24" s="200">
        <v>7660</v>
      </c>
      <c r="O24" s="200">
        <v>69246</v>
      </c>
      <c r="P24" s="200">
        <v>162654</v>
      </c>
      <c r="Q24" s="200">
        <v>21354</v>
      </c>
      <c r="R24" s="200">
        <v>185521</v>
      </c>
      <c r="S24" s="200">
        <v>0</v>
      </c>
      <c r="T24" s="200">
        <v>295849</v>
      </c>
      <c r="U24" s="200">
        <v>5065</v>
      </c>
      <c r="V24" s="200">
        <v>2467</v>
      </c>
      <c r="W24" s="200">
        <v>30199</v>
      </c>
      <c r="X24" s="200">
        <v>514873</v>
      </c>
      <c r="Y24" s="200">
        <v>56512</v>
      </c>
      <c r="Z24" s="200">
        <v>146900</v>
      </c>
      <c r="AA24" s="200">
        <v>26000</v>
      </c>
      <c r="AB24" s="200">
        <v>60400</v>
      </c>
      <c r="AC24" s="200">
        <v>5917755</v>
      </c>
      <c r="AD24" s="200">
        <f t="shared" si="0"/>
        <v>119588</v>
      </c>
    </row>
    <row r="25" spans="1:30" ht="28.5" customHeight="1">
      <c r="A25" s="198" t="s">
        <v>171</v>
      </c>
      <c r="B25" s="199" t="s">
        <v>172</v>
      </c>
      <c r="C25" s="200">
        <v>2655008</v>
      </c>
      <c r="D25" s="200">
        <v>237753</v>
      </c>
      <c r="E25" s="200">
        <v>11427</v>
      </c>
      <c r="F25" s="200">
        <v>11312</v>
      </c>
      <c r="G25" s="200">
        <v>9663</v>
      </c>
      <c r="H25" s="200">
        <v>220949</v>
      </c>
      <c r="I25" s="200">
        <v>0</v>
      </c>
      <c r="J25" s="200">
        <v>0</v>
      </c>
      <c r="K25" s="200">
        <v>45853</v>
      </c>
      <c r="L25" s="200">
        <v>78400</v>
      </c>
      <c r="M25" s="200">
        <v>965856</v>
      </c>
      <c r="N25" s="200">
        <v>5095</v>
      </c>
      <c r="O25" s="200">
        <v>55140</v>
      </c>
      <c r="P25" s="200">
        <v>113149</v>
      </c>
      <c r="Q25" s="200">
        <v>21157</v>
      </c>
      <c r="R25" s="200">
        <v>213557</v>
      </c>
      <c r="S25" s="200">
        <v>0</v>
      </c>
      <c r="T25" s="200">
        <v>291191</v>
      </c>
      <c r="U25" s="200">
        <v>23385</v>
      </c>
      <c r="V25" s="200">
        <v>102937</v>
      </c>
      <c r="W25" s="200">
        <v>33408</v>
      </c>
      <c r="X25" s="200">
        <v>394842</v>
      </c>
      <c r="Y25" s="200">
        <v>35579</v>
      </c>
      <c r="Z25" s="200">
        <v>397000</v>
      </c>
      <c r="AA25" s="200">
        <v>28000</v>
      </c>
      <c r="AB25" s="200">
        <v>268000</v>
      </c>
      <c r="AC25" s="200">
        <v>5922661</v>
      </c>
      <c r="AD25" s="200">
        <f t="shared" si="0"/>
        <v>1233856</v>
      </c>
    </row>
    <row r="26" spans="1:30" ht="28.5" customHeight="1">
      <c r="A26" s="198" t="s">
        <v>173</v>
      </c>
      <c r="B26" s="199" t="s">
        <v>174</v>
      </c>
      <c r="C26" s="200">
        <v>3211723</v>
      </c>
      <c r="D26" s="200">
        <v>489741</v>
      </c>
      <c r="E26" s="200">
        <v>13616</v>
      </c>
      <c r="F26" s="200">
        <v>13476</v>
      </c>
      <c r="G26" s="200">
        <v>11602</v>
      </c>
      <c r="H26" s="200">
        <v>272308</v>
      </c>
      <c r="I26" s="200">
        <v>0</v>
      </c>
      <c r="J26" s="200">
        <v>0</v>
      </c>
      <c r="K26" s="200">
        <v>135964</v>
      </c>
      <c r="L26" s="200">
        <v>87335</v>
      </c>
      <c r="M26" s="200">
        <v>1962895</v>
      </c>
      <c r="N26" s="200">
        <v>5809</v>
      </c>
      <c r="O26" s="200">
        <v>259669</v>
      </c>
      <c r="P26" s="200">
        <v>277554</v>
      </c>
      <c r="Q26" s="200">
        <v>57724</v>
      </c>
      <c r="R26" s="200">
        <v>394027</v>
      </c>
      <c r="S26" s="200">
        <v>0</v>
      </c>
      <c r="T26" s="200">
        <v>520584</v>
      </c>
      <c r="U26" s="200">
        <v>24533</v>
      </c>
      <c r="V26" s="200">
        <v>1730</v>
      </c>
      <c r="W26" s="200">
        <v>22599</v>
      </c>
      <c r="X26" s="200">
        <v>515643</v>
      </c>
      <c r="Y26" s="200">
        <v>145235</v>
      </c>
      <c r="Z26" s="200">
        <v>448200</v>
      </c>
      <c r="AA26" s="200">
        <v>31500</v>
      </c>
      <c r="AB26" s="200">
        <v>328300</v>
      </c>
      <c r="AC26" s="200">
        <v>8871967</v>
      </c>
      <c r="AD26" s="200">
        <f t="shared" si="0"/>
        <v>2291195</v>
      </c>
    </row>
    <row r="27" spans="1:30" ht="28.5" customHeight="1">
      <c r="A27" s="198" t="s">
        <v>175</v>
      </c>
      <c r="B27" s="199" t="s">
        <v>176</v>
      </c>
      <c r="C27" s="200">
        <v>3552614</v>
      </c>
      <c r="D27" s="200">
        <v>350816</v>
      </c>
      <c r="E27" s="200">
        <v>13267</v>
      </c>
      <c r="F27" s="200">
        <v>13132</v>
      </c>
      <c r="G27" s="200">
        <v>11269</v>
      </c>
      <c r="H27" s="200">
        <v>261089</v>
      </c>
      <c r="I27" s="200">
        <v>0</v>
      </c>
      <c r="J27" s="200">
        <v>0</v>
      </c>
      <c r="K27" s="200">
        <v>67272</v>
      </c>
      <c r="L27" s="200">
        <v>90538</v>
      </c>
      <c r="M27" s="200">
        <v>1222796</v>
      </c>
      <c r="N27" s="200">
        <v>4817</v>
      </c>
      <c r="O27" s="200">
        <v>36950</v>
      </c>
      <c r="P27" s="200">
        <v>257149</v>
      </c>
      <c r="Q27" s="200">
        <v>53239</v>
      </c>
      <c r="R27" s="200">
        <v>240201</v>
      </c>
      <c r="S27" s="200">
        <v>0</v>
      </c>
      <c r="T27" s="200">
        <v>411722</v>
      </c>
      <c r="U27" s="200">
        <v>31400</v>
      </c>
      <c r="V27" s="200">
        <v>68</v>
      </c>
      <c r="W27" s="200">
        <v>520883</v>
      </c>
      <c r="X27" s="200">
        <v>509852</v>
      </c>
      <c r="Y27" s="200">
        <v>109206</v>
      </c>
      <c r="Z27" s="200">
        <v>351800</v>
      </c>
      <c r="AA27" s="200">
        <v>31100</v>
      </c>
      <c r="AB27" s="200">
        <v>299200</v>
      </c>
      <c r="AC27" s="200">
        <v>8110080</v>
      </c>
      <c r="AD27" s="200">
        <f t="shared" si="0"/>
        <v>1521996</v>
      </c>
    </row>
    <row r="28" spans="1:30" ht="28.5" customHeight="1">
      <c r="A28" s="198" t="s">
        <v>177</v>
      </c>
      <c r="B28" s="199" t="s">
        <v>178</v>
      </c>
      <c r="C28" s="200">
        <v>1518753</v>
      </c>
      <c r="D28" s="200">
        <v>120472</v>
      </c>
      <c r="E28" s="200">
        <v>4061</v>
      </c>
      <c r="F28" s="200">
        <v>4019</v>
      </c>
      <c r="G28" s="200">
        <v>3467</v>
      </c>
      <c r="H28" s="200">
        <v>86526</v>
      </c>
      <c r="I28" s="200">
        <v>8369</v>
      </c>
      <c r="J28" s="200">
        <v>0</v>
      </c>
      <c r="K28" s="200">
        <v>28126</v>
      </c>
      <c r="L28" s="200">
        <v>35720</v>
      </c>
      <c r="M28" s="200">
        <v>642323</v>
      </c>
      <c r="N28" s="200">
        <v>1544</v>
      </c>
      <c r="O28" s="200">
        <v>2416</v>
      </c>
      <c r="P28" s="200">
        <v>72623</v>
      </c>
      <c r="Q28" s="200">
        <v>14196</v>
      </c>
      <c r="R28" s="200">
        <v>92647</v>
      </c>
      <c r="S28" s="200">
        <v>0</v>
      </c>
      <c r="T28" s="200">
        <v>159325</v>
      </c>
      <c r="U28" s="200">
        <v>4603</v>
      </c>
      <c r="V28" s="200">
        <v>11980</v>
      </c>
      <c r="W28" s="200">
        <v>409428</v>
      </c>
      <c r="X28" s="200">
        <v>185638</v>
      </c>
      <c r="Y28" s="200">
        <v>33208</v>
      </c>
      <c r="Z28" s="200">
        <v>894300</v>
      </c>
      <c r="AA28" s="200">
        <v>12600</v>
      </c>
      <c r="AB28" s="200">
        <v>156300</v>
      </c>
      <c r="AC28" s="200">
        <v>4333744</v>
      </c>
      <c r="AD28" s="200">
        <f t="shared" si="0"/>
        <v>798623</v>
      </c>
    </row>
    <row r="29" spans="1:30" ht="28.5" customHeight="1">
      <c r="A29" s="198" t="s">
        <v>179</v>
      </c>
      <c r="B29" s="199" t="s">
        <v>180</v>
      </c>
      <c r="C29" s="200">
        <v>2560988</v>
      </c>
      <c r="D29" s="200">
        <v>301480</v>
      </c>
      <c r="E29" s="200">
        <v>10151</v>
      </c>
      <c r="F29" s="200">
        <v>10048</v>
      </c>
      <c r="G29" s="200">
        <v>8599</v>
      </c>
      <c r="H29" s="200">
        <v>180231</v>
      </c>
      <c r="I29" s="200">
        <v>0</v>
      </c>
      <c r="J29" s="200">
        <v>0</v>
      </c>
      <c r="K29" s="200">
        <v>74005</v>
      </c>
      <c r="L29" s="200">
        <v>69570</v>
      </c>
      <c r="M29" s="200">
        <v>502553</v>
      </c>
      <c r="N29" s="200">
        <v>4564</v>
      </c>
      <c r="O29" s="200">
        <v>3688</v>
      </c>
      <c r="P29" s="200">
        <v>156245</v>
      </c>
      <c r="Q29" s="200">
        <v>43587</v>
      </c>
      <c r="R29" s="200">
        <v>425721</v>
      </c>
      <c r="S29" s="200">
        <v>0</v>
      </c>
      <c r="T29" s="200">
        <v>380092</v>
      </c>
      <c r="U29" s="200">
        <v>2241</v>
      </c>
      <c r="V29" s="200">
        <v>9591</v>
      </c>
      <c r="W29" s="200">
        <v>107134</v>
      </c>
      <c r="X29" s="200">
        <v>346701</v>
      </c>
      <c r="Y29" s="200">
        <v>77620</v>
      </c>
      <c r="Z29" s="200">
        <v>495100</v>
      </c>
      <c r="AA29" s="200">
        <v>24800</v>
      </c>
      <c r="AB29" s="200">
        <v>243600</v>
      </c>
      <c r="AC29" s="200">
        <v>5769909</v>
      </c>
      <c r="AD29" s="200">
        <f t="shared" si="0"/>
        <v>746153</v>
      </c>
    </row>
    <row r="30" spans="1:30" ht="28.5" customHeight="1">
      <c r="A30" s="198" t="s">
        <v>181</v>
      </c>
      <c r="B30" s="199" t="s">
        <v>40</v>
      </c>
      <c r="C30" s="200">
        <v>1247788</v>
      </c>
      <c r="D30" s="200">
        <v>156747</v>
      </c>
      <c r="E30" s="200">
        <v>3923</v>
      </c>
      <c r="F30" s="200">
        <v>3883</v>
      </c>
      <c r="G30" s="200">
        <v>3331</v>
      </c>
      <c r="H30" s="200">
        <v>91919</v>
      </c>
      <c r="I30" s="200">
        <v>0</v>
      </c>
      <c r="J30" s="200">
        <v>0</v>
      </c>
      <c r="K30" s="200">
        <v>44784</v>
      </c>
      <c r="L30" s="200">
        <v>32280</v>
      </c>
      <c r="M30" s="200">
        <v>776963</v>
      </c>
      <c r="N30" s="200">
        <v>1953</v>
      </c>
      <c r="O30" s="200">
        <v>83820</v>
      </c>
      <c r="P30" s="200">
        <v>82305</v>
      </c>
      <c r="Q30" s="200">
        <v>16579</v>
      </c>
      <c r="R30" s="200">
        <v>95202</v>
      </c>
      <c r="S30" s="200">
        <v>0</v>
      </c>
      <c r="T30" s="200">
        <v>173056</v>
      </c>
      <c r="U30" s="200">
        <v>3751</v>
      </c>
      <c r="V30" s="200">
        <v>17716</v>
      </c>
      <c r="W30" s="200">
        <v>1719</v>
      </c>
      <c r="X30" s="200">
        <v>135069</v>
      </c>
      <c r="Y30" s="200">
        <v>64914</v>
      </c>
      <c r="Z30" s="200">
        <v>213900</v>
      </c>
      <c r="AA30" s="200">
        <v>11100</v>
      </c>
      <c r="AB30" s="200">
        <v>164600</v>
      </c>
      <c r="AC30" s="200">
        <v>3251602</v>
      </c>
      <c r="AD30" s="200">
        <f t="shared" si="0"/>
        <v>941563</v>
      </c>
    </row>
    <row r="31" spans="1:30" ht="28.5" customHeight="1">
      <c r="A31" s="198" t="s">
        <v>182</v>
      </c>
      <c r="B31" s="199" t="s">
        <v>183</v>
      </c>
      <c r="C31" s="200">
        <v>2614187</v>
      </c>
      <c r="D31" s="200">
        <v>238405</v>
      </c>
      <c r="E31" s="200">
        <v>7265</v>
      </c>
      <c r="F31" s="200">
        <v>7191</v>
      </c>
      <c r="G31" s="200">
        <v>6211</v>
      </c>
      <c r="H31" s="200">
        <v>153820</v>
      </c>
      <c r="I31" s="200">
        <v>5907</v>
      </c>
      <c r="J31" s="200">
        <v>0</v>
      </c>
      <c r="K31" s="200">
        <v>63646</v>
      </c>
      <c r="L31" s="200">
        <v>62841</v>
      </c>
      <c r="M31" s="200">
        <v>733314</v>
      </c>
      <c r="N31" s="200">
        <v>3689</v>
      </c>
      <c r="O31" s="200">
        <v>59220</v>
      </c>
      <c r="P31" s="200">
        <v>162136</v>
      </c>
      <c r="Q31" s="200">
        <v>20452</v>
      </c>
      <c r="R31" s="200">
        <v>126204</v>
      </c>
      <c r="S31" s="200">
        <v>0</v>
      </c>
      <c r="T31" s="200">
        <v>222794</v>
      </c>
      <c r="U31" s="200">
        <v>4058</v>
      </c>
      <c r="V31" s="200">
        <v>6292</v>
      </c>
      <c r="W31" s="200">
        <v>410674</v>
      </c>
      <c r="X31" s="200">
        <v>189509</v>
      </c>
      <c r="Y31" s="200">
        <v>109004</v>
      </c>
      <c r="Z31" s="200">
        <v>483600</v>
      </c>
      <c r="AA31" s="200">
        <v>22200</v>
      </c>
      <c r="AB31" s="200">
        <v>209900</v>
      </c>
      <c r="AC31" s="200">
        <v>5690419</v>
      </c>
      <c r="AD31" s="200">
        <f t="shared" si="0"/>
        <v>943214</v>
      </c>
    </row>
    <row r="32" spans="1:30" ht="28.5" customHeight="1">
      <c r="A32" s="198" t="s">
        <v>184</v>
      </c>
      <c r="B32" s="199" t="s">
        <v>42</v>
      </c>
      <c r="C32" s="200">
        <v>3099254</v>
      </c>
      <c r="D32" s="200">
        <v>396529</v>
      </c>
      <c r="E32" s="200">
        <v>11680</v>
      </c>
      <c r="F32" s="200">
        <v>11563</v>
      </c>
      <c r="G32" s="200">
        <v>9885</v>
      </c>
      <c r="H32" s="200">
        <v>240272</v>
      </c>
      <c r="I32" s="200">
        <v>28337</v>
      </c>
      <c r="J32" s="200">
        <v>0</v>
      </c>
      <c r="K32" s="200">
        <v>113073</v>
      </c>
      <c r="L32" s="200">
        <v>83646</v>
      </c>
      <c r="M32" s="200">
        <v>5286373</v>
      </c>
      <c r="N32" s="200">
        <v>3745</v>
      </c>
      <c r="O32" s="200">
        <v>151125</v>
      </c>
      <c r="P32" s="200">
        <v>302525</v>
      </c>
      <c r="Q32" s="200">
        <v>40044</v>
      </c>
      <c r="R32" s="200">
        <v>1380628</v>
      </c>
      <c r="S32" s="200">
        <v>0</v>
      </c>
      <c r="T32" s="200">
        <v>883021</v>
      </c>
      <c r="U32" s="200">
        <v>61733</v>
      </c>
      <c r="V32" s="200">
        <v>11112</v>
      </c>
      <c r="W32" s="200">
        <v>1233439</v>
      </c>
      <c r="X32" s="200">
        <v>843757</v>
      </c>
      <c r="Y32" s="200">
        <v>1673840</v>
      </c>
      <c r="Z32" s="200">
        <v>3521800</v>
      </c>
      <c r="AA32" s="200">
        <v>30000</v>
      </c>
      <c r="AB32" s="200">
        <v>576900</v>
      </c>
      <c r="AC32" s="200">
        <v>19387381</v>
      </c>
      <c r="AD32" s="200">
        <f t="shared" si="0"/>
        <v>5863273</v>
      </c>
    </row>
    <row r="33" spans="1:30" ht="28.5" customHeight="1">
      <c r="A33" s="198" t="s">
        <v>185</v>
      </c>
      <c r="B33" s="199" t="s">
        <v>186</v>
      </c>
      <c r="C33" s="200">
        <v>2352870</v>
      </c>
      <c r="D33" s="200">
        <v>336521</v>
      </c>
      <c r="E33" s="200">
        <v>10366</v>
      </c>
      <c r="F33" s="200">
        <v>10259</v>
      </c>
      <c r="G33" s="200">
        <v>8836</v>
      </c>
      <c r="H33" s="200">
        <v>207219</v>
      </c>
      <c r="I33" s="200">
        <v>0</v>
      </c>
      <c r="J33" s="200">
        <v>0</v>
      </c>
      <c r="K33" s="200">
        <v>87729</v>
      </c>
      <c r="L33" s="200">
        <v>68552</v>
      </c>
      <c r="M33" s="200">
        <v>1219883</v>
      </c>
      <c r="N33" s="200">
        <v>5003</v>
      </c>
      <c r="O33" s="200">
        <v>149267</v>
      </c>
      <c r="P33" s="200">
        <v>123933</v>
      </c>
      <c r="Q33" s="200">
        <v>50131</v>
      </c>
      <c r="R33" s="200">
        <v>502489</v>
      </c>
      <c r="S33" s="200">
        <v>0</v>
      </c>
      <c r="T33" s="200">
        <v>471323</v>
      </c>
      <c r="U33" s="200">
        <v>32341</v>
      </c>
      <c r="V33" s="200">
        <v>4970</v>
      </c>
      <c r="W33" s="200">
        <v>35109</v>
      </c>
      <c r="X33" s="200">
        <v>163709</v>
      </c>
      <c r="Y33" s="200">
        <v>50333</v>
      </c>
      <c r="Z33" s="200">
        <v>421900</v>
      </c>
      <c r="AA33" s="200">
        <v>23600</v>
      </c>
      <c r="AB33" s="200">
        <v>264000</v>
      </c>
      <c r="AC33" s="200">
        <v>6312743</v>
      </c>
      <c r="AD33" s="200">
        <f t="shared" si="0"/>
        <v>1483883</v>
      </c>
    </row>
    <row r="34" spans="1:30" ht="28.5" customHeight="1">
      <c r="A34" s="198" t="s">
        <v>187</v>
      </c>
      <c r="B34" s="199" t="s">
        <v>188</v>
      </c>
      <c r="C34" s="200">
        <v>2457295</v>
      </c>
      <c r="D34" s="200">
        <v>334782</v>
      </c>
      <c r="E34" s="200">
        <v>10938</v>
      </c>
      <c r="F34" s="200">
        <v>10826</v>
      </c>
      <c r="G34" s="200">
        <v>9294</v>
      </c>
      <c r="H34" s="200">
        <v>204006</v>
      </c>
      <c r="I34" s="200">
        <v>0</v>
      </c>
      <c r="J34" s="200">
        <v>0</v>
      </c>
      <c r="K34" s="200">
        <v>80005</v>
      </c>
      <c r="L34" s="200">
        <v>70112</v>
      </c>
      <c r="M34" s="200">
        <v>1504374</v>
      </c>
      <c r="N34" s="200">
        <v>4258</v>
      </c>
      <c r="O34" s="200">
        <v>150659</v>
      </c>
      <c r="P34" s="200">
        <v>136381</v>
      </c>
      <c r="Q34" s="200">
        <v>30199</v>
      </c>
      <c r="R34" s="200">
        <v>424517</v>
      </c>
      <c r="S34" s="200">
        <v>0</v>
      </c>
      <c r="T34" s="200">
        <v>444100</v>
      </c>
      <c r="U34" s="200">
        <v>12524</v>
      </c>
      <c r="V34" s="200">
        <v>27295</v>
      </c>
      <c r="W34" s="200">
        <v>89704</v>
      </c>
      <c r="X34" s="200">
        <v>609778</v>
      </c>
      <c r="Y34" s="200">
        <v>121506</v>
      </c>
      <c r="Z34" s="200">
        <v>750600</v>
      </c>
      <c r="AA34" s="200">
        <v>23600</v>
      </c>
      <c r="AB34" s="200">
        <v>269300</v>
      </c>
      <c r="AC34" s="200">
        <v>7483153</v>
      </c>
      <c r="AD34" s="200">
        <f t="shared" si="0"/>
        <v>1773674</v>
      </c>
    </row>
    <row r="35" spans="1:30" ht="28.5" customHeight="1">
      <c r="A35" s="198" t="s">
        <v>189</v>
      </c>
      <c r="B35" s="199" t="s">
        <v>190</v>
      </c>
      <c r="C35" s="200">
        <v>2027273</v>
      </c>
      <c r="D35" s="200">
        <v>178342</v>
      </c>
      <c r="E35" s="200">
        <v>9062</v>
      </c>
      <c r="F35" s="200">
        <v>8970</v>
      </c>
      <c r="G35" s="200">
        <v>7727</v>
      </c>
      <c r="H35" s="200">
        <v>155854</v>
      </c>
      <c r="I35" s="200">
        <v>0</v>
      </c>
      <c r="J35" s="200">
        <v>0</v>
      </c>
      <c r="K35" s="200">
        <v>34845</v>
      </c>
      <c r="L35" s="200">
        <v>58575</v>
      </c>
      <c r="M35" s="200">
        <v>917726</v>
      </c>
      <c r="N35" s="200">
        <v>4617</v>
      </c>
      <c r="O35" s="200">
        <v>17735</v>
      </c>
      <c r="P35" s="200">
        <v>97484</v>
      </c>
      <c r="Q35" s="200">
        <v>42499</v>
      </c>
      <c r="R35" s="200">
        <v>381017</v>
      </c>
      <c r="S35" s="200">
        <v>0</v>
      </c>
      <c r="T35" s="200">
        <v>272661</v>
      </c>
      <c r="U35" s="200">
        <v>15055</v>
      </c>
      <c r="V35" s="200">
        <v>100</v>
      </c>
      <c r="W35" s="200">
        <v>100000</v>
      </c>
      <c r="X35" s="200">
        <v>201854</v>
      </c>
      <c r="Y35" s="200">
        <v>149991</v>
      </c>
      <c r="Z35" s="200">
        <v>433000</v>
      </c>
      <c r="AA35" s="200">
        <v>21000</v>
      </c>
      <c r="AB35" s="200">
        <v>228300</v>
      </c>
      <c r="AC35" s="200">
        <v>5114387</v>
      </c>
      <c r="AD35" s="200">
        <f t="shared" si="0"/>
        <v>1146026</v>
      </c>
    </row>
    <row r="36" spans="1:30" ht="28.5" customHeight="1">
      <c r="A36" s="198" t="s">
        <v>191</v>
      </c>
      <c r="B36" s="199" t="s">
        <v>192</v>
      </c>
      <c r="C36" s="200">
        <v>1042270</v>
      </c>
      <c r="D36" s="200">
        <v>124492</v>
      </c>
      <c r="E36" s="200">
        <v>3939</v>
      </c>
      <c r="F36" s="200">
        <v>3899</v>
      </c>
      <c r="G36" s="200">
        <v>3340</v>
      </c>
      <c r="H36" s="200">
        <v>83735</v>
      </c>
      <c r="I36" s="200">
        <v>0</v>
      </c>
      <c r="J36" s="200">
        <v>0</v>
      </c>
      <c r="K36" s="200">
        <v>28805</v>
      </c>
      <c r="L36" s="200">
        <v>36200</v>
      </c>
      <c r="M36" s="200">
        <v>512962</v>
      </c>
      <c r="N36" s="200">
        <v>1673</v>
      </c>
      <c r="O36" s="200">
        <v>29447</v>
      </c>
      <c r="P36" s="200">
        <v>30130</v>
      </c>
      <c r="Q36" s="200">
        <v>17614</v>
      </c>
      <c r="R36" s="200">
        <v>85236</v>
      </c>
      <c r="S36" s="200">
        <v>0</v>
      </c>
      <c r="T36" s="200">
        <v>122298</v>
      </c>
      <c r="U36" s="200">
        <v>5575</v>
      </c>
      <c r="V36" s="200">
        <v>1133</v>
      </c>
      <c r="W36" s="200">
        <v>9000</v>
      </c>
      <c r="X36" s="200">
        <v>178629</v>
      </c>
      <c r="Y36" s="200">
        <v>24296</v>
      </c>
      <c r="Z36" s="200">
        <v>150000</v>
      </c>
      <c r="AA36" s="200">
        <v>0</v>
      </c>
      <c r="AB36" s="200">
        <v>150000</v>
      </c>
      <c r="AC36" s="200">
        <v>2494673</v>
      </c>
      <c r="AD36" s="200">
        <f t="shared" si="0"/>
        <v>662962</v>
      </c>
    </row>
    <row r="37" spans="1:30" ht="28.5" customHeight="1">
      <c r="A37" s="198" t="s">
        <v>193</v>
      </c>
      <c r="B37" s="199" t="s">
        <v>194</v>
      </c>
      <c r="C37" s="200">
        <v>662402</v>
      </c>
      <c r="D37" s="200">
        <v>91513</v>
      </c>
      <c r="E37" s="200">
        <v>2463</v>
      </c>
      <c r="F37" s="200">
        <v>2440</v>
      </c>
      <c r="G37" s="200">
        <v>2086</v>
      </c>
      <c r="H37" s="200">
        <v>55341</v>
      </c>
      <c r="I37" s="200">
        <v>33696</v>
      </c>
      <c r="J37" s="200">
        <v>0</v>
      </c>
      <c r="K37" s="200">
        <v>26845</v>
      </c>
      <c r="L37" s="200">
        <v>16191</v>
      </c>
      <c r="M37" s="200">
        <v>795033</v>
      </c>
      <c r="N37" s="200">
        <v>803</v>
      </c>
      <c r="O37" s="200">
        <v>5225</v>
      </c>
      <c r="P37" s="200">
        <v>75052</v>
      </c>
      <c r="Q37" s="200">
        <v>11240</v>
      </c>
      <c r="R37" s="200">
        <v>71425</v>
      </c>
      <c r="S37" s="200">
        <v>0</v>
      </c>
      <c r="T37" s="200">
        <v>97248</v>
      </c>
      <c r="U37" s="200">
        <v>14516</v>
      </c>
      <c r="V37" s="200">
        <v>372</v>
      </c>
      <c r="W37" s="200">
        <v>5852</v>
      </c>
      <c r="X37" s="200">
        <v>175284</v>
      </c>
      <c r="Y37" s="200">
        <v>30385</v>
      </c>
      <c r="Z37" s="200">
        <v>153200</v>
      </c>
      <c r="AA37" s="200">
        <v>5700</v>
      </c>
      <c r="AB37" s="200">
        <v>121100</v>
      </c>
      <c r="AC37" s="200">
        <v>2328612</v>
      </c>
      <c r="AD37" s="200">
        <f t="shared" si="0"/>
        <v>916133</v>
      </c>
    </row>
    <row r="38" spans="1:30" ht="28.5" customHeight="1">
      <c r="A38" s="198" t="s">
        <v>195</v>
      </c>
      <c r="B38" s="199" t="s">
        <v>196</v>
      </c>
      <c r="C38" s="200">
        <v>1136209</v>
      </c>
      <c r="D38" s="200">
        <v>149371</v>
      </c>
      <c r="E38" s="200">
        <v>4769</v>
      </c>
      <c r="F38" s="200">
        <v>4720</v>
      </c>
      <c r="G38" s="200">
        <v>4031</v>
      </c>
      <c r="H38" s="200">
        <v>100081</v>
      </c>
      <c r="I38" s="200">
        <v>30970</v>
      </c>
      <c r="J38" s="200">
        <v>0</v>
      </c>
      <c r="K38" s="200">
        <v>35597</v>
      </c>
      <c r="L38" s="200">
        <v>35151</v>
      </c>
      <c r="M38" s="200">
        <v>1008599</v>
      </c>
      <c r="N38" s="200">
        <v>1572</v>
      </c>
      <c r="O38" s="200">
        <v>20431</v>
      </c>
      <c r="P38" s="200">
        <v>100289</v>
      </c>
      <c r="Q38" s="200">
        <v>23359</v>
      </c>
      <c r="R38" s="200">
        <v>77992</v>
      </c>
      <c r="S38" s="200">
        <v>0</v>
      </c>
      <c r="T38" s="200">
        <v>145315</v>
      </c>
      <c r="U38" s="200">
        <v>43908</v>
      </c>
      <c r="V38" s="200">
        <v>5975</v>
      </c>
      <c r="W38" s="200">
        <v>41871</v>
      </c>
      <c r="X38" s="200">
        <v>258308</v>
      </c>
      <c r="Y38" s="200">
        <v>116013</v>
      </c>
      <c r="Z38" s="200">
        <v>188800</v>
      </c>
      <c r="AA38" s="200">
        <v>12400</v>
      </c>
      <c r="AB38" s="200">
        <v>172400</v>
      </c>
      <c r="AC38" s="200">
        <v>3533331</v>
      </c>
      <c r="AD38" s="200">
        <f t="shared" si="0"/>
        <v>1180999</v>
      </c>
    </row>
    <row r="39" spans="1:30" ht="28.5" customHeight="1">
      <c r="A39" s="198" t="s">
        <v>197</v>
      </c>
      <c r="B39" s="199" t="s">
        <v>198</v>
      </c>
      <c r="C39" s="200">
        <v>733453</v>
      </c>
      <c r="D39" s="200">
        <v>77333</v>
      </c>
      <c r="E39" s="200">
        <v>1794</v>
      </c>
      <c r="F39" s="200">
        <v>1777</v>
      </c>
      <c r="G39" s="200">
        <v>1513</v>
      </c>
      <c r="H39" s="200">
        <v>44687</v>
      </c>
      <c r="I39" s="200">
        <v>0</v>
      </c>
      <c r="J39" s="200">
        <v>0</v>
      </c>
      <c r="K39" s="200">
        <v>21539</v>
      </c>
      <c r="L39" s="200">
        <v>9050</v>
      </c>
      <c r="M39" s="200">
        <v>927755</v>
      </c>
      <c r="N39" s="200">
        <v>706</v>
      </c>
      <c r="O39" s="200">
        <v>4008</v>
      </c>
      <c r="P39" s="200">
        <v>49786</v>
      </c>
      <c r="Q39" s="200">
        <v>11032</v>
      </c>
      <c r="R39" s="200">
        <v>104189</v>
      </c>
      <c r="S39" s="200">
        <v>0</v>
      </c>
      <c r="T39" s="200">
        <v>134972</v>
      </c>
      <c r="U39" s="200">
        <v>8132</v>
      </c>
      <c r="V39" s="200">
        <v>491</v>
      </c>
      <c r="W39" s="200">
        <v>2881</v>
      </c>
      <c r="X39" s="200">
        <v>231048</v>
      </c>
      <c r="Y39" s="200">
        <v>32266</v>
      </c>
      <c r="Z39" s="200">
        <v>190000</v>
      </c>
      <c r="AA39" s="200">
        <v>3100</v>
      </c>
      <c r="AB39" s="200">
        <v>121000</v>
      </c>
      <c r="AC39" s="200">
        <v>2588412</v>
      </c>
      <c r="AD39" s="200">
        <f t="shared" si="0"/>
        <v>1048755</v>
      </c>
    </row>
    <row r="40" spans="1:30" ht="28.5" customHeight="1">
      <c r="A40" s="198" t="s">
        <v>199</v>
      </c>
      <c r="B40" s="199" t="s">
        <v>50</v>
      </c>
      <c r="C40" s="200">
        <v>1407015</v>
      </c>
      <c r="D40" s="200">
        <v>208086</v>
      </c>
      <c r="E40" s="200">
        <v>5493</v>
      </c>
      <c r="F40" s="200">
        <v>5437</v>
      </c>
      <c r="G40" s="200">
        <v>4661</v>
      </c>
      <c r="H40" s="200">
        <v>112676</v>
      </c>
      <c r="I40" s="200">
        <v>29881</v>
      </c>
      <c r="J40" s="200">
        <v>0</v>
      </c>
      <c r="K40" s="200">
        <v>61697</v>
      </c>
      <c r="L40" s="200">
        <v>35491</v>
      </c>
      <c r="M40" s="200">
        <v>1861569</v>
      </c>
      <c r="N40" s="200">
        <v>1632</v>
      </c>
      <c r="O40" s="200">
        <v>76279</v>
      </c>
      <c r="P40" s="200">
        <v>124608</v>
      </c>
      <c r="Q40" s="200">
        <v>34588</v>
      </c>
      <c r="R40" s="200">
        <v>123664</v>
      </c>
      <c r="S40" s="200">
        <v>0</v>
      </c>
      <c r="T40" s="200">
        <v>421017</v>
      </c>
      <c r="U40" s="200">
        <v>45497</v>
      </c>
      <c r="V40" s="200">
        <v>21635</v>
      </c>
      <c r="W40" s="200">
        <v>283863</v>
      </c>
      <c r="X40" s="200">
        <v>293336</v>
      </c>
      <c r="Y40" s="200">
        <v>152311</v>
      </c>
      <c r="Z40" s="200">
        <v>305700</v>
      </c>
      <c r="AA40" s="200">
        <v>12500</v>
      </c>
      <c r="AB40" s="200">
        <v>195200</v>
      </c>
      <c r="AC40" s="200">
        <v>5616136</v>
      </c>
      <c r="AD40" s="200">
        <f t="shared" si="0"/>
        <v>2056769</v>
      </c>
    </row>
    <row r="41" spans="1:30" ht="28.5" customHeight="1">
      <c r="A41" s="198" t="s">
        <v>200</v>
      </c>
      <c r="B41" s="199" t="s">
        <v>201</v>
      </c>
      <c r="C41" s="200">
        <v>1012038</v>
      </c>
      <c r="D41" s="200">
        <v>175194</v>
      </c>
      <c r="E41" s="200">
        <v>3617</v>
      </c>
      <c r="F41" s="200">
        <v>3580</v>
      </c>
      <c r="G41" s="200">
        <v>3050</v>
      </c>
      <c r="H41" s="200">
        <v>99549</v>
      </c>
      <c r="I41" s="200">
        <v>9408</v>
      </c>
      <c r="J41" s="200">
        <v>0</v>
      </c>
      <c r="K41" s="200">
        <v>54186</v>
      </c>
      <c r="L41" s="200">
        <v>19867</v>
      </c>
      <c r="M41" s="200">
        <v>2221317</v>
      </c>
      <c r="N41" s="200">
        <v>2276</v>
      </c>
      <c r="O41" s="200">
        <v>48642</v>
      </c>
      <c r="P41" s="200">
        <v>86592</v>
      </c>
      <c r="Q41" s="200">
        <v>30420</v>
      </c>
      <c r="R41" s="200">
        <v>243038</v>
      </c>
      <c r="S41" s="200">
        <v>0</v>
      </c>
      <c r="T41" s="200">
        <v>620206</v>
      </c>
      <c r="U41" s="200">
        <v>44911</v>
      </c>
      <c r="V41" s="200">
        <v>13220</v>
      </c>
      <c r="W41" s="200">
        <v>4</v>
      </c>
      <c r="X41" s="200">
        <v>166001</v>
      </c>
      <c r="Y41" s="200">
        <v>90064</v>
      </c>
      <c r="Z41" s="200">
        <v>686100</v>
      </c>
      <c r="AA41" s="200">
        <v>7000</v>
      </c>
      <c r="AB41" s="200">
        <v>190900</v>
      </c>
      <c r="AC41" s="200">
        <v>5633280</v>
      </c>
      <c r="AD41" s="200">
        <f t="shared" si="0"/>
        <v>2412217</v>
      </c>
    </row>
    <row r="42" spans="1:30" ht="28.5" customHeight="1">
      <c r="A42" s="198" t="s">
        <v>202</v>
      </c>
      <c r="B42" s="199" t="s">
        <v>52</v>
      </c>
      <c r="C42" s="200">
        <v>199381</v>
      </c>
      <c r="D42" s="200">
        <v>56037</v>
      </c>
      <c r="E42" s="200">
        <v>868</v>
      </c>
      <c r="F42" s="200">
        <v>859</v>
      </c>
      <c r="G42" s="200">
        <v>731</v>
      </c>
      <c r="H42" s="200">
        <v>29612</v>
      </c>
      <c r="I42" s="200">
        <v>0</v>
      </c>
      <c r="J42" s="200">
        <v>0</v>
      </c>
      <c r="K42" s="200">
        <v>19350</v>
      </c>
      <c r="L42" s="200">
        <v>4592</v>
      </c>
      <c r="M42" s="200">
        <v>1128532</v>
      </c>
      <c r="N42" s="200">
        <v>562</v>
      </c>
      <c r="O42" s="200">
        <v>10272</v>
      </c>
      <c r="P42" s="200">
        <v>89597</v>
      </c>
      <c r="Q42" s="200">
        <v>8787</v>
      </c>
      <c r="R42" s="200">
        <v>43775</v>
      </c>
      <c r="S42" s="200">
        <v>0</v>
      </c>
      <c r="T42" s="200">
        <v>145623</v>
      </c>
      <c r="U42" s="200">
        <v>6918</v>
      </c>
      <c r="V42" s="200">
        <v>10492</v>
      </c>
      <c r="W42" s="200">
        <v>0</v>
      </c>
      <c r="X42" s="200">
        <v>145891</v>
      </c>
      <c r="Y42" s="200">
        <v>27231</v>
      </c>
      <c r="Z42" s="200">
        <v>171900</v>
      </c>
      <c r="AA42" s="200">
        <v>1500</v>
      </c>
      <c r="AB42" s="200">
        <v>87100</v>
      </c>
      <c r="AC42" s="200">
        <v>2101010</v>
      </c>
      <c r="AD42" s="200">
        <f t="shared" si="0"/>
        <v>1215632</v>
      </c>
    </row>
    <row r="43" spans="1:30" ht="28.5" customHeight="1">
      <c r="A43" s="198" t="s">
        <v>203</v>
      </c>
      <c r="B43" s="199" t="s">
        <v>204</v>
      </c>
      <c r="C43" s="200">
        <v>2329543</v>
      </c>
      <c r="D43" s="200">
        <v>268993</v>
      </c>
      <c r="E43" s="200">
        <v>8617</v>
      </c>
      <c r="F43" s="200">
        <v>8529</v>
      </c>
      <c r="G43" s="200">
        <v>7317</v>
      </c>
      <c r="H43" s="200">
        <v>163976</v>
      </c>
      <c r="I43" s="200">
        <v>124244</v>
      </c>
      <c r="J43" s="200">
        <v>0</v>
      </c>
      <c r="K43" s="200">
        <v>62409</v>
      </c>
      <c r="L43" s="200">
        <v>52955</v>
      </c>
      <c r="M43" s="200">
        <v>1184350</v>
      </c>
      <c r="N43" s="200">
        <v>2647</v>
      </c>
      <c r="O43" s="200">
        <v>22360</v>
      </c>
      <c r="P43" s="200">
        <v>111719</v>
      </c>
      <c r="Q43" s="200">
        <v>47624</v>
      </c>
      <c r="R43" s="200">
        <v>137701</v>
      </c>
      <c r="S43" s="200">
        <v>0</v>
      </c>
      <c r="T43" s="200">
        <v>402180</v>
      </c>
      <c r="U43" s="200">
        <v>226293</v>
      </c>
      <c r="V43" s="200">
        <v>832</v>
      </c>
      <c r="W43" s="200">
        <v>66577</v>
      </c>
      <c r="X43" s="200">
        <v>192406</v>
      </c>
      <c r="Y43" s="200">
        <v>89187</v>
      </c>
      <c r="Z43" s="200">
        <v>322500</v>
      </c>
      <c r="AA43" s="200">
        <v>18600</v>
      </c>
      <c r="AB43" s="200">
        <v>232600</v>
      </c>
      <c r="AC43" s="200">
        <v>5832959</v>
      </c>
      <c r="AD43" s="200">
        <f t="shared" si="0"/>
        <v>1416950</v>
      </c>
    </row>
    <row r="44" spans="1:30" ht="28.5" customHeight="1">
      <c r="A44" s="198" t="s">
        <v>205</v>
      </c>
      <c r="B44" s="199" t="s">
        <v>206</v>
      </c>
      <c r="C44" s="200">
        <v>839601</v>
      </c>
      <c r="D44" s="200">
        <v>42530</v>
      </c>
      <c r="E44" s="200">
        <v>1219</v>
      </c>
      <c r="F44" s="200">
        <v>1207</v>
      </c>
      <c r="G44" s="200">
        <v>1007</v>
      </c>
      <c r="H44" s="200">
        <v>24053</v>
      </c>
      <c r="I44" s="200">
        <v>0</v>
      </c>
      <c r="J44" s="200">
        <v>0</v>
      </c>
      <c r="K44" s="200">
        <v>15020</v>
      </c>
      <c r="L44" s="200">
        <v>6726</v>
      </c>
      <c r="M44" s="200">
        <v>821605</v>
      </c>
      <c r="N44" s="200">
        <v>711</v>
      </c>
      <c r="O44" s="200">
        <v>1794</v>
      </c>
      <c r="P44" s="200">
        <v>85299</v>
      </c>
      <c r="Q44" s="200">
        <v>7479</v>
      </c>
      <c r="R44" s="200">
        <v>88910</v>
      </c>
      <c r="S44" s="200">
        <v>0</v>
      </c>
      <c r="T44" s="200">
        <v>116867</v>
      </c>
      <c r="U44" s="200">
        <v>51072</v>
      </c>
      <c r="V44" s="200">
        <v>39260</v>
      </c>
      <c r="W44" s="200">
        <v>173574</v>
      </c>
      <c r="X44" s="200">
        <v>50619</v>
      </c>
      <c r="Y44" s="200">
        <v>215398</v>
      </c>
      <c r="Z44" s="200">
        <v>152800</v>
      </c>
      <c r="AA44" s="200">
        <v>2400</v>
      </c>
      <c r="AB44" s="200">
        <v>102100</v>
      </c>
      <c r="AC44" s="200">
        <v>2736751</v>
      </c>
      <c r="AD44" s="200">
        <f t="shared" si="0"/>
        <v>923705</v>
      </c>
    </row>
    <row r="45" spans="1:30" ht="28.5" customHeight="1">
      <c r="A45" s="198"/>
      <c r="B45" s="199" t="s">
        <v>207</v>
      </c>
      <c r="C45" s="200">
        <v>284082078</v>
      </c>
      <c r="D45" s="200">
        <v>26292087</v>
      </c>
      <c r="E45" s="200">
        <v>1070507</v>
      </c>
      <c r="F45" s="200">
        <v>1059640</v>
      </c>
      <c r="G45" s="200">
        <v>908031</v>
      </c>
      <c r="H45" s="200">
        <v>20527994</v>
      </c>
      <c r="I45" s="200">
        <v>1490333</v>
      </c>
      <c r="J45" s="200">
        <v>133</v>
      </c>
      <c r="K45" s="200">
        <v>6217998</v>
      </c>
      <c r="L45" s="200">
        <v>7704674</v>
      </c>
      <c r="M45" s="200">
        <v>145901999</v>
      </c>
      <c r="N45" s="200">
        <v>454077</v>
      </c>
      <c r="O45" s="200">
        <v>7365937</v>
      </c>
      <c r="P45" s="200">
        <v>16423108</v>
      </c>
      <c r="Q45" s="200">
        <v>4993086</v>
      </c>
      <c r="R45" s="200">
        <v>54077382</v>
      </c>
      <c r="S45" s="200">
        <v>509277</v>
      </c>
      <c r="T45" s="200">
        <v>40313582</v>
      </c>
      <c r="U45" s="200">
        <v>4835212</v>
      </c>
      <c r="V45" s="200">
        <v>2206984</v>
      </c>
      <c r="W45" s="200">
        <v>16647749</v>
      </c>
      <c r="X45" s="200">
        <v>43207261</v>
      </c>
      <c r="Y45" s="200">
        <v>31231613</v>
      </c>
      <c r="Z45" s="200">
        <v>67848500</v>
      </c>
      <c r="AA45" s="200">
        <v>2479700</v>
      </c>
      <c r="AB45" s="200">
        <v>24078300</v>
      </c>
      <c r="AC45" s="200">
        <v>785369242</v>
      </c>
      <c r="AD45" s="200">
        <f t="shared" si="0"/>
        <v>169980299</v>
      </c>
    </row>
    <row r="46" spans="3:30" ht="13.5">
      <c r="C46" s="193" t="str">
        <f aca="true" t="shared" si="1" ref="C46:AD46">IF(SUM(C3:C44)-C45=0,"○","×")</f>
        <v>○</v>
      </c>
      <c r="D46" s="193" t="str">
        <f t="shared" si="1"/>
        <v>○</v>
      </c>
      <c r="E46" s="193" t="str">
        <f t="shared" si="1"/>
        <v>○</v>
      </c>
      <c r="F46" s="193" t="str">
        <f t="shared" si="1"/>
        <v>○</v>
      </c>
      <c r="G46" s="193" t="str">
        <f t="shared" si="1"/>
        <v>○</v>
      </c>
      <c r="H46" s="193" t="str">
        <f t="shared" si="1"/>
        <v>○</v>
      </c>
      <c r="I46" s="193" t="str">
        <f t="shared" si="1"/>
        <v>○</v>
      </c>
      <c r="J46" s="193" t="str">
        <f t="shared" si="1"/>
        <v>○</v>
      </c>
      <c r="K46" s="193" t="str">
        <f t="shared" si="1"/>
        <v>○</v>
      </c>
      <c r="L46" s="193" t="str">
        <f t="shared" si="1"/>
        <v>○</v>
      </c>
      <c r="M46" s="193" t="str">
        <f t="shared" si="1"/>
        <v>○</v>
      </c>
      <c r="N46" s="193" t="str">
        <f t="shared" si="1"/>
        <v>○</v>
      </c>
      <c r="O46" s="193" t="str">
        <f t="shared" si="1"/>
        <v>○</v>
      </c>
      <c r="P46" s="193" t="str">
        <f t="shared" si="1"/>
        <v>○</v>
      </c>
      <c r="Q46" s="193" t="str">
        <f t="shared" si="1"/>
        <v>○</v>
      </c>
      <c r="R46" s="193" t="str">
        <f t="shared" si="1"/>
        <v>○</v>
      </c>
      <c r="S46" s="193" t="str">
        <f t="shared" si="1"/>
        <v>○</v>
      </c>
      <c r="T46" s="193" t="str">
        <f t="shared" si="1"/>
        <v>○</v>
      </c>
      <c r="U46" s="193" t="str">
        <f t="shared" si="1"/>
        <v>○</v>
      </c>
      <c r="V46" s="193" t="str">
        <f t="shared" si="1"/>
        <v>○</v>
      </c>
      <c r="W46" s="193" t="str">
        <f t="shared" si="1"/>
        <v>○</v>
      </c>
      <c r="X46" s="193" t="str">
        <f t="shared" si="1"/>
        <v>○</v>
      </c>
      <c r="Y46" s="193" t="str">
        <f t="shared" si="1"/>
        <v>○</v>
      </c>
      <c r="Z46" s="193" t="str">
        <f t="shared" si="1"/>
        <v>○</v>
      </c>
      <c r="AA46" s="193" t="str">
        <f t="shared" si="1"/>
        <v>○</v>
      </c>
      <c r="AB46" s="193" t="str">
        <f t="shared" si="1"/>
        <v>○</v>
      </c>
      <c r="AC46" s="193" t="str">
        <f t="shared" si="1"/>
        <v>○</v>
      </c>
      <c r="AD46" s="193" t="str">
        <f t="shared" si="1"/>
        <v>○</v>
      </c>
    </row>
  </sheetData>
  <sheetProtection/>
  <mergeCells count="1">
    <mergeCell ref="A1:B2"/>
  </mergeCells>
  <printOptions horizontalCentered="1" verticalCentered="1"/>
  <pageMargins left="0.984251968503937" right="0.3937007874015748" top="0.7874015748031497" bottom="0.5905511811023623" header="0.5118110236220472" footer="0.5118110236220472"/>
  <pageSetup firstPageNumber="21" useFirstPageNumber="1" horizontalDpi="300" verticalDpi="300" orientation="portrait" paperSize="9" scale="52" r:id="rId1"/>
  <headerFooter alignWithMargins="0">
    <oddHeader>&amp;C&amp;"ＭＳ Ｐゴシック,標準"&amp;22平成&amp;"Arial,標準"18&amp;"ＭＳ Ｐゴシック,標準"年度　歳入の状況&amp;R&amp;"ＭＳ Ｐゴシック,標準"&amp;16公表資料</oddHeader>
    <oddFooter>&amp;C&amp;19- &amp;P -</oddFooter>
  </headerFooter>
  <colBreaks count="2" manualBreakCount="2">
    <brk id="11" max="82" man="1"/>
    <brk id="20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view="pageBreakPreview" zoomScale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C9"/>
    </sheetView>
  </sheetViews>
  <sheetFormatPr defaultColWidth="7.99609375" defaultRowHeight="15"/>
  <cols>
    <col min="1" max="1" width="9.99609375" style="207" bestFit="1" customWidth="1"/>
    <col min="2" max="4" width="11.77734375" style="207" customWidth="1"/>
    <col min="5" max="5" width="10.5546875" style="207" customWidth="1"/>
    <col min="6" max="6" width="9.21484375" style="207" customWidth="1"/>
    <col min="7" max="7" width="10.5546875" style="207" customWidth="1"/>
    <col min="8" max="8" width="10.10546875" style="207" customWidth="1"/>
    <col min="9" max="9" width="9.21484375" style="207" customWidth="1"/>
    <col min="10" max="10" width="10.10546875" style="207" customWidth="1"/>
    <col min="11" max="12" width="10.3359375" style="207" customWidth="1"/>
    <col min="13" max="15" width="10.5546875" style="207" customWidth="1"/>
    <col min="16" max="18" width="9.21484375" style="207" customWidth="1"/>
    <col min="19" max="19" width="8.4453125" style="207" customWidth="1"/>
    <col min="20" max="29" width="9.21484375" style="207" customWidth="1"/>
    <col min="30" max="30" width="11.4453125" style="207" bestFit="1" customWidth="1"/>
    <col min="31" max="16384" width="7.99609375" style="207" customWidth="1"/>
  </cols>
  <sheetData>
    <row r="1" spans="1:30" ht="7.5" customHeight="1">
      <c r="A1" s="201"/>
      <c r="B1" s="202"/>
      <c r="C1" s="203"/>
      <c r="D1" s="203"/>
      <c r="E1" s="203"/>
      <c r="F1" s="203"/>
      <c r="G1" s="203"/>
      <c r="H1" s="203"/>
      <c r="I1" s="203"/>
      <c r="J1" s="204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/>
      <c r="V1" s="202"/>
      <c r="W1" s="205"/>
      <c r="X1" s="205"/>
      <c r="Y1" s="205"/>
      <c r="Z1" s="205"/>
      <c r="AA1" s="205"/>
      <c r="AB1" s="206"/>
      <c r="AC1" s="202"/>
      <c r="AD1" s="201"/>
    </row>
    <row r="2" spans="1:30" ht="7.5" customHeight="1">
      <c r="A2" s="208"/>
      <c r="B2" s="208"/>
      <c r="C2" s="202"/>
      <c r="D2" s="203"/>
      <c r="E2" s="205"/>
      <c r="F2" s="205"/>
      <c r="G2" s="205"/>
      <c r="H2" s="205"/>
      <c r="I2" s="205"/>
      <c r="J2" s="206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1"/>
      <c r="V2" s="209"/>
      <c r="W2" s="210"/>
      <c r="X2" s="210"/>
      <c r="Y2" s="210"/>
      <c r="Z2" s="210"/>
      <c r="AA2" s="210"/>
      <c r="AB2" s="211"/>
      <c r="AC2" s="208"/>
      <c r="AD2" s="208"/>
    </row>
    <row r="3" spans="1:30" ht="7.5" customHeight="1">
      <c r="A3" s="208"/>
      <c r="B3" s="208"/>
      <c r="C3" s="208"/>
      <c r="D3" s="202"/>
      <c r="E3" s="205"/>
      <c r="F3" s="203"/>
      <c r="G3" s="203"/>
      <c r="H3" s="203"/>
      <c r="I3" s="203"/>
      <c r="J3" s="204"/>
      <c r="K3" s="205"/>
      <c r="L3" s="203"/>
      <c r="M3" s="203"/>
      <c r="N3" s="203"/>
      <c r="O3" s="203"/>
      <c r="P3" s="204"/>
      <c r="Q3" s="201"/>
      <c r="R3" s="201"/>
      <c r="S3" s="201"/>
      <c r="T3" s="201"/>
      <c r="U3" s="208"/>
      <c r="V3" s="209"/>
      <c r="W3" s="202"/>
      <c r="X3" s="205"/>
      <c r="Y3" s="205"/>
      <c r="Z3" s="205"/>
      <c r="AA3" s="205"/>
      <c r="AB3" s="201"/>
      <c r="AC3" s="208"/>
      <c r="AD3" s="208"/>
    </row>
    <row r="4" spans="1:30" ht="7.5" customHeight="1">
      <c r="A4" s="208"/>
      <c r="B4" s="208"/>
      <c r="C4" s="208"/>
      <c r="D4" s="208"/>
      <c r="E4" s="202"/>
      <c r="F4" s="203"/>
      <c r="G4" s="204"/>
      <c r="H4" s="202"/>
      <c r="I4" s="203"/>
      <c r="J4" s="204"/>
      <c r="K4" s="211"/>
      <c r="L4" s="202"/>
      <c r="M4" s="203"/>
      <c r="N4" s="203"/>
      <c r="O4" s="204"/>
      <c r="P4" s="201"/>
      <c r="Q4" s="208"/>
      <c r="R4" s="208"/>
      <c r="S4" s="208"/>
      <c r="T4" s="208"/>
      <c r="U4" s="208"/>
      <c r="V4" s="209"/>
      <c r="W4" s="209"/>
      <c r="X4" s="212"/>
      <c r="Y4" s="212"/>
      <c r="Z4" s="212"/>
      <c r="AA4" s="212"/>
      <c r="AB4" s="208"/>
      <c r="AC4" s="208"/>
      <c r="AD4" s="208"/>
    </row>
    <row r="5" spans="1:30" ht="40.5">
      <c r="A5" s="240" t="s">
        <v>306</v>
      </c>
      <c r="B5" s="213" t="s">
        <v>223</v>
      </c>
      <c r="C5" s="213" t="s">
        <v>224</v>
      </c>
      <c r="D5" s="213" t="s">
        <v>225</v>
      </c>
      <c r="E5" s="213" t="s">
        <v>226</v>
      </c>
      <c r="F5" s="214" t="s">
        <v>227</v>
      </c>
      <c r="G5" s="214" t="s">
        <v>228</v>
      </c>
      <c r="H5" s="213" t="s">
        <v>229</v>
      </c>
      <c r="I5" s="214" t="s">
        <v>230</v>
      </c>
      <c r="J5" s="214" t="s">
        <v>231</v>
      </c>
      <c r="K5" s="215" t="s">
        <v>232</v>
      </c>
      <c r="L5" s="213" t="s">
        <v>233</v>
      </c>
      <c r="M5" s="214" t="s">
        <v>234</v>
      </c>
      <c r="N5" s="214" t="s">
        <v>235</v>
      </c>
      <c r="O5" s="214" t="s">
        <v>236</v>
      </c>
      <c r="P5" s="213" t="s">
        <v>237</v>
      </c>
      <c r="Q5" s="213" t="s">
        <v>238</v>
      </c>
      <c r="R5" s="213" t="s">
        <v>239</v>
      </c>
      <c r="S5" s="213" t="s">
        <v>240</v>
      </c>
      <c r="T5" s="213" t="s">
        <v>241</v>
      </c>
      <c r="U5" s="213" t="s">
        <v>242</v>
      </c>
      <c r="V5" s="213" t="s">
        <v>243</v>
      </c>
      <c r="W5" s="213" t="s">
        <v>244</v>
      </c>
      <c r="X5" s="214" t="s">
        <v>245</v>
      </c>
      <c r="Y5" s="214" t="s">
        <v>246</v>
      </c>
      <c r="Z5" s="216" t="s">
        <v>247</v>
      </c>
      <c r="AA5" s="216" t="s">
        <v>248</v>
      </c>
      <c r="AB5" s="213" t="s">
        <v>249</v>
      </c>
      <c r="AC5" s="213" t="s">
        <v>250</v>
      </c>
      <c r="AD5" s="213" t="s">
        <v>251</v>
      </c>
    </row>
    <row r="6" spans="1:30" ht="23.25" customHeight="1">
      <c r="A6" s="217" t="s">
        <v>132</v>
      </c>
      <c r="B6" s="218">
        <v>57141569</v>
      </c>
      <c r="C6" s="218">
        <v>57141569</v>
      </c>
      <c r="D6" s="219">
        <v>27322182</v>
      </c>
      <c r="E6" s="219">
        <f aca="true" t="shared" si="0" ref="E6:E48">F6+G6</f>
        <v>20658467</v>
      </c>
      <c r="F6" s="219">
        <v>564093</v>
      </c>
      <c r="G6" s="219">
        <v>20094374</v>
      </c>
      <c r="H6" s="220">
        <f aca="true" t="shared" si="1" ref="H6:H48">I6+J6</f>
        <v>6663715</v>
      </c>
      <c r="I6" s="219">
        <v>1380454</v>
      </c>
      <c r="J6" s="219">
        <v>5283261</v>
      </c>
      <c r="K6" s="219">
        <v>26570537</v>
      </c>
      <c r="L6" s="219">
        <v>26426748</v>
      </c>
      <c r="M6" s="218">
        <v>11940870</v>
      </c>
      <c r="N6" s="219">
        <v>11737161</v>
      </c>
      <c r="O6" s="219">
        <v>2748717</v>
      </c>
      <c r="P6" s="219">
        <v>143789</v>
      </c>
      <c r="Q6" s="219">
        <v>475624</v>
      </c>
      <c r="R6" s="219">
        <v>2773126</v>
      </c>
      <c r="S6" s="219">
        <v>0</v>
      </c>
      <c r="T6" s="219">
        <v>100</v>
      </c>
      <c r="U6" s="219">
        <v>0</v>
      </c>
      <c r="V6" s="221">
        <v>6501756</v>
      </c>
      <c r="W6" s="219">
        <v>6501756</v>
      </c>
      <c r="X6" s="219">
        <v>37775</v>
      </c>
      <c r="Y6" s="219">
        <v>1287294</v>
      </c>
      <c r="Z6" s="219">
        <v>5176687</v>
      </c>
      <c r="AA6" s="219">
        <v>0</v>
      </c>
      <c r="AB6" s="219">
        <v>0</v>
      </c>
      <c r="AC6" s="219">
        <v>0</v>
      </c>
      <c r="AD6" s="219">
        <v>63643325</v>
      </c>
    </row>
    <row r="7" spans="1:30" ht="23.25" customHeight="1">
      <c r="A7" s="217" t="s">
        <v>134</v>
      </c>
      <c r="B7" s="218">
        <v>24843480</v>
      </c>
      <c r="C7" s="218">
        <v>24843480</v>
      </c>
      <c r="D7" s="219">
        <v>11152632</v>
      </c>
      <c r="E7" s="219">
        <f t="shared" si="0"/>
        <v>7518061</v>
      </c>
      <c r="F7" s="219">
        <v>226952</v>
      </c>
      <c r="G7" s="219">
        <v>7291109</v>
      </c>
      <c r="H7" s="219">
        <f t="shared" si="1"/>
        <v>3634571</v>
      </c>
      <c r="I7" s="219">
        <v>444631</v>
      </c>
      <c r="J7" s="219">
        <v>3189940</v>
      </c>
      <c r="K7" s="219">
        <v>12414398</v>
      </c>
      <c r="L7" s="219">
        <v>12394484</v>
      </c>
      <c r="M7" s="218">
        <v>5111353</v>
      </c>
      <c r="N7" s="219">
        <v>4755566</v>
      </c>
      <c r="O7" s="219">
        <v>2527565</v>
      </c>
      <c r="P7" s="219">
        <v>19914</v>
      </c>
      <c r="Q7" s="219">
        <v>229861</v>
      </c>
      <c r="R7" s="219">
        <v>1042348</v>
      </c>
      <c r="S7" s="219">
        <v>4241</v>
      </c>
      <c r="T7" s="219">
        <v>0</v>
      </c>
      <c r="U7" s="219">
        <v>0</v>
      </c>
      <c r="V7" s="221">
        <v>1977564</v>
      </c>
      <c r="W7" s="219">
        <v>1977564</v>
      </c>
      <c r="X7" s="219">
        <v>0</v>
      </c>
      <c r="Y7" s="219">
        <v>0</v>
      </c>
      <c r="Z7" s="219">
        <v>1977564</v>
      </c>
      <c r="AA7" s="219">
        <v>0</v>
      </c>
      <c r="AB7" s="219">
        <v>0</v>
      </c>
      <c r="AC7" s="219">
        <v>0</v>
      </c>
      <c r="AD7" s="219">
        <v>26821044</v>
      </c>
    </row>
    <row r="8" spans="1:30" ht="23.25" customHeight="1">
      <c r="A8" s="217" t="s">
        <v>136</v>
      </c>
      <c r="B8" s="218">
        <v>12613250</v>
      </c>
      <c r="C8" s="218">
        <v>12613250</v>
      </c>
      <c r="D8" s="219">
        <v>4730022</v>
      </c>
      <c r="E8" s="219">
        <f t="shared" si="0"/>
        <v>3521450</v>
      </c>
      <c r="F8" s="219">
        <v>142540</v>
      </c>
      <c r="G8" s="219">
        <v>3378910</v>
      </c>
      <c r="H8" s="219">
        <f t="shared" si="1"/>
        <v>1208572</v>
      </c>
      <c r="I8" s="219">
        <v>327755</v>
      </c>
      <c r="J8" s="219">
        <v>880817</v>
      </c>
      <c r="K8" s="219">
        <v>7026652</v>
      </c>
      <c r="L8" s="219">
        <v>6991847</v>
      </c>
      <c r="M8" s="218">
        <v>2894392</v>
      </c>
      <c r="N8" s="219">
        <v>2582046</v>
      </c>
      <c r="O8" s="219">
        <v>1515409</v>
      </c>
      <c r="P8" s="219">
        <v>34805</v>
      </c>
      <c r="Q8" s="219">
        <v>206982</v>
      </c>
      <c r="R8" s="219">
        <v>637679</v>
      </c>
      <c r="S8" s="219">
        <v>0</v>
      </c>
      <c r="T8" s="219">
        <v>11915</v>
      </c>
      <c r="U8" s="219">
        <v>0</v>
      </c>
      <c r="V8" s="221">
        <v>1280397</v>
      </c>
      <c r="W8" s="219">
        <v>1280397</v>
      </c>
      <c r="X8" s="219">
        <v>241688</v>
      </c>
      <c r="Y8" s="219">
        <v>0</v>
      </c>
      <c r="Z8" s="219">
        <v>1038709</v>
      </c>
      <c r="AA8" s="219">
        <v>0</v>
      </c>
      <c r="AB8" s="219">
        <v>0</v>
      </c>
      <c r="AC8" s="219">
        <v>0</v>
      </c>
      <c r="AD8" s="219">
        <v>13893647</v>
      </c>
    </row>
    <row r="9" spans="1:30" ht="23.25" customHeight="1">
      <c r="A9" s="217" t="s">
        <v>23</v>
      </c>
      <c r="B9" s="218">
        <v>12712843</v>
      </c>
      <c r="C9" s="218">
        <v>12712843</v>
      </c>
      <c r="D9" s="219">
        <v>6465459</v>
      </c>
      <c r="E9" s="219">
        <f t="shared" si="0"/>
        <v>5262680</v>
      </c>
      <c r="F9" s="219">
        <v>161778</v>
      </c>
      <c r="G9" s="219">
        <v>5100902</v>
      </c>
      <c r="H9" s="219">
        <f t="shared" si="1"/>
        <v>1202779</v>
      </c>
      <c r="I9" s="219">
        <v>300999</v>
      </c>
      <c r="J9" s="219">
        <v>901780</v>
      </c>
      <c r="K9" s="219">
        <v>5535758</v>
      </c>
      <c r="L9" s="219">
        <v>5520247</v>
      </c>
      <c r="M9" s="218">
        <v>2321861</v>
      </c>
      <c r="N9" s="219">
        <v>2522079</v>
      </c>
      <c r="O9" s="219">
        <v>676307</v>
      </c>
      <c r="P9" s="219">
        <v>15511</v>
      </c>
      <c r="Q9" s="219">
        <v>151165</v>
      </c>
      <c r="R9" s="219">
        <v>559669</v>
      </c>
      <c r="S9" s="219">
        <v>42</v>
      </c>
      <c r="T9" s="219">
        <v>750</v>
      </c>
      <c r="U9" s="219">
        <v>0</v>
      </c>
      <c r="V9" s="221">
        <v>1015299</v>
      </c>
      <c r="W9" s="219">
        <v>977723</v>
      </c>
      <c r="X9" s="219">
        <v>12262</v>
      </c>
      <c r="Y9" s="219">
        <v>0</v>
      </c>
      <c r="Z9" s="219">
        <v>965461</v>
      </c>
      <c r="AA9" s="219">
        <v>0</v>
      </c>
      <c r="AB9" s="219">
        <v>37576</v>
      </c>
      <c r="AC9" s="219">
        <v>0</v>
      </c>
      <c r="AD9" s="219">
        <v>13728142</v>
      </c>
    </row>
    <row r="10" spans="1:30" ht="23.25" customHeight="1">
      <c r="A10" s="217" t="s">
        <v>139</v>
      </c>
      <c r="B10" s="218">
        <v>11245822</v>
      </c>
      <c r="C10" s="218">
        <v>11245822</v>
      </c>
      <c r="D10" s="219">
        <v>4559251</v>
      </c>
      <c r="E10" s="219">
        <f t="shared" si="0"/>
        <v>3374020</v>
      </c>
      <c r="F10" s="219">
        <v>129857</v>
      </c>
      <c r="G10" s="219">
        <v>3244163</v>
      </c>
      <c r="H10" s="219">
        <f t="shared" si="1"/>
        <v>1185231</v>
      </c>
      <c r="I10" s="219">
        <v>230923</v>
      </c>
      <c r="J10" s="219">
        <v>954308</v>
      </c>
      <c r="K10" s="219">
        <v>5987224</v>
      </c>
      <c r="L10" s="219">
        <v>5980171</v>
      </c>
      <c r="M10" s="218">
        <v>2120658</v>
      </c>
      <c r="N10" s="219">
        <v>2267645</v>
      </c>
      <c r="O10" s="219">
        <v>1591868</v>
      </c>
      <c r="P10" s="219">
        <v>7053</v>
      </c>
      <c r="Q10" s="219">
        <v>160964</v>
      </c>
      <c r="R10" s="219">
        <v>535085</v>
      </c>
      <c r="S10" s="219">
        <v>2</v>
      </c>
      <c r="T10" s="219">
        <v>3296</v>
      </c>
      <c r="U10" s="219">
        <v>0</v>
      </c>
      <c r="V10" s="221">
        <v>1004103</v>
      </c>
      <c r="W10" s="219">
        <v>1004103</v>
      </c>
      <c r="X10" s="219">
        <v>69502</v>
      </c>
      <c r="Y10" s="219">
        <v>0</v>
      </c>
      <c r="Z10" s="219">
        <v>934601</v>
      </c>
      <c r="AA10" s="219">
        <v>0</v>
      </c>
      <c r="AB10" s="219">
        <v>0</v>
      </c>
      <c r="AC10" s="219">
        <v>0</v>
      </c>
      <c r="AD10" s="219">
        <v>12249925</v>
      </c>
    </row>
    <row r="11" spans="1:30" ht="23.25" customHeight="1">
      <c r="A11" s="217" t="s">
        <v>25</v>
      </c>
      <c r="B11" s="218">
        <v>9441872</v>
      </c>
      <c r="C11" s="218">
        <v>9441872</v>
      </c>
      <c r="D11" s="219">
        <v>4088729</v>
      </c>
      <c r="E11" s="219">
        <f t="shared" si="0"/>
        <v>2953623</v>
      </c>
      <c r="F11" s="219">
        <v>120300</v>
      </c>
      <c r="G11" s="219">
        <v>2833323</v>
      </c>
      <c r="H11" s="219">
        <f t="shared" si="1"/>
        <v>1135106</v>
      </c>
      <c r="I11" s="219">
        <v>213264</v>
      </c>
      <c r="J11" s="219">
        <v>921842</v>
      </c>
      <c r="K11" s="219">
        <v>4688781</v>
      </c>
      <c r="L11" s="219">
        <v>4662932</v>
      </c>
      <c r="M11" s="218">
        <v>1277224</v>
      </c>
      <c r="N11" s="219">
        <v>2088247</v>
      </c>
      <c r="O11" s="219">
        <v>1297461</v>
      </c>
      <c r="P11" s="219">
        <v>25849</v>
      </c>
      <c r="Q11" s="219">
        <v>172171</v>
      </c>
      <c r="R11" s="219">
        <v>492191</v>
      </c>
      <c r="S11" s="219">
        <v>0</v>
      </c>
      <c r="T11" s="219">
        <v>0</v>
      </c>
      <c r="U11" s="219">
        <v>0</v>
      </c>
      <c r="V11" s="221">
        <v>595835</v>
      </c>
      <c r="W11" s="219">
        <v>595835</v>
      </c>
      <c r="X11" s="219">
        <v>54233</v>
      </c>
      <c r="Y11" s="219">
        <v>0</v>
      </c>
      <c r="Z11" s="219">
        <v>541602</v>
      </c>
      <c r="AA11" s="219">
        <v>0</v>
      </c>
      <c r="AB11" s="219">
        <v>0</v>
      </c>
      <c r="AC11" s="219">
        <v>0</v>
      </c>
      <c r="AD11" s="219">
        <v>10037707</v>
      </c>
    </row>
    <row r="12" spans="1:30" ht="23.25" customHeight="1">
      <c r="A12" s="217" t="s">
        <v>142</v>
      </c>
      <c r="B12" s="218">
        <v>2842253</v>
      </c>
      <c r="C12" s="218">
        <v>2842253</v>
      </c>
      <c r="D12" s="219">
        <v>1236096</v>
      </c>
      <c r="E12" s="219">
        <f t="shared" si="0"/>
        <v>808701</v>
      </c>
      <c r="F12" s="219">
        <v>32353</v>
      </c>
      <c r="G12" s="219">
        <v>776348</v>
      </c>
      <c r="H12" s="219">
        <f t="shared" si="1"/>
        <v>427395</v>
      </c>
      <c r="I12" s="219">
        <v>59009</v>
      </c>
      <c r="J12" s="219">
        <v>368386</v>
      </c>
      <c r="K12" s="219">
        <v>1452418</v>
      </c>
      <c r="L12" s="219">
        <v>1450259</v>
      </c>
      <c r="M12" s="218">
        <v>484999</v>
      </c>
      <c r="N12" s="219">
        <v>584928</v>
      </c>
      <c r="O12" s="219">
        <v>380332</v>
      </c>
      <c r="P12" s="219">
        <v>2159</v>
      </c>
      <c r="Q12" s="219">
        <v>40998</v>
      </c>
      <c r="R12" s="219">
        <v>109110</v>
      </c>
      <c r="S12" s="219">
        <v>0</v>
      </c>
      <c r="T12" s="219">
        <v>3631</v>
      </c>
      <c r="U12" s="219">
        <v>0</v>
      </c>
      <c r="V12" s="221">
        <v>183051</v>
      </c>
      <c r="W12" s="219">
        <v>183051</v>
      </c>
      <c r="X12" s="219">
        <v>6966</v>
      </c>
      <c r="Y12" s="219">
        <v>0</v>
      </c>
      <c r="Z12" s="219">
        <v>176085</v>
      </c>
      <c r="AA12" s="219">
        <v>0</v>
      </c>
      <c r="AB12" s="219">
        <v>0</v>
      </c>
      <c r="AC12" s="219">
        <v>0</v>
      </c>
      <c r="AD12" s="219">
        <v>3025304</v>
      </c>
    </row>
    <row r="13" spans="1:30" ht="23.25" customHeight="1">
      <c r="A13" s="217" t="s">
        <v>144</v>
      </c>
      <c r="B13" s="218">
        <v>4541607</v>
      </c>
      <c r="C13" s="218">
        <v>4541607</v>
      </c>
      <c r="D13" s="219">
        <v>1848276</v>
      </c>
      <c r="E13" s="219">
        <f t="shared" si="0"/>
        <v>1546953</v>
      </c>
      <c r="F13" s="219">
        <v>56761</v>
      </c>
      <c r="G13" s="219">
        <v>1490192</v>
      </c>
      <c r="H13" s="219">
        <f t="shared" si="1"/>
        <v>301323</v>
      </c>
      <c r="I13" s="219">
        <v>101016</v>
      </c>
      <c r="J13" s="219">
        <v>200307</v>
      </c>
      <c r="K13" s="219">
        <v>2395751</v>
      </c>
      <c r="L13" s="219">
        <v>2388894</v>
      </c>
      <c r="M13" s="218">
        <v>869766</v>
      </c>
      <c r="N13" s="219">
        <v>1041794</v>
      </c>
      <c r="O13" s="219">
        <v>477334</v>
      </c>
      <c r="P13" s="219">
        <v>6857</v>
      </c>
      <c r="Q13" s="219">
        <v>67636</v>
      </c>
      <c r="R13" s="219">
        <v>229894</v>
      </c>
      <c r="S13" s="219">
        <v>50</v>
      </c>
      <c r="T13" s="219">
        <v>0</v>
      </c>
      <c r="U13" s="219">
        <v>0</v>
      </c>
      <c r="V13" s="221">
        <v>275195</v>
      </c>
      <c r="W13" s="219">
        <v>275195</v>
      </c>
      <c r="X13" s="219">
        <v>2682</v>
      </c>
      <c r="Y13" s="219">
        <v>0</v>
      </c>
      <c r="Z13" s="219">
        <v>272513</v>
      </c>
      <c r="AA13" s="219">
        <v>0</v>
      </c>
      <c r="AB13" s="219">
        <v>0</v>
      </c>
      <c r="AC13" s="219">
        <v>0</v>
      </c>
      <c r="AD13" s="219">
        <v>4816802</v>
      </c>
    </row>
    <row r="14" spans="1:30" ht="23.25" customHeight="1">
      <c r="A14" s="217" t="s">
        <v>146</v>
      </c>
      <c r="B14" s="218">
        <v>7889682</v>
      </c>
      <c r="C14" s="218">
        <v>7889682</v>
      </c>
      <c r="D14" s="219">
        <v>3575780</v>
      </c>
      <c r="E14" s="219">
        <f t="shared" si="0"/>
        <v>2822174</v>
      </c>
      <c r="F14" s="219">
        <v>93710</v>
      </c>
      <c r="G14" s="219">
        <v>2728464</v>
      </c>
      <c r="H14" s="219">
        <f t="shared" si="1"/>
        <v>753606</v>
      </c>
      <c r="I14" s="219">
        <v>155269</v>
      </c>
      <c r="J14" s="219">
        <v>598337</v>
      </c>
      <c r="K14" s="219">
        <v>3806833</v>
      </c>
      <c r="L14" s="219">
        <v>3803205</v>
      </c>
      <c r="M14" s="218">
        <v>1623281</v>
      </c>
      <c r="N14" s="219">
        <v>1543465</v>
      </c>
      <c r="O14" s="219">
        <v>636459</v>
      </c>
      <c r="P14" s="219">
        <v>3628</v>
      </c>
      <c r="Q14" s="219">
        <v>98121</v>
      </c>
      <c r="R14" s="219">
        <v>408948</v>
      </c>
      <c r="S14" s="219">
        <v>0</v>
      </c>
      <c r="T14" s="219">
        <v>0</v>
      </c>
      <c r="U14" s="219">
        <v>0</v>
      </c>
      <c r="V14" s="221">
        <v>546859</v>
      </c>
      <c r="W14" s="219">
        <v>546859</v>
      </c>
      <c r="X14" s="219">
        <v>4143</v>
      </c>
      <c r="Y14" s="219">
        <v>0</v>
      </c>
      <c r="Z14" s="219">
        <v>516143</v>
      </c>
      <c r="AA14" s="219">
        <v>26573</v>
      </c>
      <c r="AB14" s="219">
        <v>0</v>
      </c>
      <c r="AC14" s="219">
        <v>0</v>
      </c>
      <c r="AD14" s="219">
        <v>8436541</v>
      </c>
    </row>
    <row r="15" spans="1:30" ht="23.25" customHeight="1">
      <c r="A15" s="217" t="s">
        <v>148</v>
      </c>
      <c r="B15" s="218">
        <v>6200742</v>
      </c>
      <c r="C15" s="218">
        <v>6200742</v>
      </c>
      <c r="D15" s="219">
        <v>2375331</v>
      </c>
      <c r="E15" s="219">
        <f t="shared" si="0"/>
        <v>1880205</v>
      </c>
      <c r="F15" s="219">
        <v>78349</v>
      </c>
      <c r="G15" s="219">
        <v>1801856</v>
      </c>
      <c r="H15" s="219">
        <f t="shared" si="1"/>
        <v>495126</v>
      </c>
      <c r="I15" s="219">
        <v>137583</v>
      </c>
      <c r="J15" s="219">
        <v>357543</v>
      </c>
      <c r="K15" s="219">
        <v>3372860</v>
      </c>
      <c r="L15" s="219">
        <v>3330013</v>
      </c>
      <c r="M15" s="218">
        <v>773922</v>
      </c>
      <c r="N15" s="219">
        <v>1383804</v>
      </c>
      <c r="O15" s="219">
        <v>1172287</v>
      </c>
      <c r="P15" s="219">
        <v>42847</v>
      </c>
      <c r="Q15" s="219">
        <v>111510</v>
      </c>
      <c r="R15" s="219">
        <v>339296</v>
      </c>
      <c r="S15" s="219">
        <v>1695</v>
      </c>
      <c r="T15" s="219">
        <v>50</v>
      </c>
      <c r="U15" s="219">
        <v>0</v>
      </c>
      <c r="V15" s="221">
        <v>298565</v>
      </c>
      <c r="W15" s="219">
        <v>298565</v>
      </c>
      <c r="X15" s="219">
        <v>48001</v>
      </c>
      <c r="Y15" s="219">
        <v>0</v>
      </c>
      <c r="Z15" s="219">
        <v>250564</v>
      </c>
      <c r="AA15" s="219">
        <v>0</v>
      </c>
      <c r="AB15" s="219">
        <v>0</v>
      </c>
      <c r="AC15" s="219">
        <v>0</v>
      </c>
      <c r="AD15" s="219">
        <v>6499307</v>
      </c>
    </row>
    <row r="16" spans="1:30" ht="23.25" customHeight="1">
      <c r="A16" s="217" t="s">
        <v>30</v>
      </c>
      <c r="B16" s="218">
        <v>7151975</v>
      </c>
      <c r="C16" s="218">
        <v>7151975</v>
      </c>
      <c r="D16" s="219">
        <v>3156820</v>
      </c>
      <c r="E16" s="219">
        <f t="shared" si="0"/>
        <v>2013761</v>
      </c>
      <c r="F16" s="219">
        <v>74549</v>
      </c>
      <c r="G16" s="219">
        <v>1939212</v>
      </c>
      <c r="H16" s="219">
        <f t="shared" si="1"/>
        <v>1143059</v>
      </c>
      <c r="I16" s="219">
        <v>144816</v>
      </c>
      <c r="J16" s="219">
        <v>998243</v>
      </c>
      <c r="K16" s="219">
        <v>3542984</v>
      </c>
      <c r="L16" s="219">
        <v>3536519</v>
      </c>
      <c r="M16" s="218">
        <v>1262150</v>
      </c>
      <c r="N16" s="219">
        <v>1483593</v>
      </c>
      <c r="O16" s="219">
        <v>790776</v>
      </c>
      <c r="P16" s="219">
        <v>6465</v>
      </c>
      <c r="Q16" s="219">
        <v>92109</v>
      </c>
      <c r="R16" s="219">
        <v>360062</v>
      </c>
      <c r="S16" s="219">
        <v>0</v>
      </c>
      <c r="T16" s="219">
        <v>0</v>
      </c>
      <c r="U16" s="219">
        <v>0</v>
      </c>
      <c r="V16" s="221">
        <v>562510</v>
      </c>
      <c r="W16" s="219">
        <v>562510</v>
      </c>
      <c r="X16" s="219">
        <v>0</v>
      </c>
      <c r="Y16" s="219">
        <v>0</v>
      </c>
      <c r="Z16" s="219">
        <v>562510</v>
      </c>
      <c r="AA16" s="219">
        <v>0</v>
      </c>
      <c r="AB16" s="219">
        <v>0</v>
      </c>
      <c r="AC16" s="219">
        <v>0</v>
      </c>
      <c r="AD16" s="219">
        <v>7714485</v>
      </c>
    </row>
    <row r="17" spans="1:30" ht="23.25" customHeight="1">
      <c r="A17" s="217" t="s">
        <v>151</v>
      </c>
      <c r="B17" s="218">
        <v>6137314</v>
      </c>
      <c r="C17" s="218">
        <v>6137314</v>
      </c>
      <c r="D17" s="219">
        <v>2647037</v>
      </c>
      <c r="E17" s="219">
        <f t="shared" si="0"/>
        <v>2056426</v>
      </c>
      <c r="F17" s="219">
        <v>85652</v>
      </c>
      <c r="G17" s="219">
        <v>1970774</v>
      </c>
      <c r="H17" s="219">
        <f t="shared" si="1"/>
        <v>590611</v>
      </c>
      <c r="I17" s="219">
        <v>168657</v>
      </c>
      <c r="J17" s="219">
        <v>421954</v>
      </c>
      <c r="K17" s="219">
        <v>3054439</v>
      </c>
      <c r="L17" s="219">
        <v>3040396</v>
      </c>
      <c r="M17" s="218">
        <v>1200668</v>
      </c>
      <c r="N17" s="219">
        <v>1315289</v>
      </c>
      <c r="O17" s="219">
        <v>524439</v>
      </c>
      <c r="P17" s="219">
        <v>14043</v>
      </c>
      <c r="Q17" s="219">
        <v>103260</v>
      </c>
      <c r="R17" s="219">
        <v>331396</v>
      </c>
      <c r="S17" s="219">
        <v>106</v>
      </c>
      <c r="T17" s="219">
        <v>1076</v>
      </c>
      <c r="U17" s="219">
        <v>0</v>
      </c>
      <c r="V17" s="221">
        <v>508078</v>
      </c>
      <c r="W17" s="219">
        <v>508078</v>
      </c>
      <c r="X17" s="219">
        <v>14243</v>
      </c>
      <c r="Y17" s="219">
        <v>0</v>
      </c>
      <c r="Z17" s="219">
        <v>493835</v>
      </c>
      <c r="AA17" s="219">
        <v>0</v>
      </c>
      <c r="AB17" s="219">
        <v>0</v>
      </c>
      <c r="AC17" s="219">
        <v>0</v>
      </c>
      <c r="AD17" s="219">
        <v>6645392</v>
      </c>
    </row>
    <row r="18" spans="1:30" ht="23.25" customHeight="1">
      <c r="A18" s="217" t="s">
        <v>32</v>
      </c>
      <c r="B18" s="218">
        <v>19106382</v>
      </c>
      <c r="C18" s="218">
        <v>19106382</v>
      </c>
      <c r="D18" s="219">
        <v>9480121</v>
      </c>
      <c r="E18" s="219">
        <f t="shared" si="0"/>
        <v>6770444</v>
      </c>
      <c r="F18" s="219">
        <v>205334</v>
      </c>
      <c r="G18" s="219">
        <v>6565110</v>
      </c>
      <c r="H18" s="219">
        <f t="shared" si="1"/>
        <v>2709677</v>
      </c>
      <c r="I18" s="219">
        <v>321061</v>
      </c>
      <c r="J18" s="219">
        <v>2388616</v>
      </c>
      <c r="K18" s="219">
        <v>8688747</v>
      </c>
      <c r="L18" s="219">
        <v>8625736</v>
      </c>
      <c r="M18" s="218">
        <v>3754137</v>
      </c>
      <c r="N18" s="219">
        <v>3326878</v>
      </c>
      <c r="O18" s="219">
        <v>1544721</v>
      </c>
      <c r="P18" s="219">
        <v>63011</v>
      </c>
      <c r="Q18" s="219">
        <v>194365</v>
      </c>
      <c r="R18" s="219">
        <v>743149</v>
      </c>
      <c r="S18" s="219">
        <v>0</v>
      </c>
      <c r="T18" s="219">
        <v>0</v>
      </c>
      <c r="U18" s="219">
        <v>0</v>
      </c>
      <c r="V18" s="221">
        <v>1369874</v>
      </c>
      <c r="W18" s="219">
        <v>1369874</v>
      </c>
      <c r="X18" s="219">
        <v>3173</v>
      </c>
      <c r="Y18" s="219">
        <v>0</v>
      </c>
      <c r="Z18" s="219">
        <v>1366701</v>
      </c>
      <c r="AA18" s="219">
        <v>0</v>
      </c>
      <c r="AB18" s="219">
        <v>0</v>
      </c>
      <c r="AC18" s="219">
        <v>0</v>
      </c>
      <c r="AD18" s="219">
        <v>20476256</v>
      </c>
    </row>
    <row r="19" spans="1:30" ht="23.25" customHeight="1">
      <c r="A19" s="217" t="s">
        <v>154</v>
      </c>
      <c r="B19" s="218">
        <v>12643332</v>
      </c>
      <c r="C19" s="218">
        <v>12643332</v>
      </c>
      <c r="D19" s="219">
        <v>5936898</v>
      </c>
      <c r="E19" s="219">
        <f t="shared" si="0"/>
        <v>4760364</v>
      </c>
      <c r="F19" s="219">
        <v>147096</v>
      </c>
      <c r="G19" s="219">
        <v>4613268</v>
      </c>
      <c r="H19" s="219">
        <f t="shared" si="1"/>
        <v>1176534</v>
      </c>
      <c r="I19" s="219">
        <v>217607</v>
      </c>
      <c r="J19" s="219">
        <v>958927</v>
      </c>
      <c r="K19" s="219">
        <v>6007380</v>
      </c>
      <c r="L19" s="219">
        <v>6003669</v>
      </c>
      <c r="M19" s="218">
        <v>2137932</v>
      </c>
      <c r="N19" s="219">
        <v>2534890</v>
      </c>
      <c r="O19" s="219">
        <v>1330847</v>
      </c>
      <c r="P19" s="219">
        <v>3711</v>
      </c>
      <c r="Q19" s="219">
        <v>154731</v>
      </c>
      <c r="R19" s="219">
        <v>544323</v>
      </c>
      <c r="S19" s="219">
        <v>0</v>
      </c>
      <c r="T19" s="219">
        <v>0</v>
      </c>
      <c r="U19" s="219">
        <v>0</v>
      </c>
      <c r="V19" s="221">
        <v>1153921</v>
      </c>
      <c r="W19" s="219">
        <v>1153921</v>
      </c>
      <c r="X19" s="219">
        <v>0</v>
      </c>
      <c r="Y19" s="219">
        <v>0</v>
      </c>
      <c r="Z19" s="219">
        <v>1153921</v>
      </c>
      <c r="AA19" s="219">
        <v>0</v>
      </c>
      <c r="AB19" s="219">
        <v>0</v>
      </c>
      <c r="AC19" s="219">
        <v>0</v>
      </c>
      <c r="AD19" s="219">
        <v>13797253</v>
      </c>
    </row>
    <row r="20" spans="1:30" ht="23.25" customHeight="1">
      <c r="A20" s="217" t="s">
        <v>156</v>
      </c>
      <c r="B20" s="218">
        <v>2896410</v>
      </c>
      <c r="C20" s="218">
        <v>2896410</v>
      </c>
      <c r="D20" s="219">
        <v>1215318</v>
      </c>
      <c r="E20" s="219">
        <f t="shared" si="0"/>
        <v>1041535</v>
      </c>
      <c r="F20" s="219">
        <v>43328</v>
      </c>
      <c r="G20" s="219">
        <v>998207</v>
      </c>
      <c r="H20" s="219">
        <f t="shared" si="1"/>
        <v>173783</v>
      </c>
      <c r="I20" s="219">
        <v>51995</v>
      </c>
      <c r="J20" s="219">
        <v>121788</v>
      </c>
      <c r="K20" s="219">
        <v>1482510</v>
      </c>
      <c r="L20" s="219">
        <v>1480476</v>
      </c>
      <c r="M20" s="218">
        <v>458212</v>
      </c>
      <c r="N20" s="219">
        <v>667396</v>
      </c>
      <c r="O20" s="219">
        <v>354868</v>
      </c>
      <c r="P20" s="219">
        <v>2034</v>
      </c>
      <c r="Q20" s="219">
        <v>55343</v>
      </c>
      <c r="R20" s="219">
        <v>142762</v>
      </c>
      <c r="S20" s="219">
        <v>477</v>
      </c>
      <c r="T20" s="219">
        <v>0</v>
      </c>
      <c r="U20" s="219">
        <v>0</v>
      </c>
      <c r="V20" s="221">
        <v>0</v>
      </c>
      <c r="W20" s="219">
        <v>0</v>
      </c>
      <c r="X20" s="219">
        <v>0</v>
      </c>
      <c r="Y20" s="219">
        <v>0</v>
      </c>
      <c r="Z20" s="219">
        <v>0</v>
      </c>
      <c r="AA20" s="219">
        <v>0</v>
      </c>
      <c r="AB20" s="219">
        <v>0</v>
      </c>
      <c r="AC20" s="219">
        <v>0</v>
      </c>
      <c r="AD20" s="219">
        <v>2896410</v>
      </c>
    </row>
    <row r="21" spans="1:30" ht="23.25" customHeight="1">
      <c r="A21" s="217" t="s">
        <v>158</v>
      </c>
      <c r="B21" s="218">
        <v>6030936</v>
      </c>
      <c r="C21" s="218">
        <v>6030936</v>
      </c>
      <c r="D21" s="219">
        <v>2602142</v>
      </c>
      <c r="E21" s="219">
        <f t="shared" si="0"/>
        <v>2130198</v>
      </c>
      <c r="F21" s="219">
        <v>68806</v>
      </c>
      <c r="G21" s="219">
        <v>2061392</v>
      </c>
      <c r="H21" s="219">
        <f t="shared" si="1"/>
        <v>471944</v>
      </c>
      <c r="I21" s="219">
        <v>112983</v>
      </c>
      <c r="J21" s="219">
        <v>358961</v>
      </c>
      <c r="K21" s="219">
        <v>3075855</v>
      </c>
      <c r="L21" s="219">
        <v>3071813</v>
      </c>
      <c r="M21" s="218">
        <v>1457268</v>
      </c>
      <c r="N21" s="219">
        <v>1219817</v>
      </c>
      <c r="O21" s="219">
        <v>394728</v>
      </c>
      <c r="P21" s="219">
        <v>4042</v>
      </c>
      <c r="Q21" s="219">
        <v>68536</v>
      </c>
      <c r="R21" s="219">
        <v>284403</v>
      </c>
      <c r="S21" s="219">
        <v>0</v>
      </c>
      <c r="T21" s="219">
        <v>0</v>
      </c>
      <c r="U21" s="219">
        <v>0</v>
      </c>
      <c r="V21" s="221">
        <v>0</v>
      </c>
      <c r="W21" s="219">
        <v>0</v>
      </c>
      <c r="X21" s="219">
        <v>0</v>
      </c>
      <c r="Y21" s="219">
        <v>0</v>
      </c>
      <c r="Z21" s="219">
        <v>0</v>
      </c>
      <c r="AA21" s="219">
        <v>0</v>
      </c>
      <c r="AB21" s="219">
        <v>0</v>
      </c>
      <c r="AC21" s="219">
        <v>0</v>
      </c>
      <c r="AD21" s="219">
        <v>6030936</v>
      </c>
    </row>
    <row r="22" spans="1:30" ht="23.25" customHeight="1">
      <c r="A22" s="217" t="s">
        <v>160</v>
      </c>
      <c r="B22" s="218">
        <v>3444196</v>
      </c>
      <c r="C22" s="218">
        <v>3444196</v>
      </c>
      <c r="D22" s="219">
        <v>1167602</v>
      </c>
      <c r="E22" s="219">
        <f t="shared" si="0"/>
        <v>918303</v>
      </c>
      <c r="F22" s="219">
        <v>41664</v>
      </c>
      <c r="G22" s="219">
        <v>876639</v>
      </c>
      <c r="H22" s="219">
        <f t="shared" si="1"/>
        <v>249299</v>
      </c>
      <c r="I22" s="219">
        <v>65547</v>
      </c>
      <c r="J22" s="219">
        <v>183752</v>
      </c>
      <c r="K22" s="219">
        <v>2053448</v>
      </c>
      <c r="L22" s="219">
        <v>2045840</v>
      </c>
      <c r="M22" s="218">
        <v>530600</v>
      </c>
      <c r="N22" s="219">
        <v>684111</v>
      </c>
      <c r="O22" s="219">
        <v>831129</v>
      </c>
      <c r="P22" s="219">
        <v>7608</v>
      </c>
      <c r="Q22" s="219">
        <v>63056</v>
      </c>
      <c r="R22" s="219">
        <v>160080</v>
      </c>
      <c r="S22" s="219">
        <v>0</v>
      </c>
      <c r="T22" s="219">
        <v>10</v>
      </c>
      <c r="U22" s="219">
        <v>0</v>
      </c>
      <c r="V22" s="221">
        <v>29184</v>
      </c>
      <c r="W22" s="219">
        <v>29184</v>
      </c>
      <c r="X22" s="219">
        <v>29184</v>
      </c>
      <c r="Y22" s="219">
        <v>0</v>
      </c>
      <c r="Z22" s="219">
        <v>0</v>
      </c>
      <c r="AA22" s="219">
        <v>0</v>
      </c>
      <c r="AB22" s="219">
        <v>0</v>
      </c>
      <c r="AC22" s="219">
        <v>0</v>
      </c>
      <c r="AD22" s="219">
        <v>3473380</v>
      </c>
    </row>
    <row r="23" spans="1:30" ht="23.25" customHeight="1">
      <c r="A23" s="217" t="s">
        <v>162</v>
      </c>
      <c r="B23" s="218">
        <v>5548830</v>
      </c>
      <c r="C23" s="218">
        <v>5548830</v>
      </c>
      <c r="D23" s="219">
        <v>1670366</v>
      </c>
      <c r="E23" s="219">
        <f t="shared" si="0"/>
        <v>1296352</v>
      </c>
      <c r="F23" s="219">
        <v>48160</v>
      </c>
      <c r="G23" s="219">
        <v>1248192</v>
      </c>
      <c r="H23" s="219">
        <f t="shared" si="1"/>
        <v>374014</v>
      </c>
      <c r="I23" s="219">
        <v>97615</v>
      </c>
      <c r="J23" s="219">
        <v>276399</v>
      </c>
      <c r="K23" s="219">
        <v>3598454</v>
      </c>
      <c r="L23" s="219">
        <v>3597479</v>
      </c>
      <c r="M23" s="218">
        <v>885903</v>
      </c>
      <c r="N23" s="219">
        <v>934246</v>
      </c>
      <c r="O23" s="219">
        <v>1777330</v>
      </c>
      <c r="P23" s="219">
        <v>975</v>
      </c>
      <c r="Q23" s="219">
        <v>63896</v>
      </c>
      <c r="R23" s="219">
        <v>214875</v>
      </c>
      <c r="S23" s="219">
        <v>0</v>
      </c>
      <c r="T23" s="219">
        <v>1239</v>
      </c>
      <c r="U23" s="219">
        <v>0</v>
      </c>
      <c r="V23" s="221">
        <v>34214</v>
      </c>
      <c r="W23" s="219">
        <v>34214</v>
      </c>
      <c r="X23" s="219">
        <v>34214</v>
      </c>
      <c r="Y23" s="219">
        <v>0</v>
      </c>
      <c r="Z23" s="219">
        <v>0</v>
      </c>
      <c r="AA23" s="219">
        <v>0</v>
      </c>
      <c r="AB23" s="219">
        <v>0</v>
      </c>
      <c r="AC23" s="219">
        <v>0</v>
      </c>
      <c r="AD23" s="219">
        <v>5583044</v>
      </c>
    </row>
    <row r="24" spans="1:30" ht="23.25" customHeight="1">
      <c r="A24" s="217" t="s">
        <v>164</v>
      </c>
      <c r="B24" s="218">
        <v>4832814</v>
      </c>
      <c r="C24" s="218">
        <v>4832814</v>
      </c>
      <c r="D24" s="219">
        <v>1738772</v>
      </c>
      <c r="E24" s="219">
        <f t="shared" si="0"/>
        <v>1334880</v>
      </c>
      <c r="F24" s="219">
        <v>68898</v>
      </c>
      <c r="G24" s="219">
        <v>1265982</v>
      </c>
      <c r="H24" s="219">
        <f t="shared" si="1"/>
        <v>403892</v>
      </c>
      <c r="I24" s="219">
        <v>123915</v>
      </c>
      <c r="J24" s="219">
        <v>279977</v>
      </c>
      <c r="K24" s="219">
        <v>2706912</v>
      </c>
      <c r="L24" s="219">
        <v>2699920</v>
      </c>
      <c r="M24" s="218">
        <v>632393</v>
      </c>
      <c r="N24" s="219">
        <v>1255838</v>
      </c>
      <c r="O24" s="219">
        <v>811689</v>
      </c>
      <c r="P24" s="219">
        <v>6992</v>
      </c>
      <c r="Q24" s="219">
        <v>99538</v>
      </c>
      <c r="R24" s="219">
        <v>287592</v>
      </c>
      <c r="S24" s="219">
        <v>0</v>
      </c>
      <c r="T24" s="219">
        <v>0</v>
      </c>
      <c r="U24" s="219">
        <v>0</v>
      </c>
      <c r="V24" s="221">
        <v>52724</v>
      </c>
      <c r="W24" s="219">
        <v>52724</v>
      </c>
      <c r="X24" s="219">
        <v>52724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4885538</v>
      </c>
    </row>
    <row r="25" spans="1:30" ht="23.25" customHeight="1">
      <c r="A25" s="217" t="s">
        <v>166</v>
      </c>
      <c r="B25" s="218">
        <v>4723584</v>
      </c>
      <c r="C25" s="218">
        <v>4723584</v>
      </c>
      <c r="D25" s="219">
        <v>1436058</v>
      </c>
      <c r="E25" s="219">
        <f t="shared" si="0"/>
        <v>1150122</v>
      </c>
      <c r="F25" s="219">
        <v>55485</v>
      </c>
      <c r="G25" s="219">
        <v>1094637</v>
      </c>
      <c r="H25" s="219">
        <f t="shared" si="1"/>
        <v>285936</v>
      </c>
      <c r="I25" s="219">
        <v>94593</v>
      </c>
      <c r="J25" s="219">
        <v>191343</v>
      </c>
      <c r="K25" s="219">
        <v>2975575</v>
      </c>
      <c r="L25" s="219">
        <v>2950070</v>
      </c>
      <c r="M25" s="218">
        <v>732842</v>
      </c>
      <c r="N25" s="219">
        <v>1198624</v>
      </c>
      <c r="O25" s="219">
        <v>1018604</v>
      </c>
      <c r="P25" s="219">
        <v>25505</v>
      </c>
      <c r="Q25" s="219">
        <v>73100</v>
      </c>
      <c r="R25" s="219">
        <v>238851</v>
      </c>
      <c r="S25" s="219">
        <v>0</v>
      </c>
      <c r="T25" s="219">
        <v>0</v>
      </c>
      <c r="U25" s="219">
        <v>0</v>
      </c>
      <c r="V25" s="221">
        <v>171310</v>
      </c>
      <c r="W25" s="219">
        <v>171310</v>
      </c>
      <c r="X25" s="219">
        <v>171310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4894894</v>
      </c>
    </row>
    <row r="26" spans="1:30" ht="23.25" customHeight="1">
      <c r="A26" s="217" t="s">
        <v>168</v>
      </c>
      <c r="B26" s="218">
        <v>4204804</v>
      </c>
      <c r="C26" s="218">
        <v>4204804</v>
      </c>
      <c r="D26" s="219">
        <v>1832197</v>
      </c>
      <c r="E26" s="219">
        <f t="shared" si="0"/>
        <v>1414957</v>
      </c>
      <c r="F26" s="219">
        <v>56091</v>
      </c>
      <c r="G26" s="219">
        <v>1358866</v>
      </c>
      <c r="H26" s="219">
        <f t="shared" si="1"/>
        <v>417240</v>
      </c>
      <c r="I26" s="219">
        <v>65194</v>
      </c>
      <c r="J26" s="219">
        <v>352046</v>
      </c>
      <c r="K26" s="219">
        <v>2087996</v>
      </c>
      <c r="L26" s="219">
        <v>2087063</v>
      </c>
      <c r="M26" s="218">
        <v>872451</v>
      </c>
      <c r="N26" s="219">
        <v>895233</v>
      </c>
      <c r="O26" s="219">
        <v>319379</v>
      </c>
      <c r="P26" s="219">
        <v>933</v>
      </c>
      <c r="Q26" s="219">
        <v>69928</v>
      </c>
      <c r="R26" s="219">
        <v>214683</v>
      </c>
      <c r="S26" s="219">
        <v>0</v>
      </c>
      <c r="T26" s="219">
        <v>0</v>
      </c>
      <c r="U26" s="219">
        <v>0</v>
      </c>
      <c r="V26" s="221">
        <v>8531</v>
      </c>
      <c r="W26" s="219">
        <v>8531</v>
      </c>
      <c r="X26" s="219">
        <v>8531</v>
      </c>
      <c r="Y26" s="219">
        <v>0</v>
      </c>
      <c r="Z26" s="219">
        <v>0</v>
      </c>
      <c r="AA26" s="219">
        <v>0</v>
      </c>
      <c r="AB26" s="219">
        <v>0</v>
      </c>
      <c r="AC26" s="219">
        <v>0</v>
      </c>
      <c r="AD26" s="219">
        <v>4213335</v>
      </c>
    </row>
    <row r="27" spans="1:30" ht="23.25" customHeight="1">
      <c r="A27" s="217" t="s">
        <v>170</v>
      </c>
      <c r="B27" s="218">
        <v>3659746</v>
      </c>
      <c r="C27" s="218">
        <v>3659746</v>
      </c>
      <c r="D27" s="219">
        <v>1459400</v>
      </c>
      <c r="E27" s="219">
        <f t="shared" si="0"/>
        <v>1110630</v>
      </c>
      <c r="F27" s="219">
        <v>34309</v>
      </c>
      <c r="G27" s="219">
        <v>1076321</v>
      </c>
      <c r="H27" s="219">
        <f t="shared" si="1"/>
        <v>348770</v>
      </c>
      <c r="I27" s="219">
        <v>105302</v>
      </c>
      <c r="J27" s="219">
        <v>243468</v>
      </c>
      <c r="K27" s="219">
        <v>1935394</v>
      </c>
      <c r="L27" s="219">
        <v>1932126</v>
      </c>
      <c r="M27" s="218">
        <v>1034223</v>
      </c>
      <c r="N27" s="219">
        <v>710290</v>
      </c>
      <c r="O27" s="219">
        <v>187613</v>
      </c>
      <c r="P27" s="219">
        <v>3268</v>
      </c>
      <c r="Q27" s="219">
        <v>54080</v>
      </c>
      <c r="R27" s="219">
        <v>210872</v>
      </c>
      <c r="S27" s="219">
        <v>0</v>
      </c>
      <c r="T27" s="219">
        <v>0</v>
      </c>
      <c r="U27" s="219">
        <v>0</v>
      </c>
      <c r="V27" s="221">
        <v>0</v>
      </c>
      <c r="W27" s="219">
        <v>0</v>
      </c>
      <c r="X27" s="219">
        <v>0</v>
      </c>
      <c r="Y27" s="219">
        <v>0</v>
      </c>
      <c r="Z27" s="219">
        <v>0</v>
      </c>
      <c r="AA27" s="219">
        <v>0</v>
      </c>
      <c r="AB27" s="219">
        <v>0</v>
      </c>
      <c r="AC27" s="219">
        <v>0</v>
      </c>
      <c r="AD27" s="219">
        <v>3659746</v>
      </c>
    </row>
    <row r="28" spans="1:30" ht="23.25" customHeight="1">
      <c r="A28" s="217" t="s">
        <v>172</v>
      </c>
      <c r="B28" s="218">
        <v>2655008</v>
      </c>
      <c r="C28" s="218">
        <v>2655008</v>
      </c>
      <c r="D28" s="219">
        <v>1193556</v>
      </c>
      <c r="E28" s="219">
        <f t="shared" si="0"/>
        <v>964827</v>
      </c>
      <c r="F28" s="219">
        <v>30937</v>
      </c>
      <c r="G28" s="219">
        <v>933890</v>
      </c>
      <c r="H28" s="219">
        <f t="shared" si="1"/>
        <v>228729</v>
      </c>
      <c r="I28" s="219">
        <v>49875</v>
      </c>
      <c r="J28" s="219">
        <v>178854</v>
      </c>
      <c r="K28" s="219">
        <v>1295883</v>
      </c>
      <c r="L28" s="219">
        <v>1291376</v>
      </c>
      <c r="M28" s="218">
        <v>625696</v>
      </c>
      <c r="N28" s="219">
        <v>516719</v>
      </c>
      <c r="O28" s="219">
        <v>148961</v>
      </c>
      <c r="P28" s="219">
        <v>4507</v>
      </c>
      <c r="Q28" s="219">
        <v>27564</v>
      </c>
      <c r="R28" s="219">
        <v>138005</v>
      </c>
      <c r="S28" s="219">
        <v>0</v>
      </c>
      <c r="T28" s="219">
        <v>0</v>
      </c>
      <c r="U28" s="219">
        <v>0</v>
      </c>
      <c r="V28" s="221">
        <v>0</v>
      </c>
      <c r="W28" s="219">
        <v>0</v>
      </c>
      <c r="X28" s="219">
        <v>0</v>
      </c>
      <c r="Y28" s="219">
        <v>0</v>
      </c>
      <c r="Z28" s="219">
        <v>0</v>
      </c>
      <c r="AA28" s="219">
        <v>0</v>
      </c>
      <c r="AB28" s="219">
        <v>0</v>
      </c>
      <c r="AC28" s="219">
        <v>0</v>
      </c>
      <c r="AD28" s="219">
        <v>2655008</v>
      </c>
    </row>
    <row r="29" spans="1:30" ht="23.25" customHeight="1">
      <c r="A29" s="217" t="s">
        <v>174</v>
      </c>
      <c r="B29" s="218">
        <v>3208286</v>
      </c>
      <c r="C29" s="218">
        <v>3208286</v>
      </c>
      <c r="D29" s="219">
        <v>1318598</v>
      </c>
      <c r="E29" s="219">
        <f t="shared" si="0"/>
        <v>1102926</v>
      </c>
      <c r="F29" s="219">
        <v>43786</v>
      </c>
      <c r="G29" s="219">
        <v>1059140</v>
      </c>
      <c r="H29" s="219">
        <f t="shared" si="1"/>
        <v>215672</v>
      </c>
      <c r="I29" s="219">
        <v>61776</v>
      </c>
      <c r="J29" s="219">
        <v>153896</v>
      </c>
      <c r="K29" s="219">
        <v>1643307</v>
      </c>
      <c r="L29" s="219">
        <v>1641390</v>
      </c>
      <c r="M29" s="218">
        <v>704076</v>
      </c>
      <c r="N29" s="219">
        <v>668144</v>
      </c>
      <c r="O29" s="219">
        <v>269170</v>
      </c>
      <c r="P29" s="219">
        <v>1917</v>
      </c>
      <c r="Q29" s="219">
        <v>60768</v>
      </c>
      <c r="R29" s="219">
        <v>185613</v>
      </c>
      <c r="S29" s="219">
        <v>0</v>
      </c>
      <c r="T29" s="219">
        <v>0</v>
      </c>
      <c r="U29" s="219">
        <v>0</v>
      </c>
      <c r="V29" s="221">
        <v>3437</v>
      </c>
      <c r="W29" s="219">
        <v>3437</v>
      </c>
      <c r="X29" s="219">
        <v>3437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3211723</v>
      </c>
    </row>
    <row r="30" spans="1:30" ht="23.25" customHeight="1">
      <c r="A30" s="217" t="s">
        <v>176</v>
      </c>
      <c r="B30" s="218">
        <v>3552614</v>
      </c>
      <c r="C30" s="218">
        <v>3552614</v>
      </c>
      <c r="D30" s="219">
        <v>1467390</v>
      </c>
      <c r="E30" s="219">
        <f t="shared" si="0"/>
        <v>1071342</v>
      </c>
      <c r="F30" s="219">
        <v>41560</v>
      </c>
      <c r="G30" s="219">
        <v>1029782</v>
      </c>
      <c r="H30" s="219">
        <f t="shared" si="1"/>
        <v>396048</v>
      </c>
      <c r="I30" s="219">
        <v>55051</v>
      </c>
      <c r="J30" s="219">
        <v>340997</v>
      </c>
      <c r="K30" s="219">
        <v>1899673</v>
      </c>
      <c r="L30" s="219">
        <v>1893595</v>
      </c>
      <c r="M30" s="218">
        <v>788484</v>
      </c>
      <c r="N30" s="219">
        <v>667710</v>
      </c>
      <c r="O30" s="219">
        <v>437401</v>
      </c>
      <c r="P30" s="219">
        <v>6078</v>
      </c>
      <c r="Q30" s="219">
        <v>50574</v>
      </c>
      <c r="R30" s="219">
        <v>134977</v>
      </c>
      <c r="S30" s="219">
        <v>0</v>
      </c>
      <c r="T30" s="219">
        <v>0</v>
      </c>
      <c r="U30" s="219">
        <v>0</v>
      </c>
      <c r="V30" s="221">
        <v>0</v>
      </c>
      <c r="W30" s="219">
        <v>0</v>
      </c>
      <c r="X30" s="219">
        <v>0</v>
      </c>
      <c r="Y30" s="219">
        <v>0</v>
      </c>
      <c r="Z30" s="219">
        <v>0</v>
      </c>
      <c r="AA30" s="219">
        <v>0</v>
      </c>
      <c r="AB30" s="219">
        <v>0</v>
      </c>
      <c r="AC30" s="219">
        <v>0</v>
      </c>
      <c r="AD30" s="219">
        <v>3552614</v>
      </c>
    </row>
    <row r="31" spans="1:30" ht="23.25" customHeight="1">
      <c r="A31" s="217" t="s">
        <v>178</v>
      </c>
      <c r="B31" s="218">
        <v>1518753</v>
      </c>
      <c r="C31" s="218">
        <v>1518753</v>
      </c>
      <c r="D31" s="219">
        <v>520043</v>
      </c>
      <c r="E31" s="219">
        <f t="shared" si="0"/>
        <v>320293</v>
      </c>
      <c r="F31" s="219">
        <v>12586</v>
      </c>
      <c r="G31" s="219">
        <v>307707</v>
      </c>
      <c r="H31" s="219">
        <f t="shared" si="1"/>
        <v>199750</v>
      </c>
      <c r="I31" s="219">
        <v>19956</v>
      </c>
      <c r="J31" s="219">
        <v>179794</v>
      </c>
      <c r="K31" s="219">
        <v>943596</v>
      </c>
      <c r="L31" s="219">
        <v>943114</v>
      </c>
      <c r="M31" s="218">
        <v>234944</v>
      </c>
      <c r="N31" s="219">
        <v>234839</v>
      </c>
      <c r="O31" s="219">
        <v>473331</v>
      </c>
      <c r="P31" s="219">
        <v>482</v>
      </c>
      <c r="Q31" s="219">
        <v>15411</v>
      </c>
      <c r="R31" s="219">
        <v>39703</v>
      </c>
      <c r="S31" s="219">
        <v>0</v>
      </c>
      <c r="T31" s="219">
        <v>0</v>
      </c>
      <c r="U31" s="219">
        <v>0</v>
      </c>
      <c r="V31" s="221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1518753</v>
      </c>
    </row>
    <row r="32" spans="1:30" ht="23.25" customHeight="1">
      <c r="A32" s="217" t="s">
        <v>180</v>
      </c>
      <c r="B32" s="218">
        <v>2560988</v>
      </c>
      <c r="C32" s="218">
        <v>2560988</v>
      </c>
      <c r="D32" s="219">
        <v>1063248</v>
      </c>
      <c r="E32" s="219">
        <f t="shared" si="0"/>
        <v>796891</v>
      </c>
      <c r="F32" s="219">
        <v>30296</v>
      </c>
      <c r="G32" s="219">
        <v>766595</v>
      </c>
      <c r="H32" s="219">
        <f t="shared" si="1"/>
        <v>266357</v>
      </c>
      <c r="I32" s="219">
        <v>43544</v>
      </c>
      <c r="J32" s="219">
        <v>222813</v>
      </c>
      <c r="K32" s="219">
        <v>1349672</v>
      </c>
      <c r="L32" s="219">
        <v>1348647</v>
      </c>
      <c r="M32" s="218">
        <v>470448</v>
      </c>
      <c r="N32" s="219">
        <v>529533</v>
      </c>
      <c r="O32" s="219">
        <v>348666</v>
      </c>
      <c r="P32" s="219">
        <v>1025</v>
      </c>
      <c r="Q32" s="219">
        <v>33929</v>
      </c>
      <c r="R32" s="219">
        <v>114139</v>
      </c>
      <c r="S32" s="219">
        <v>0</v>
      </c>
      <c r="T32" s="219">
        <v>0</v>
      </c>
      <c r="U32" s="219">
        <v>0</v>
      </c>
      <c r="V32" s="221">
        <v>0</v>
      </c>
      <c r="W32" s="219">
        <v>0</v>
      </c>
      <c r="X32" s="219">
        <v>0</v>
      </c>
      <c r="Y32" s="219">
        <v>0</v>
      </c>
      <c r="Z32" s="219">
        <v>0</v>
      </c>
      <c r="AA32" s="219">
        <v>0</v>
      </c>
      <c r="AB32" s="219">
        <v>0</v>
      </c>
      <c r="AC32" s="219">
        <v>0</v>
      </c>
      <c r="AD32" s="219">
        <v>2560988</v>
      </c>
    </row>
    <row r="33" spans="1:30" ht="23.25" customHeight="1">
      <c r="A33" s="217" t="s">
        <v>40</v>
      </c>
      <c r="B33" s="218">
        <v>1247788</v>
      </c>
      <c r="C33" s="218">
        <v>1247788</v>
      </c>
      <c r="D33" s="219">
        <v>532885</v>
      </c>
      <c r="E33" s="219">
        <f t="shared" si="0"/>
        <v>341296</v>
      </c>
      <c r="F33" s="219">
        <v>14395</v>
      </c>
      <c r="G33" s="219">
        <v>326901</v>
      </c>
      <c r="H33" s="219">
        <f t="shared" si="1"/>
        <v>191589</v>
      </c>
      <c r="I33" s="219">
        <v>29538</v>
      </c>
      <c r="J33" s="219">
        <v>162051</v>
      </c>
      <c r="K33" s="219">
        <v>652400</v>
      </c>
      <c r="L33" s="219">
        <v>652337</v>
      </c>
      <c r="M33" s="218">
        <v>234549</v>
      </c>
      <c r="N33" s="219">
        <v>286043</v>
      </c>
      <c r="O33" s="219">
        <v>131745</v>
      </c>
      <c r="P33" s="219">
        <v>63</v>
      </c>
      <c r="Q33" s="219">
        <v>19329</v>
      </c>
      <c r="R33" s="219">
        <v>43174</v>
      </c>
      <c r="S33" s="219">
        <v>0</v>
      </c>
      <c r="T33" s="219">
        <v>0</v>
      </c>
      <c r="U33" s="219">
        <v>0</v>
      </c>
      <c r="V33" s="221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1247788</v>
      </c>
    </row>
    <row r="34" spans="1:30" ht="23.25" customHeight="1">
      <c r="A34" s="217" t="s">
        <v>183</v>
      </c>
      <c r="B34" s="218">
        <v>2614187</v>
      </c>
      <c r="C34" s="218">
        <v>2614187</v>
      </c>
      <c r="D34" s="219">
        <v>960432</v>
      </c>
      <c r="E34" s="219">
        <f t="shared" si="0"/>
        <v>607536</v>
      </c>
      <c r="F34" s="219">
        <v>22515</v>
      </c>
      <c r="G34" s="219">
        <v>585021</v>
      </c>
      <c r="H34" s="219">
        <f t="shared" si="1"/>
        <v>352896</v>
      </c>
      <c r="I34" s="219">
        <v>51003</v>
      </c>
      <c r="J34" s="219">
        <v>301893</v>
      </c>
      <c r="K34" s="219">
        <v>1529884</v>
      </c>
      <c r="L34" s="219">
        <v>1529824</v>
      </c>
      <c r="M34" s="218">
        <v>439662</v>
      </c>
      <c r="N34" s="219">
        <v>521575</v>
      </c>
      <c r="O34" s="219">
        <v>568587</v>
      </c>
      <c r="P34" s="219">
        <v>60</v>
      </c>
      <c r="Q34" s="219">
        <v>26119</v>
      </c>
      <c r="R34" s="219">
        <v>97752</v>
      </c>
      <c r="S34" s="219">
        <v>0</v>
      </c>
      <c r="T34" s="219">
        <v>0</v>
      </c>
      <c r="U34" s="219">
        <v>0</v>
      </c>
      <c r="V34" s="221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2614187</v>
      </c>
    </row>
    <row r="35" spans="1:30" ht="23.25" customHeight="1">
      <c r="A35" s="217" t="s">
        <v>42</v>
      </c>
      <c r="B35" s="218">
        <v>3080001</v>
      </c>
      <c r="C35" s="218">
        <v>3080001</v>
      </c>
      <c r="D35" s="219">
        <v>1356106</v>
      </c>
      <c r="E35" s="219">
        <f t="shared" si="0"/>
        <v>896742</v>
      </c>
      <c r="F35" s="219">
        <v>35494</v>
      </c>
      <c r="G35" s="219">
        <v>861248</v>
      </c>
      <c r="H35" s="219">
        <f t="shared" si="1"/>
        <v>459364</v>
      </c>
      <c r="I35" s="219">
        <v>54584</v>
      </c>
      <c r="J35" s="219">
        <v>404780</v>
      </c>
      <c r="K35" s="219">
        <v>1540654</v>
      </c>
      <c r="L35" s="219">
        <v>1520911</v>
      </c>
      <c r="M35" s="218">
        <v>391025</v>
      </c>
      <c r="N35" s="219">
        <v>513417</v>
      </c>
      <c r="O35" s="219">
        <v>616469</v>
      </c>
      <c r="P35" s="219">
        <v>19743</v>
      </c>
      <c r="Q35" s="219">
        <v>50258</v>
      </c>
      <c r="R35" s="219">
        <v>130573</v>
      </c>
      <c r="S35" s="219">
        <v>2410</v>
      </c>
      <c r="T35" s="219">
        <v>0</v>
      </c>
      <c r="U35" s="219">
        <v>0</v>
      </c>
      <c r="V35" s="221">
        <v>19253</v>
      </c>
      <c r="W35" s="219">
        <v>19253</v>
      </c>
      <c r="X35" s="219">
        <v>19253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3099254</v>
      </c>
    </row>
    <row r="36" spans="1:30" ht="23.25" customHeight="1">
      <c r="A36" s="217" t="s">
        <v>186</v>
      </c>
      <c r="B36" s="218">
        <v>2348584</v>
      </c>
      <c r="C36" s="218">
        <v>2348584</v>
      </c>
      <c r="D36" s="219">
        <v>958175</v>
      </c>
      <c r="E36" s="219">
        <f t="shared" si="0"/>
        <v>815270</v>
      </c>
      <c r="F36" s="219">
        <v>32479</v>
      </c>
      <c r="G36" s="219">
        <v>782791</v>
      </c>
      <c r="H36" s="219">
        <f t="shared" si="1"/>
        <v>142905</v>
      </c>
      <c r="I36" s="219">
        <v>39684</v>
      </c>
      <c r="J36" s="219">
        <v>103221</v>
      </c>
      <c r="K36" s="219">
        <v>1225891</v>
      </c>
      <c r="L36" s="219">
        <v>1225285</v>
      </c>
      <c r="M36" s="218">
        <v>454274</v>
      </c>
      <c r="N36" s="219">
        <v>564943</v>
      </c>
      <c r="O36" s="219">
        <v>206068</v>
      </c>
      <c r="P36" s="219">
        <v>606</v>
      </c>
      <c r="Q36" s="219">
        <v>41166</v>
      </c>
      <c r="R36" s="219">
        <v>121712</v>
      </c>
      <c r="S36" s="219">
        <v>1640</v>
      </c>
      <c r="T36" s="219">
        <v>0</v>
      </c>
      <c r="U36" s="219">
        <v>0</v>
      </c>
      <c r="V36" s="221">
        <v>4286</v>
      </c>
      <c r="W36" s="219">
        <v>4286</v>
      </c>
      <c r="X36" s="219">
        <v>4286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2352870</v>
      </c>
    </row>
    <row r="37" spans="1:30" ht="23.25" customHeight="1">
      <c r="A37" s="217" t="s">
        <v>188</v>
      </c>
      <c r="B37" s="218">
        <v>2457295</v>
      </c>
      <c r="C37" s="218">
        <v>2457295</v>
      </c>
      <c r="D37" s="219">
        <v>1036182</v>
      </c>
      <c r="E37" s="219">
        <f t="shared" si="0"/>
        <v>868374</v>
      </c>
      <c r="F37" s="219">
        <v>34151</v>
      </c>
      <c r="G37" s="219">
        <v>834223</v>
      </c>
      <c r="H37" s="219">
        <f t="shared" si="1"/>
        <v>167808</v>
      </c>
      <c r="I37" s="219">
        <v>43312</v>
      </c>
      <c r="J37" s="219">
        <v>124496</v>
      </c>
      <c r="K37" s="219">
        <v>1278823</v>
      </c>
      <c r="L37" s="219">
        <v>1278709</v>
      </c>
      <c r="M37" s="218">
        <v>444190</v>
      </c>
      <c r="N37" s="219">
        <v>571344</v>
      </c>
      <c r="O37" s="219">
        <v>263175</v>
      </c>
      <c r="P37" s="219">
        <v>114</v>
      </c>
      <c r="Q37" s="219">
        <v>44611</v>
      </c>
      <c r="R37" s="219">
        <v>96581</v>
      </c>
      <c r="S37" s="219">
        <v>1098</v>
      </c>
      <c r="T37" s="219">
        <v>0</v>
      </c>
      <c r="U37" s="219">
        <v>0</v>
      </c>
      <c r="V37" s="221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2457295</v>
      </c>
    </row>
    <row r="38" spans="1:30" ht="23.25" customHeight="1">
      <c r="A38" s="217" t="s">
        <v>190</v>
      </c>
      <c r="B38" s="218">
        <v>2027273</v>
      </c>
      <c r="C38" s="218">
        <v>2027273</v>
      </c>
      <c r="D38" s="219">
        <v>861261</v>
      </c>
      <c r="E38" s="219">
        <f t="shared" si="0"/>
        <v>748313</v>
      </c>
      <c r="F38" s="219">
        <v>23946</v>
      </c>
      <c r="G38" s="219">
        <v>724367</v>
      </c>
      <c r="H38" s="219">
        <f t="shared" si="1"/>
        <v>112948</v>
      </c>
      <c r="I38" s="219">
        <v>41047</v>
      </c>
      <c r="J38" s="219">
        <v>71901</v>
      </c>
      <c r="K38" s="219">
        <v>1022641</v>
      </c>
      <c r="L38" s="219">
        <v>987591</v>
      </c>
      <c r="M38" s="218">
        <v>436515</v>
      </c>
      <c r="N38" s="219">
        <v>416764</v>
      </c>
      <c r="O38" s="219">
        <v>134312</v>
      </c>
      <c r="P38" s="219">
        <v>35050</v>
      </c>
      <c r="Q38" s="219">
        <v>24300</v>
      </c>
      <c r="R38" s="219">
        <v>119071</v>
      </c>
      <c r="S38" s="219">
        <v>0</v>
      </c>
      <c r="T38" s="219">
        <v>0</v>
      </c>
      <c r="U38" s="219">
        <v>0</v>
      </c>
      <c r="V38" s="221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2027273</v>
      </c>
    </row>
    <row r="39" spans="1:30" ht="23.25" customHeight="1">
      <c r="A39" s="217" t="s">
        <v>192</v>
      </c>
      <c r="B39" s="218">
        <v>1042270</v>
      </c>
      <c r="C39" s="218">
        <v>1042270</v>
      </c>
      <c r="D39" s="219">
        <v>440977</v>
      </c>
      <c r="E39" s="219">
        <f t="shared" si="0"/>
        <v>301632</v>
      </c>
      <c r="F39" s="219">
        <v>12147</v>
      </c>
      <c r="G39" s="219">
        <v>289485</v>
      </c>
      <c r="H39" s="219">
        <f t="shared" si="1"/>
        <v>139345</v>
      </c>
      <c r="I39" s="219">
        <v>13873</v>
      </c>
      <c r="J39" s="219">
        <v>125472</v>
      </c>
      <c r="K39" s="219">
        <v>531108</v>
      </c>
      <c r="L39" s="219">
        <v>531076</v>
      </c>
      <c r="M39" s="218">
        <v>175478</v>
      </c>
      <c r="N39" s="219">
        <v>225303</v>
      </c>
      <c r="O39" s="219">
        <v>130295</v>
      </c>
      <c r="P39" s="219">
        <v>32</v>
      </c>
      <c r="Q39" s="219">
        <v>15830</v>
      </c>
      <c r="R39" s="219">
        <v>54355</v>
      </c>
      <c r="S39" s="219">
        <v>0</v>
      </c>
      <c r="T39" s="219">
        <v>0</v>
      </c>
      <c r="U39" s="219">
        <v>0</v>
      </c>
      <c r="V39" s="221">
        <v>0</v>
      </c>
      <c r="W39" s="219">
        <v>0</v>
      </c>
      <c r="X39" s="219">
        <v>0</v>
      </c>
      <c r="Y39" s="219">
        <v>0</v>
      </c>
      <c r="Z39" s="219">
        <v>0</v>
      </c>
      <c r="AA39" s="219">
        <v>0</v>
      </c>
      <c r="AB39" s="219">
        <v>0</v>
      </c>
      <c r="AC39" s="219">
        <v>0</v>
      </c>
      <c r="AD39" s="219">
        <v>1042270</v>
      </c>
    </row>
    <row r="40" spans="1:30" ht="23.25" customHeight="1">
      <c r="A40" s="217" t="s">
        <v>194</v>
      </c>
      <c r="B40" s="218">
        <v>662402</v>
      </c>
      <c r="C40" s="218">
        <v>662402</v>
      </c>
      <c r="D40" s="219">
        <v>228910</v>
      </c>
      <c r="E40" s="219">
        <f t="shared" si="0"/>
        <v>181609</v>
      </c>
      <c r="F40" s="219">
        <v>7809</v>
      </c>
      <c r="G40" s="219">
        <v>173800</v>
      </c>
      <c r="H40" s="219">
        <f t="shared" si="1"/>
        <v>47301</v>
      </c>
      <c r="I40" s="219">
        <v>9077</v>
      </c>
      <c r="J40" s="219">
        <v>38224</v>
      </c>
      <c r="K40" s="219">
        <v>393625</v>
      </c>
      <c r="L40" s="219">
        <v>393563</v>
      </c>
      <c r="M40" s="218">
        <v>143833</v>
      </c>
      <c r="N40" s="219">
        <v>167771</v>
      </c>
      <c r="O40" s="219">
        <v>81959</v>
      </c>
      <c r="P40" s="219">
        <v>62</v>
      </c>
      <c r="Q40" s="219">
        <v>11034</v>
      </c>
      <c r="R40" s="219">
        <v>28833</v>
      </c>
      <c r="S40" s="219">
        <v>0</v>
      </c>
      <c r="T40" s="219">
        <v>0</v>
      </c>
      <c r="U40" s="219">
        <v>0</v>
      </c>
      <c r="V40" s="221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662402</v>
      </c>
    </row>
    <row r="41" spans="1:30" ht="23.25" customHeight="1">
      <c r="A41" s="217" t="s">
        <v>196</v>
      </c>
      <c r="B41" s="218">
        <v>1136209</v>
      </c>
      <c r="C41" s="218">
        <v>1136209</v>
      </c>
      <c r="D41" s="219">
        <v>488190</v>
      </c>
      <c r="E41" s="219">
        <f t="shared" si="0"/>
        <v>380417</v>
      </c>
      <c r="F41" s="219">
        <v>15274</v>
      </c>
      <c r="G41" s="219">
        <v>365143</v>
      </c>
      <c r="H41" s="219">
        <f t="shared" si="1"/>
        <v>107773</v>
      </c>
      <c r="I41" s="219">
        <v>20920</v>
      </c>
      <c r="J41" s="219">
        <v>86853</v>
      </c>
      <c r="K41" s="219">
        <v>570088</v>
      </c>
      <c r="L41" s="219">
        <v>570016</v>
      </c>
      <c r="M41" s="218">
        <v>178666</v>
      </c>
      <c r="N41" s="219">
        <v>258816</v>
      </c>
      <c r="O41" s="219">
        <v>132534</v>
      </c>
      <c r="P41" s="219">
        <v>72</v>
      </c>
      <c r="Q41" s="219">
        <v>19577</v>
      </c>
      <c r="R41" s="219">
        <v>58354</v>
      </c>
      <c r="S41" s="219">
        <v>0</v>
      </c>
      <c r="T41" s="219">
        <v>0</v>
      </c>
      <c r="U41" s="219">
        <v>0</v>
      </c>
      <c r="V41" s="221">
        <v>0</v>
      </c>
      <c r="W41" s="219">
        <v>0</v>
      </c>
      <c r="X41" s="219">
        <v>0</v>
      </c>
      <c r="Y41" s="219">
        <v>0</v>
      </c>
      <c r="Z41" s="219">
        <v>0</v>
      </c>
      <c r="AA41" s="219">
        <v>0</v>
      </c>
      <c r="AB41" s="219">
        <v>0</v>
      </c>
      <c r="AC41" s="219">
        <v>0</v>
      </c>
      <c r="AD41" s="219">
        <v>1136209</v>
      </c>
    </row>
    <row r="42" spans="1:30" ht="23.25" customHeight="1">
      <c r="A42" s="217" t="s">
        <v>198</v>
      </c>
      <c r="B42" s="218">
        <v>733453</v>
      </c>
      <c r="C42" s="218">
        <v>733453</v>
      </c>
      <c r="D42" s="219">
        <v>156254</v>
      </c>
      <c r="E42" s="219">
        <f t="shared" si="0"/>
        <v>135926</v>
      </c>
      <c r="F42" s="219">
        <v>6678</v>
      </c>
      <c r="G42" s="219">
        <v>129248</v>
      </c>
      <c r="H42" s="219">
        <f t="shared" si="1"/>
        <v>20328</v>
      </c>
      <c r="I42" s="219">
        <v>8194</v>
      </c>
      <c r="J42" s="219">
        <v>12134</v>
      </c>
      <c r="K42" s="219">
        <v>548357</v>
      </c>
      <c r="L42" s="219">
        <v>546943</v>
      </c>
      <c r="M42" s="218">
        <v>60187</v>
      </c>
      <c r="N42" s="219">
        <v>119902</v>
      </c>
      <c r="O42" s="219">
        <v>366854</v>
      </c>
      <c r="P42" s="219">
        <v>1414</v>
      </c>
      <c r="Q42" s="219">
        <v>9768</v>
      </c>
      <c r="R42" s="219">
        <v>19074</v>
      </c>
      <c r="S42" s="219">
        <v>0</v>
      </c>
      <c r="T42" s="219">
        <v>0</v>
      </c>
      <c r="U42" s="219">
        <v>0</v>
      </c>
      <c r="V42" s="221">
        <v>0</v>
      </c>
      <c r="W42" s="219">
        <v>0</v>
      </c>
      <c r="X42" s="219">
        <v>0</v>
      </c>
      <c r="Y42" s="219">
        <v>0</v>
      </c>
      <c r="Z42" s="219">
        <v>0</v>
      </c>
      <c r="AA42" s="219">
        <v>0</v>
      </c>
      <c r="AB42" s="219">
        <v>0</v>
      </c>
      <c r="AC42" s="219">
        <v>0</v>
      </c>
      <c r="AD42" s="219">
        <v>733453</v>
      </c>
    </row>
    <row r="43" spans="1:30" ht="23.25" customHeight="1">
      <c r="A43" s="217" t="s">
        <v>50</v>
      </c>
      <c r="B43" s="218">
        <v>1407015</v>
      </c>
      <c r="C43" s="218">
        <v>1407015</v>
      </c>
      <c r="D43" s="219">
        <v>544366</v>
      </c>
      <c r="E43" s="219">
        <f t="shared" si="0"/>
        <v>443287</v>
      </c>
      <c r="F43" s="219">
        <v>17546</v>
      </c>
      <c r="G43" s="219">
        <v>425741</v>
      </c>
      <c r="H43" s="219">
        <f t="shared" si="1"/>
        <v>101079</v>
      </c>
      <c r="I43" s="219">
        <v>22760</v>
      </c>
      <c r="J43" s="219">
        <v>78319</v>
      </c>
      <c r="K43" s="219">
        <v>780830</v>
      </c>
      <c r="L43" s="219">
        <v>779891</v>
      </c>
      <c r="M43" s="218">
        <v>190089</v>
      </c>
      <c r="N43" s="219">
        <v>288198</v>
      </c>
      <c r="O43" s="219">
        <v>301604</v>
      </c>
      <c r="P43" s="219">
        <v>939</v>
      </c>
      <c r="Q43" s="219">
        <v>27721</v>
      </c>
      <c r="R43" s="219">
        <v>54098</v>
      </c>
      <c r="S43" s="219">
        <v>0</v>
      </c>
      <c r="T43" s="219">
        <v>0</v>
      </c>
      <c r="U43" s="219">
        <v>0</v>
      </c>
      <c r="V43" s="221">
        <v>0</v>
      </c>
      <c r="W43" s="219">
        <v>0</v>
      </c>
      <c r="X43" s="219">
        <v>0</v>
      </c>
      <c r="Y43" s="219">
        <v>0</v>
      </c>
      <c r="Z43" s="219">
        <v>0</v>
      </c>
      <c r="AA43" s="219">
        <v>0</v>
      </c>
      <c r="AB43" s="219">
        <v>0</v>
      </c>
      <c r="AC43" s="219">
        <v>0</v>
      </c>
      <c r="AD43" s="219">
        <v>1407015</v>
      </c>
    </row>
    <row r="44" spans="1:30" ht="23.25" customHeight="1">
      <c r="A44" s="217" t="s">
        <v>201</v>
      </c>
      <c r="B44" s="218">
        <v>1011434</v>
      </c>
      <c r="C44" s="218">
        <v>1011434</v>
      </c>
      <c r="D44" s="219">
        <v>307399</v>
      </c>
      <c r="E44" s="219">
        <f t="shared" si="0"/>
        <v>256805</v>
      </c>
      <c r="F44" s="219">
        <v>13477</v>
      </c>
      <c r="G44" s="219">
        <v>243328</v>
      </c>
      <c r="H44" s="219">
        <f t="shared" si="1"/>
        <v>50594</v>
      </c>
      <c r="I44" s="219">
        <v>21402</v>
      </c>
      <c r="J44" s="219">
        <v>29192</v>
      </c>
      <c r="K44" s="219">
        <v>638016</v>
      </c>
      <c r="L44" s="219">
        <v>637255</v>
      </c>
      <c r="M44" s="218">
        <v>118066</v>
      </c>
      <c r="N44" s="219">
        <v>265715</v>
      </c>
      <c r="O44" s="219">
        <v>253474</v>
      </c>
      <c r="P44" s="219">
        <v>761</v>
      </c>
      <c r="Q44" s="219">
        <v>22399</v>
      </c>
      <c r="R44" s="219">
        <v>43615</v>
      </c>
      <c r="S44" s="219">
        <v>0</v>
      </c>
      <c r="T44" s="219">
        <v>5</v>
      </c>
      <c r="U44" s="219">
        <v>0</v>
      </c>
      <c r="V44" s="221">
        <v>604</v>
      </c>
      <c r="W44" s="219">
        <v>604</v>
      </c>
      <c r="X44" s="219">
        <v>604</v>
      </c>
      <c r="Y44" s="219">
        <v>0</v>
      </c>
      <c r="Z44" s="219">
        <v>0</v>
      </c>
      <c r="AA44" s="219">
        <v>0</v>
      </c>
      <c r="AB44" s="219">
        <v>0</v>
      </c>
      <c r="AC44" s="219">
        <v>0</v>
      </c>
      <c r="AD44" s="219">
        <v>1012038</v>
      </c>
    </row>
    <row r="45" spans="1:30" ht="23.25" customHeight="1">
      <c r="A45" s="217" t="s">
        <v>52</v>
      </c>
      <c r="B45" s="218">
        <v>199381</v>
      </c>
      <c r="C45" s="218">
        <v>199381</v>
      </c>
      <c r="D45" s="219">
        <v>64931</v>
      </c>
      <c r="E45" s="219">
        <f t="shared" si="0"/>
        <v>59510</v>
      </c>
      <c r="F45" s="219">
        <v>3445</v>
      </c>
      <c r="G45" s="219">
        <v>56065</v>
      </c>
      <c r="H45" s="219">
        <f t="shared" si="1"/>
        <v>5421</v>
      </c>
      <c r="I45" s="219">
        <v>4221</v>
      </c>
      <c r="J45" s="219">
        <v>1200</v>
      </c>
      <c r="K45" s="219">
        <v>119609</v>
      </c>
      <c r="L45" s="219">
        <v>119254</v>
      </c>
      <c r="M45" s="218">
        <v>28799</v>
      </c>
      <c r="N45" s="219">
        <v>60627</v>
      </c>
      <c r="O45" s="219">
        <v>29828</v>
      </c>
      <c r="P45" s="219">
        <v>355</v>
      </c>
      <c r="Q45" s="219">
        <v>6902</v>
      </c>
      <c r="R45" s="219">
        <v>7939</v>
      </c>
      <c r="S45" s="219">
        <v>0</v>
      </c>
      <c r="T45" s="219">
        <v>0</v>
      </c>
      <c r="U45" s="219">
        <v>0</v>
      </c>
      <c r="V45" s="221">
        <v>0</v>
      </c>
      <c r="W45" s="219">
        <v>0</v>
      </c>
      <c r="X45" s="219">
        <v>0</v>
      </c>
      <c r="Y45" s="219">
        <v>0</v>
      </c>
      <c r="Z45" s="219">
        <v>0</v>
      </c>
      <c r="AA45" s="219">
        <v>0</v>
      </c>
      <c r="AB45" s="219">
        <v>0</v>
      </c>
      <c r="AC45" s="219">
        <v>0</v>
      </c>
      <c r="AD45" s="219">
        <v>199381</v>
      </c>
    </row>
    <row r="46" spans="1:30" ht="23.25" customHeight="1">
      <c r="A46" s="217" t="s">
        <v>204</v>
      </c>
      <c r="B46" s="218">
        <v>2329041</v>
      </c>
      <c r="C46" s="218">
        <v>2329041</v>
      </c>
      <c r="D46" s="219">
        <v>898006</v>
      </c>
      <c r="E46" s="219">
        <f t="shared" si="0"/>
        <v>707660</v>
      </c>
      <c r="F46" s="219">
        <v>27771</v>
      </c>
      <c r="G46" s="219">
        <v>679889</v>
      </c>
      <c r="H46" s="219">
        <f t="shared" si="1"/>
        <v>190346</v>
      </c>
      <c r="I46" s="219">
        <v>33378</v>
      </c>
      <c r="J46" s="219">
        <v>156968</v>
      </c>
      <c r="K46" s="219">
        <v>1188837</v>
      </c>
      <c r="L46" s="219">
        <v>1187460</v>
      </c>
      <c r="M46" s="218">
        <v>394550</v>
      </c>
      <c r="N46" s="219">
        <v>485445</v>
      </c>
      <c r="O46" s="219">
        <v>307465</v>
      </c>
      <c r="P46" s="219">
        <v>1377</v>
      </c>
      <c r="Q46" s="219">
        <v>36722</v>
      </c>
      <c r="R46" s="219">
        <v>96604</v>
      </c>
      <c r="S46" s="219">
        <v>0</v>
      </c>
      <c r="T46" s="219">
        <v>108872</v>
      </c>
      <c r="U46" s="219">
        <v>0</v>
      </c>
      <c r="V46" s="221">
        <v>502</v>
      </c>
      <c r="W46" s="219">
        <v>502</v>
      </c>
      <c r="X46" s="219">
        <v>502</v>
      </c>
      <c r="Y46" s="219">
        <v>0</v>
      </c>
      <c r="Z46" s="219">
        <v>0</v>
      </c>
      <c r="AA46" s="219">
        <v>0</v>
      </c>
      <c r="AB46" s="219">
        <v>0</v>
      </c>
      <c r="AC46" s="219">
        <v>0</v>
      </c>
      <c r="AD46" s="219">
        <v>2329543</v>
      </c>
    </row>
    <row r="47" spans="1:30" ht="23.25" customHeight="1">
      <c r="A47" s="217" t="s">
        <v>206</v>
      </c>
      <c r="B47" s="218">
        <v>830411</v>
      </c>
      <c r="C47" s="218">
        <v>830411</v>
      </c>
      <c r="D47" s="219">
        <v>111521</v>
      </c>
      <c r="E47" s="219">
        <f t="shared" si="0"/>
        <v>82548</v>
      </c>
      <c r="F47" s="219">
        <v>2812</v>
      </c>
      <c r="G47" s="219">
        <v>79736</v>
      </c>
      <c r="H47" s="219">
        <f t="shared" si="1"/>
        <v>28973</v>
      </c>
      <c r="I47" s="219">
        <v>10062</v>
      </c>
      <c r="J47" s="219">
        <v>18911</v>
      </c>
      <c r="K47" s="219">
        <v>697734</v>
      </c>
      <c r="L47" s="219">
        <v>628636</v>
      </c>
      <c r="M47" s="218">
        <v>15960</v>
      </c>
      <c r="N47" s="219">
        <v>70555</v>
      </c>
      <c r="O47" s="219">
        <v>542121</v>
      </c>
      <c r="P47" s="219">
        <v>69098</v>
      </c>
      <c r="Q47" s="219">
        <v>4175</v>
      </c>
      <c r="R47" s="219">
        <v>16981</v>
      </c>
      <c r="S47" s="219">
        <v>0</v>
      </c>
      <c r="T47" s="219">
        <v>0</v>
      </c>
      <c r="U47" s="219">
        <v>0</v>
      </c>
      <c r="V47" s="221">
        <v>9190</v>
      </c>
      <c r="W47" s="219">
        <v>9190</v>
      </c>
      <c r="X47" s="219">
        <v>9190</v>
      </c>
      <c r="Y47" s="219">
        <v>0</v>
      </c>
      <c r="Z47" s="219">
        <v>0</v>
      </c>
      <c r="AA47" s="219">
        <v>0</v>
      </c>
      <c r="AB47" s="219">
        <v>0</v>
      </c>
      <c r="AC47" s="219">
        <v>0</v>
      </c>
      <c r="AD47" s="219">
        <v>839601</v>
      </c>
    </row>
    <row r="48" spans="1:30" ht="23.25" customHeight="1">
      <c r="A48" s="217" t="s">
        <v>252</v>
      </c>
      <c r="B48" s="219">
        <v>266475836</v>
      </c>
      <c r="C48" s="219">
        <v>266475836</v>
      </c>
      <c r="D48" s="219">
        <v>116204919</v>
      </c>
      <c r="E48" s="219">
        <f t="shared" si="0"/>
        <v>87427510</v>
      </c>
      <c r="F48" s="219">
        <v>2965169</v>
      </c>
      <c r="G48" s="219">
        <v>84462341</v>
      </c>
      <c r="H48" s="219">
        <f t="shared" si="1"/>
        <v>28777409</v>
      </c>
      <c r="I48" s="219">
        <v>5553445</v>
      </c>
      <c r="J48" s="219">
        <v>23223964</v>
      </c>
      <c r="K48" s="219">
        <v>134311534</v>
      </c>
      <c r="L48" s="219">
        <v>133726780</v>
      </c>
      <c r="M48" s="219">
        <v>50906596</v>
      </c>
      <c r="N48" s="219">
        <v>54166303</v>
      </c>
      <c r="O48" s="219">
        <v>28653881</v>
      </c>
      <c r="P48" s="219">
        <v>584754</v>
      </c>
      <c r="Q48" s="219">
        <v>3355131</v>
      </c>
      <c r="R48" s="219">
        <v>12461547</v>
      </c>
      <c r="S48" s="219">
        <v>11761</v>
      </c>
      <c r="T48" s="219">
        <v>130944</v>
      </c>
      <c r="U48" s="219">
        <v>0</v>
      </c>
      <c r="V48" s="221">
        <v>17606242</v>
      </c>
      <c r="W48" s="219">
        <v>17568666</v>
      </c>
      <c r="X48" s="219">
        <v>827903</v>
      </c>
      <c r="Y48" s="219">
        <v>1287294</v>
      </c>
      <c r="Z48" s="219">
        <v>15426896</v>
      </c>
      <c r="AA48" s="219">
        <v>26573</v>
      </c>
      <c r="AB48" s="219">
        <v>37576</v>
      </c>
      <c r="AC48" s="219">
        <v>0</v>
      </c>
      <c r="AD48" s="219">
        <v>284082078</v>
      </c>
    </row>
    <row r="49" spans="2:30" ht="13.5">
      <c r="B49" s="207" t="str">
        <f aca="true" t="shared" si="2" ref="B49:AD49">IF(SUM(B6:B47)-B48=0,"○","×")</f>
        <v>○</v>
      </c>
      <c r="C49" s="207" t="str">
        <f t="shared" si="2"/>
        <v>○</v>
      </c>
      <c r="D49" s="207" t="str">
        <f t="shared" si="2"/>
        <v>○</v>
      </c>
      <c r="E49" s="207" t="str">
        <f t="shared" si="2"/>
        <v>○</v>
      </c>
      <c r="F49" s="207" t="str">
        <f t="shared" si="2"/>
        <v>○</v>
      </c>
      <c r="G49" s="207" t="str">
        <f t="shared" si="2"/>
        <v>○</v>
      </c>
      <c r="H49" s="207" t="str">
        <f t="shared" si="2"/>
        <v>○</v>
      </c>
      <c r="I49" s="207" t="str">
        <f t="shared" si="2"/>
        <v>○</v>
      </c>
      <c r="J49" s="207" t="str">
        <f t="shared" si="2"/>
        <v>○</v>
      </c>
      <c r="K49" s="207" t="str">
        <f t="shared" si="2"/>
        <v>○</v>
      </c>
      <c r="L49" s="207" t="str">
        <f t="shared" si="2"/>
        <v>○</v>
      </c>
      <c r="M49" s="207" t="str">
        <f t="shared" si="2"/>
        <v>○</v>
      </c>
      <c r="N49" s="207" t="str">
        <f t="shared" si="2"/>
        <v>○</v>
      </c>
      <c r="O49" s="207" t="str">
        <f t="shared" si="2"/>
        <v>○</v>
      </c>
      <c r="P49" s="207" t="str">
        <f t="shared" si="2"/>
        <v>○</v>
      </c>
      <c r="Q49" s="207" t="str">
        <f t="shared" si="2"/>
        <v>○</v>
      </c>
      <c r="R49" s="207" t="str">
        <f t="shared" si="2"/>
        <v>○</v>
      </c>
      <c r="S49" s="207" t="str">
        <f t="shared" si="2"/>
        <v>○</v>
      </c>
      <c r="T49" s="207" t="str">
        <f t="shared" si="2"/>
        <v>○</v>
      </c>
      <c r="U49" s="207" t="str">
        <f t="shared" si="2"/>
        <v>○</v>
      </c>
      <c r="V49" s="207" t="str">
        <f t="shared" si="2"/>
        <v>○</v>
      </c>
      <c r="W49" s="207" t="str">
        <f t="shared" si="2"/>
        <v>○</v>
      </c>
      <c r="X49" s="207" t="str">
        <f t="shared" si="2"/>
        <v>○</v>
      </c>
      <c r="Y49" s="207" t="str">
        <f t="shared" si="2"/>
        <v>○</v>
      </c>
      <c r="Z49" s="207" t="str">
        <f t="shared" si="2"/>
        <v>○</v>
      </c>
      <c r="AA49" s="207" t="str">
        <f t="shared" si="2"/>
        <v>○</v>
      </c>
      <c r="AB49" s="207" t="str">
        <f t="shared" si="2"/>
        <v>○</v>
      </c>
      <c r="AC49" s="207" t="str">
        <f t="shared" si="2"/>
        <v>○</v>
      </c>
      <c r="AD49" s="207" t="str">
        <f t="shared" si="2"/>
        <v>○</v>
      </c>
    </row>
  </sheetData>
  <sheetProtection/>
  <printOptions horizontalCentered="1" verticalCentered="1"/>
  <pageMargins left="0.5905511811023623" right="0.5905511811023623" top="0.6299212598425197" bottom="0.4330708661417323" header="0.3937007874015748" footer="0.2755905511811024"/>
  <pageSetup firstPageNumber="24" useFirstPageNumber="1" horizontalDpi="300" verticalDpi="300" orientation="portrait" paperSize="9" scale="64" r:id="rId1"/>
  <headerFooter alignWithMargins="0">
    <oddHeader>&amp;C&amp;"ＭＳ Ｐゴシック,標準"&amp;24平成&amp;"Arial,標準"18&amp;"ＭＳ Ｐゴシック,標準"年度　地方税の状況&amp;R&amp;"ＭＳ Ｐゴシック,標準"公表資料</oddHeader>
    <oddFooter>&amp;C&amp;16- &amp;P -</oddFooter>
  </headerFooter>
  <colBreaks count="2" manualBreakCount="2">
    <brk id="10" max="104" man="1"/>
    <brk id="21" max="10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75" zoomScaleSheetLayoutView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7.99609375" defaultRowHeight="15"/>
  <cols>
    <col min="1" max="1" width="11.3359375" style="223" customWidth="1"/>
    <col min="2" max="2" width="8.6640625" style="223" customWidth="1"/>
    <col min="3" max="4" width="11.5546875" style="223" bestFit="1" customWidth="1"/>
    <col min="5" max="5" width="9.6640625" style="223" customWidth="1"/>
    <col min="6" max="6" width="9.4453125" style="223" bestFit="1" customWidth="1"/>
    <col min="7" max="8" width="10.4453125" style="223" bestFit="1" customWidth="1"/>
    <col min="9" max="9" width="11.5546875" style="223" bestFit="1" customWidth="1"/>
    <col min="10" max="10" width="10.4453125" style="223" bestFit="1" customWidth="1"/>
    <col min="11" max="11" width="11.5546875" style="223" bestFit="1" customWidth="1"/>
    <col min="12" max="12" width="8.5546875" style="223" bestFit="1" customWidth="1"/>
    <col min="13" max="13" width="10.4453125" style="223" bestFit="1" customWidth="1"/>
    <col min="14" max="14" width="8.4453125" style="223" bestFit="1" customWidth="1"/>
    <col min="15" max="15" width="11.5546875" style="223" bestFit="1" customWidth="1"/>
    <col min="16" max="16384" width="7.99609375" style="223" customWidth="1"/>
  </cols>
  <sheetData>
    <row r="1" spans="1:15" ht="30" customHeight="1">
      <c r="A1" s="241" t="s">
        <v>306</v>
      </c>
      <c r="B1" s="222" t="s">
        <v>263</v>
      </c>
      <c r="C1" s="222" t="s">
        <v>264</v>
      </c>
      <c r="D1" s="222" t="s">
        <v>265</v>
      </c>
      <c r="E1" s="222" t="s">
        <v>266</v>
      </c>
      <c r="F1" s="222" t="s">
        <v>267</v>
      </c>
      <c r="G1" s="222" t="s">
        <v>268</v>
      </c>
      <c r="H1" s="222" t="s">
        <v>269</v>
      </c>
      <c r="I1" s="222" t="s">
        <v>270</v>
      </c>
      <c r="J1" s="222" t="s">
        <v>271</v>
      </c>
      <c r="K1" s="222" t="s">
        <v>272</v>
      </c>
      <c r="L1" s="222" t="s">
        <v>253</v>
      </c>
      <c r="M1" s="222" t="s">
        <v>273</v>
      </c>
      <c r="N1" s="222" t="s">
        <v>254</v>
      </c>
      <c r="O1" s="222" t="s">
        <v>255</v>
      </c>
    </row>
    <row r="2" spans="1:16" ht="28.5" customHeight="1">
      <c r="A2" s="224" t="s">
        <v>20</v>
      </c>
      <c r="B2" s="219">
        <v>842324</v>
      </c>
      <c r="C2" s="219">
        <v>12440976</v>
      </c>
      <c r="D2" s="219">
        <v>36392274</v>
      </c>
      <c r="E2" s="219">
        <v>12478114</v>
      </c>
      <c r="F2" s="219">
        <v>37472</v>
      </c>
      <c r="G2" s="219">
        <v>1480342</v>
      </c>
      <c r="H2" s="219">
        <v>11814402</v>
      </c>
      <c r="I2" s="219">
        <v>20048116</v>
      </c>
      <c r="J2" s="219">
        <v>5200220</v>
      </c>
      <c r="K2" s="219">
        <v>13199515</v>
      </c>
      <c r="L2" s="219">
        <v>0</v>
      </c>
      <c r="M2" s="219">
        <v>15990450</v>
      </c>
      <c r="N2" s="219">
        <v>4657</v>
      </c>
      <c r="O2" s="219">
        <v>129928862</v>
      </c>
      <c r="P2" s="223" t="str">
        <f aca="true" t="shared" si="0" ref="P2:P44">IF(SUM(B2:N2)-O2=0,"○","×")</f>
        <v>○</v>
      </c>
    </row>
    <row r="3" spans="1:16" ht="28.5" customHeight="1">
      <c r="A3" s="224" t="s">
        <v>21</v>
      </c>
      <c r="B3" s="219">
        <v>446027</v>
      </c>
      <c r="C3" s="219">
        <v>6013187</v>
      </c>
      <c r="D3" s="219">
        <v>14380849</v>
      </c>
      <c r="E3" s="219">
        <v>3943216</v>
      </c>
      <c r="F3" s="219">
        <v>237395</v>
      </c>
      <c r="G3" s="219">
        <v>903330</v>
      </c>
      <c r="H3" s="219">
        <v>2334057</v>
      </c>
      <c r="I3" s="219">
        <v>8147500</v>
      </c>
      <c r="J3" s="219">
        <v>1725505</v>
      </c>
      <c r="K3" s="219">
        <v>6306909</v>
      </c>
      <c r="L3" s="219">
        <v>17126</v>
      </c>
      <c r="M3" s="219">
        <v>6365230</v>
      </c>
      <c r="N3" s="219">
        <v>0</v>
      </c>
      <c r="O3" s="219">
        <v>50820331</v>
      </c>
      <c r="P3" s="223" t="str">
        <f t="shared" si="0"/>
        <v>○</v>
      </c>
    </row>
    <row r="4" spans="1:16" ht="28.5" customHeight="1">
      <c r="A4" s="224" t="s">
        <v>22</v>
      </c>
      <c r="B4" s="219">
        <v>360015</v>
      </c>
      <c r="C4" s="219">
        <v>8993031</v>
      </c>
      <c r="D4" s="219">
        <v>8683406</v>
      </c>
      <c r="E4" s="219">
        <v>2452420</v>
      </c>
      <c r="F4" s="219">
        <v>394104</v>
      </c>
      <c r="G4" s="219">
        <v>3363519</v>
      </c>
      <c r="H4" s="219">
        <v>1943318</v>
      </c>
      <c r="I4" s="219">
        <v>6524435</v>
      </c>
      <c r="J4" s="219">
        <v>2355713</v>
      </c>
      <c r="K4" s="219">
        <v>4733015</v>
      </c>
      <c r="L4" s="219">
        <v>1346260</v>
      </c>
      <c r="M4" s="219">
        <v>7180060</v>
      </c>
      <c r="N4" s="219">
        <v>0</v>
      </c>
      <c r="O4" s="219">
        <v>48329296</v>
      </c>
      <c r="P4" s="223" t="str">
        <f t="shared" si="0"/>
        <v>○</v>
      </c>
    </row>
    <row r="5" spans="1:16" ht="28.5" customHeight="1">
      <c r="A5" s="224" t="s">
        <v>23</v>
      </c>
      <c r="B5" s="219">
        <v>335262</v>
      </c>
      <c r="C5" s="219">
        <v>8923269</v>
      </c>
      <c r="D5" s="219">
        <v>7571585</v>
      </c>
      <c r="E5" s="219">
        <v>2867533</v>
      </c>
      <c r="F5" s="219">
        <v>72783</v>
      </c>
      <c r="G5" s="219">
        <v>146123</v>
      </c>
      <c r="H5" s="219">
        <v>681909</v>
      </c>
      <c r="I5" s="219">
        <v>3485217</v>
      </c>
      <c r="J5" s="219">
        <v>1095803</v>
      </c>
      <c r="K5" s="219">
        <v>3375594</v>
      </c>
      <c r="L5" s="219">
        <v>0</v>
      </c>
      <c r="M5" s="219">
        <v>3247244</v>
      </c>
      <c r="N5" s="219">
        <v>189404</v>
      </c>
      <c r="O5" s="219">
        <v>31991726</v>
      </c>
      <c r="P5" s="223" t="str">
        <f t="shared" si="0"/>
        <v>○</v>
      </c>
    </row>
    <row r="6" spans="1:16" ht="28.5" customHeight="1">
      <c r="A6" s="224" t="s">
        <v>24</v>
      </c>
      <c r="B6" s="219">
        <v>290374</v>
      </c>
      <c r="C6" s="219">
        <v>6698342</v>
      </c>
      <c r="D6" s="219">
        <v>7238908</v>
      </c>
      <c r="E6" s="219">
        <v>3136325</v>
      </c>
      <c r="F6" s="219">
        <v>205403</v>
      </c>
      <c r="G6" s="219">
        <v>1610772</v>
      </c>
      <c r="H6" s="219">
        <v>1173035</v>
      </c>
      <c r="I6" s="219">
        <v>4742217</v>
      </c>
      <c r="J6" s="219">
        <v>1772929</v>
      </c>
      <c r="K6" s="219">
        <v>4718260</v>
      </c>
      <c r="L6" s="219">
        <v>42633</v>
      </c>
      <c r="M6" s="219">
        <v>4986734</v>
      </c>
      <c r="N6" s="219">
        <v>0</v>
      </c>
      <c r="O6" s="219">
        <v>36615932</v>
      </c>
      <c r="P6" s="223" t="str">
        <f t="shared" si="0"/>
        <v>○</v>
      </c>
    </row>
    <row r="7" spans="1:16" ht="28.5" customHeight="1">
      <c r="A7" s="224" t="s">
        <v>25</v>
      </c>
      <c r="B7" s="219">
        <v>324003</v>
      </c>
      <c r="C7" s="219">
        <v>3866104</v>
      </c>
      <c r="D7" s="219">
        <v>7241474</v>
      </c>
      <c r="E7" s="219">
        <v>3505523</v>
      </c>
      <c r="F7" s="219">
        <v>107455</v>
      </c>
      <c r="G7" s="219">
        <v>2776586</v>
      </c>
      <c r="H7" s="219">
        <v>980052</v>
      </c>
      <c r="I7" s="219">
        <v>4893491</v>
      </c>
      <c r="J7" s="219">
        <v>1299770</v>
      </c>
      <c r="K7" s="219">
        <v>3961029</v>
      </c>
      <c r="L7" s="219">
        <v>159904</v>
      </c>
      <c r="M7" s="219">
        <v>6109630</v>
      </c>
      <c r="N7" s="219">
        <v>0</v>
      </c>
      <c r="O7" s="219">
        <v>35225021</v>
      </c>
      <c r="P7" s="223" t="str">
        <f t="shared" si="0"/>
        <v>○</v>
      </c>
    </row>
    <row r="8" spans="1:16" ht="28.5" customHeight="1">
      <c r="A8" s="224" t="s">
        <v>26</v>
      </c>
      <c r="B8" s="219">
        <v>138286</v>
      </c>
      <c r="C8" s="219">
        <v>1434095</v>
      </c>
      <c r="D8" s="219">
        <v>1873000</v>
      </c>
      <c r="E8" s="219">
        <v>873797</v>
      </c>
      <c r="F8" s="219">
        <v>19254</v>
      </c>
      <c r="G8" s="219">
        <v>300288</v>
      </c>
      <c r="H8" s="219">
        <v>441679</v>
      </c>
      <c r="I8" s="219">
        <v>1330451</v>
      </c>
      <c r="J8" s="219">
        <v>412258</v>
      </c>
      <c r="K8" s="219">
        <v>993149</v>
      </c>
      <c r="L8" s="219">
        <v>23127</v>
      </c>
      <c r="M8" s="219">
        <v>1207721</v>
      </c>
      <c r="N8" s="219">
        <v>0</v>
      </c>
      <c r="O8" s="219">
        <v>9047105</v>
      </c>
      <c r="P8" s="223" t="str">
        <f t="shared" si="0"/>
        <v>○</v>
      </c>
    </row>
    <row r="9" spans="1:16" ht="28.5" customHeight="1">
      <c r="A9" s="224" t="s">
        <v>27</v>
      </c>
      <c r="B9" s="219">
        <v>189650</v>
      </c>
      <c r="C9" s="219">
        <v>2281464</v>
      </c>
      <c r="D9" s="219">
        <v>3085026</v>
      </c>
      <c r="E9" s="219">
        <v>1357846</v>
      </c>
      <c r="F9" s="219">
        <v>76320</v>
      </c>
      <c r="G9" s="219">
        <v>297296</v>
      </c>
      <c r="H9" s="219">
        <v>306245</v>
      </c>
      <c r="I9" s="219">
        <v>1738295</v>
      </c>
      <c r="J9" s="219">
        <v>1198544</v>
      </c>
      <c r="K9" s="219">
        <v>1256493</v>
      </c>
      <c r="L9" s="219">
        <v>52590</v>
      </c>
      <c r="M9" s="219">
        <v>1503038</v>
      </c>
      <c r="N9" s="219">
        <v>0</v>
      </c>
      <c r="O9" s="219">
        <v>13342807</v>
      </c>
      <c r="P9" s="223" t="str">
        <f t="shared" si="0"/>
        <v>○</v>
      </c>
    </row>
    <row r="10" spans="1:16" ht="28.5" customHeight="1">
      <c r="A10" s="224" t="s">
        <v>28</v>
      </c>
      <c r="B10" s="219">
        <v>202966</v>
      </c>
      <c r="C10" s="219">
        <v>2214217</v>
      </c>
      <c r="D10" s="219">
        <v>4812666</v>
      </c>
      <c r="E10" s="219">
        <v>2330903</v>
      </c>
      <c r="F10" s="219">
        <v>31606</v>
      </c>
      <c r="G10" s="219">
        <v>538808</v>
      </c>
      <c r="H10" s="219">
        <v>363990</v>
      </c>
      <c r="I10" s="219">
        <v>2915971</v>
      </c>
      <c r="J10" s="219">
        <v>680966</v>
      </c>
      <c r="K10" s="219">
        <v>1959552</v>
      </c>
      <c r="L10" s="219">
        <v>0</v>
      </c>
      <c r="M10" s="219">
        <v>2451919</v>
      </c>
      <c r="N10" s="219">
        <v>0</v>
      </c>
      <c r="O10" s="219">
        <v>18503564</v>
      </c>
      <c r="P10" s="223" t="str">
        <f t="shared" si="0"/>
        <v>○</v>
      </c>
    </row>
    <row r="11" spans="1:16" ht="28.5" customHeight="1">
      <c r="A11" s="224" t="s">
        <v>29</v>
      </c>
      <c r="B11" s="219">
        <v>244552</v>
      </c>
      <c r="C11" s="219">
        <v>5334792</v>
      </c>
      <c r="D11" s="219">
        <v>4889905</v>
      </c>
      <c r="E11" s="219">
        <v>3253150</v>
      </c>
      <c r="F11" s="219">
        <v>54159</v>
      </c>
      <c r="G11" s="219">
        <v>2060374</v>
      </c>
      <c r="H11" s="219">
        <v>392211</v>
      </c>
      <c r="I11" s="219">
        <v>2986365</v>
      </c>
      <c r="J11" s="219">
        <v>1309843</v>
      </c>
      <c r="K11" s="219">
        <v>3117710</v>
      </c>
      <c r="L11" s="219">
        <v>364020</v>
      </c>
      <c r="M11" s="219">
        <v>4014757</v>
      </c>
      <c r="N11" s="219">
        <v>0</v>
      </c>
      <c r="O11" s="219">
        <v>28021838</v>
      </c>
      <c r="P11" s="223" t="str">
        <f t="shared" si="0"/>
        <v>○</v>
      </c>
    </row>
    <row r="12" spans="1:16" ht="28.5" customHeight="1">
      <c r="A12" s="224" t="s">
        <v>30</v>
      </c>
      <c r="B12" s="219">
        <v>174125</v>
      </c>
      <c r="C12" s="219">
        <v>2175162</v>
      </c>
      <c r="D12" s="219">
        <v>3789804</v>
      </c>
      <c r="E12" s="219">
        <v>1351403</v>
      </c>
      <c r="F12" s="219">
        <v>73574</v>
      </c>
      <c r="G12" s="219">
        <v>1140919</v>
      </c>
      <c r="H12" s="219">
        <v>446140</v>
      </c>
      <c r="I12" s="219">
        <v>3470107</v>
      </c>
      <c r="J12" s="219">
        <v>568585</v>
      </c>
      <c r="K12" s="219">
        <v>2062169</v>
      </c>
      <c r="L12" s="219">
        <v>7000</v>
      </c>
      <c r="M12" s="219">
        <v>1974726</v>
      </c>
      <c r="N12" s="219">
        <v>0</v>
      </c>
      <c r="O12" s="219">
        <v>17233714</v>
      </c>
      <c r="P12" s="223" t="str">
        <f t="shared" si="0"/>
        <v>○</v>
      </c>
    </row>
    <row r="13" spans="1:16" ht="28.5" customHeight="1">
      <c r="A13" s="224" t="s">
        <v>31</v>
      </c>
      <c r="B13" s="219">
        <v>215637</v>
      </c>
      <c r="C13" s="219">
        <v>2286164</v>
      </c>
      <c r="D13" s="219">
        <v>4788498</v>
      </c>
      <c r="E13" s="219">
        <v>1833143</v>
      </c>
      <c r="F13" s="219">
        <v>79407</v>
      </c>
      <c r="G13" s="219">
        <v>183922</v>
      </c>
      <c r="H13" s="219">
        <v>612918</v>
      </c>
      <c r="I13" s="219">
        <v>2887274</v>
      </c>
      <c r="J13" s="219">
        <v>777045</v>
      </c>
      <c r="K13" s="219">
        <v>2185864</v>
      </c>
      <c r="L13" s="219">
        <v>14695</v>
      </c>
      <c r="M13" s="219">
        <v>1745248</v>
      </c>
      <c r="N13" s="219">
        <v>20510</v>
      </c>
      <c r="O13" s="219">
        <v>17630325</v>
      </c>
      <c r="P13" s="223" t="str">
        <f t="shared" si="0"/>
        <v>○</v>
      </c>
    </row>
    <row r="14" spans="1:16" ht="28.5" customHeight="1">
      <c r="A14" s="224" t="s">
        <v>32</v>
      </c>
      <c r="B14" s="219">
        <v>350985</v>
      </c>
      <c r="C14" s="219">
        <v>5188094</v>
      </c>
      <c r="D14" s="219">
        <v>11343128</v>
      </c>
      <c r="E14" s="219">
        <v>3160752</v>
      </c>
      <c r="F14" s="219">
        <v>360181</v>
      </c>
      <c r="G14" s="219">
        <v>773711</v>
      </c>
      <c r="H14" s="219">
        <v>1396742</v>
      </c>
      <c r="I14" s="219">
        <v>7215568</v>
      </c>
      <c r="J14" s="219">
        <v>2081154</v>
      </c>
      <c r="K14" s="219">
        <v>4595333</v>
      </c>
      <c r="L14" s="219">
        <v>0</v>
      </c>
      <c r="M14" s="219">
        <v>3403011</v>
      </c>
      <c r="N14" s="219">
        <v>0</v>
      </c>
      <c r="O14" s="219">
        <v>39868659</v>
      </c>
      <c r="P14" s="223" t="str">
        <f t="shared" si="0"/>
        <v>○</v>
      </c>
    </row>
    <row r="15" spans="1:16" ht="28.5" customHeight="1">
      <c r="A15" s="224" t="s">
        <v>33</v>
      </c>
      <c r="B15" s="219">
        <v>249441</v>
      </c>
      <c r="C15" s="219">
        <v>3277384</v>
      </c>
      <c r="D15" s="219">
        <v>5576074</v>
      </c>
      <c r="E15" s="219">
        <v>2622967</v>
      </c>
      <c r="F15" s="219">
        <v>33380</v>
      </c>
      <c r="G15" s="219">
        <v>527886</v>
      </c>
      <c r="H15" s="219">
        <v>225633</v>
      </c>
      <c r="I15" s="219">
        <v>4671226</v>
      </c>
      <c r="J15" s="219">
        <v>949576</v>
      </c>
      <c r="K15" s="219">
        <v>4245469</v>
      </c>
      <c r="L15" s="219">
        <v>0</v>
      </c>
      <c r="M15" s="219">
        <v>2560058</v>
      </c>
      <c r="N15" s="219">
        <v>0</v>
      </c>
      <c r="O15" s="219">
        <v>24939094</v>
      </c>
      <c r="P15" s="223" t="str">
        <f t="shared" si="0"/>
        <v>○</v>
      </c>
    </row>
    <row r="16" spans="1:16" ht="28.5" customHeight="1">
      <c r="A16" s="224" t="s">
        <v>256</v>
      </c>
      <c r="B16" s="219">
        <v>177031</v>
      </c>
      <c r="C16" s="219">
        <v>1506456</v>
      </c>
      <c r="D16" s="219">
        <v>2790816</v>
      </c>
      <c r="E16" s="219">
        <v>887172</v>
      </c>
      <c r="F16" s="219">
        <v>3040</v>
      </c>
      <c r="G16" s="219">
        <v>902440</v>
      </c>
      <c r="H16" s="219">
        <v>256473</v>
      </c>
      <c r="I16" s="219">
        <v>1127789</v>
      </c>
      <c r="J16" s="219">
        <v>854924</v>
      </c>
      <c r="K16" s="219">
        <v>2078318</v>
      </c>
      <c r="L16" s="219">
        <v>12794</v>
      </c>
      <c r="M16" s="219">
        <v>1734148</v>
      </c>
      <c r="N16" s="219">
        <v>0</v>
      </c>
      <c r="O16" s="219">
        <v>12331401</v>
      </c>
      <c r="P16" s="223" t="str">
        <f t="shared" si="0"/>
        <v>○</v>
      </c>
    </row>
    <row r="17" spans="1:16" ht="28.5" customHeight="1">
      <c r="A17" s="224" t="s">
        <v>257</v>
      </c>
      <c r="B17" s="219">
        <v>135587</v>
      </c>
      <c r="C17" s="219">
        <v>1696702</v>
      </c>
      <c r="D17" s="219">
        <v>4017491</v>
      </c>
      <c r="E17" s="219">
        <v>1450392</v>
      </c>
      <c r="F17" s="219">
        <v>10060</v>
      </c>
      <c r="G17" s="219">
        <v>149114</v>
      </c>
      <c r="H17" s="219">
        <v>35510</v>
      </c>
      <c r="I17" s="219">
        <v>1395730</v>
      </c>
      <c r="J17" s="219">
        <v>767051</v>
      </c>
      <c r="K17" s="219">
        <v>2600357</v>
      </c>
      <c r="L17" s="219">
        <v>0</v>
      </c>
      <c r="M17" s="219">
        <v>1071674</v>
      </c>
      <c r="N17" s="219">
        <v>0</v>
      </c>
      <c r="O17" s="219">
        <v>13329668</v>
      </c>
      <c r="P17" s="223" t="str">
        <f t="shared" si="0"/>
        <v>○</v>
      </c>
    </row>
    <row r="18" spans="1:16" ht="28.5" customHeight="1">
      <c r="A18" s="224" t="s">
        <v>258</v>
      </c>
      <c r="B18" s="219">
        <v>163479</v>
      </c>
      <c r="C18" s="219">
        <v>4696624</v>
      </c>
      <c r="D18" s="219">
        <v>2804808</v>
      </c>
      <c r="E18" s="219">
        <v>1417649</v>
      </c>
      <c r="F18" s="219">
        <v>15500</v>
      </c>
      <c r="G18" s="219">
        <v>1580997</v>
      </c>
      <c r="H18" s="219">
        <v>984534</v>
      </c>
      <c r="I18" s="219">
        <v>2680041</v>
      </c>
      <c r="J18" s="219">
        <v>617673</v>
      </c>
      <c r="K18" s="219">
        <v>1463597</v>
      </c>
      <c r="L18" s="219">
        <v>1087786</v>
      </c>
      <c r="M18" s="219">
        <v>2574676</v>
      </c>
      <c r="N18" s="219">
        <v>0</v>
      </c>
      <c r="O18" s="219">
        <v>20087364</v>
      </c>
      <c r="P18" s="223" t="str">
        <f t="shared" si="0"/>
        <v>○</v>
      </c>
    </row>
    <row r="19" spans="1:16" ht="28.5" customHeight="1">
      <c r="A19" s="224" t="s">
        <v>259</v>
      </c>
      <c r="B19" s="219">
        <v>144030</v>
      </c>
      <c r="C19" s="219">
        <v>1952167</v>
      </c>
      <c r="D19" s="219">
        <v>3036772</v>
      </c>
      <c r="E19" s="219">
        <v>1410070</v>
      </c>
      <c r="F19" s="219">
        <v>7259</v>
      </c>
      <c r="G19" s="219">
        <v>662665</v>
      </c>
      <c r="H19" s="219">
        <v>301285</v>
      </c>
      <c r="I19" s="219">
        <v>2545147</v>
      </c>
      <c r="J19" s="219">
        <v>1013755</v>
      </c>
      <c r="K19" s="219">
        <v>1985989</v>
      </c>
      <c r="L19" s="219">
        <v>43907</v>
      </c>
      <c r="M19" s="219">
        <v>1508865</v>
      </c>
      <c r="N19" s="219">
        <v>0</v>
      </c>
      <c r="O19" s="219">
        <v>14611911</v>
      </c>
      <c r="P19" s="223" t="str">
        <f t="shared" si="0"/>
        <v>○</v>
      </c>
    </row>
    <row r="20" spans="1:16" ht="28.5" customHeight="1">
      <c r="A20" s="224" t="s">
        <v>260</v>
      </c>
      <c r="B20" s="219">
        <v>187240</v>
      </c>
      <c r="C20" s="219">
        <v>3520680</v>
      </c>
      <c r="D20" s="219">
        <v>4265470</v>
      </c>
      <c r="E20" s="219">
        <v>2904606</v>
      </c>
      <c r="F20" s="219">
        <v>0</v>
      </c>
      <c r="G20" s="219">
        <v>3197646</v>
      </c>
      <c r="H20" s="219">
        <v>780840</v>
      </c>
      <c r="I20" s="219">
        <v>4050061</v>
      </c>
      <c r="J20" s="219">
        <v>989587</v>
      </c>
      <c r="K20" s="219">
        <v>2816173</v>
      </c>
      <c r="L20" s="219">
        <v>347134</v>
      </c>
      <c r="M20" s="219">
        <v>5822891</v>
      </c>
      <c r="N20" s="219">
        <v>3298</v>
      </c>
      <c r="O20" s="219">
        <v>28885626</v>
      </c>
      <c r="P20" s="223" t="str">
        <f t="shared" si="0"/>
        <v>○</v>
      </c>
    </row>
    <row r="21" spans="1:16" ht="28.5" customHeight="1">
      <c r="A21" s="224" t="s">
        <v>261</v>
      </c>
      <c r="B21" s="219">
        <v>165863</v>
      </c>
      <c r="C21" s="219">
        <v>3081392</v>
      </c>
      <c r="D21" s="219">
        <v>4153959</v>
      </c>
      <c r="E21" s="219">
        <v>1772076</v>
      </c>
      <c r="F21" s="219">
        <v>14296</v>
      </c>
      <c r="G21" s="219">
        <v>2102875</v>
      </c>
      <c r="H21" s="219">
        <v>591790</v>
      </c>
      <c r="I21" s="219">
        <v>2464442</v>
      </c>
      <c r="J21" s="219">
        <v>1501538</v>
      </c>
      <c r="K21" s="219">
        <v>2603876</v>
      </c>
      <c r="L21" s="219">
        <v>446549</v>
      </c>
      <c r="M21" s="219">
        <v>3668585</v>
      </c>
      <c r="N21" s="219">
        <v>0</v>
      </c>
      <c r="O21" s="219">
        <v>22567241</v>
      </c>
      <c r="P21" s="223" t="str">
        <f t="shared" si="0"/>
        <v>○</v>
      </c>
    </row>
    <row r="22" spans="1:16" ht="28.5" customHeight="1">
      <c r="A22" s="224" t="s">
        <v>262</v>
      </c>
      <c r="B22" s="219">
        <v>153568</v>
      </c>
      <c r="C22" s="219">
        <v>1680577</v>
      </c>
      <c r="D22" s="219">
        <v>3409035</v>
      </c>
      <c r="E22" s="219">
        <v>1613300</v>
      </c>
      <c r="F22" s="219">
        <v>39929</v>
      </c>
      <c r="G22" s="219">
        <v>1400159</v>
      </c>
      <c r="H22" s="219">
        <v>266155</v>
      </c>
      <c r="I22" s="219">
        <v>1848882</v>
      </c>
      <c r="J22" s="219">
        <v>637942</v>
      </c>
      <c r="K22" s="219">
        <v>3208551</v>
      </c>
      <c r="L22" s="219">
        <v>0</v>
      </c>
      <c r="M22" s="219">
        <v>1206187</v>
      </c>
      <c r="N22" s="219">
        <v>0</v>
      </c>
      <c r="O22" s="219">
        <v>15464285</v>
      </c>
      <c r="P22" s="223" t="str">
        <f t="shared" si="0"/>
        <v>○</v>
      </c>
    </row>
    <row r="23" spans="1:16" ht="28.5" customHeight="1">
      <c r="A23" s="224" t="s">
        <v>34</v>
      </c>
      <c r="B23" s="219">
        <v>77096</v>
      </c>
      <c r="C23" s="219">
        <v>756309</v>
      </c>
      <c r="D23" s="219">
        <v>1375434</v>
      </c>
      <c r="E23" s="219">
        <v>727140</v>
      </c>
      <c r="F23" s="219">
        <v>1000</v>
      </c>
      <c r="G23" s="219">
        <v>46201</v>
      </c>
      <c r="H23" s="219">
        <v>50328</v>
      </c>
      <c r="I23" s="219">
        <v>878996</v>
      </c>
      <c r="J23" s="219">
        <v>396686</v>
      </c>
      <c r="K23" s="219">
        <v>710015</v>
      </c>
      <c r="L23" s="219">
        <v>0</v>
      </c>
      <c r="M23" s="219">
        <v>557780</v>
      </c>
      <c r="N23" s="219">
        <v>0</v>
      </c>
      <c r="O23" s="219">
        <v>5576985</v>
      </c>
      <c r="P23" s="223" t="str">
        <f t="shared" si="0"/>
        <v>○</v>
      </c>
    </row>
    <row r="24" spans="1:16" ht="28.5" customHeight="1">
      <c r="A24" s="224" t="s">
        <v>35</v>
      </c>
      <c r="B24" s="219">
        <v>89321</v>
      </c>
      <c r="C24" s="219">
        <v>892235</v>
      </c>
      <c r="D24" s="219">
        <v>1609556</v>
      </c>
      <c r="E24" s="219">
        <v>706617</v>
      </c>
      <c r="F24" s="219">
        <v>3030</v>
      </c>
      <c r="G24" s="219">
        <v>55157</v>
      </c>
      <c r="H24" s="219">
        <v>53365</v>
      </c>
      <c r="I24" s="219">
        <v>710230</v>
      </c>
      <c r="J24" s="219">
        <v>327826</v>
      </c>
      <c r="K24" s="219">
        <v>732836</v>
      </c>
      <c r="L24" s="219">
        <v>0</v>
      </c>
      <c r="M24" s="219">
        <v>333095</v>
      </c>
      <c r="N24" s="219">
        <v>0</v>
      </c>
      <c r="O24" s="219">
        <v>5513268</v>
      </c>
      <c r="P24" s="223" t="str">
        <f t="shared" si="0"/>
        <v>○</v>
      </c>
    </row>
    <row r="25" spans="1:16" ht="28.5" customHeight="1">
      <c r="A25" s="224" t="s">
        <v>36</v>
      </c>
      <c r="B25" s="219">
        <v>120012</v>
      </c>
      <c r="C25" s="219">
        <v>944388</v>
      </c>
      <c r="D25" s="219">
        <v>2419164</v>
      </c>
      <c r="E25" s="219">
        <v>1004661</v>
      </c>
      <c r="F25" s="219">
        <v>11598</v>
      </c>
      <c r="G25" s="219">
        <v>360864</v>
      </c>
      <c r="H25" s="219">
        <v>77930</v>
      </c>
      <c r="I25" s="219">
        <v>918799</v>
      </c>
      <c r="J25" s="219">
        <v>520210</v>
      </c>
      <c r="K25" s="219">
        <v>1190832</v>
      </c>
      <c r="L25" s="219">
        <v>0</v>
      </c>
      <c r="M25" s="219">
        <v>813539</v>
      </c>
      <c r="N25" s="219">
        <v>0</v>
      </c>
      <c r="O25" s="219">
        <v>8381997</v>
      </c>
      <c r="P25" s="223" t="str">
        <f t="shared" si="0"/>
        <v>○</v>
      </c>
    </row>
    <row r="26" spans="1:16" ht="28.5" customHeight="1">
      <c r="A26" s="224" t="s">
        <v>37</v>
      </c>
      <c r="B26" s="219">
        <v>105324</v>
      </c>
      <c r="C26" s="219">
        <v>1141506</v>
      </c>
      <c r="D26" s="219">
        <v>1994058</v>
      </c>
      <c r="E26" s="219">
        <v>687419</v>
      </c>
      <c r="F26" s="219">
        <v>20781</v>
      </c>
      <c r="G26" s="219">
        <v>180297</v>
      </c>
      <c r="H26" s="219">
        <v>86965</v>
      </c>
      <c r="I26" s="219">
        <v>1146980</v>
      </c>
      <c r="J26" s="219">
        <v>382566</v>
      </c>
      <c r="K26" s="219">
        <v>961578</v>
      </c>
      <c r="L26" s="219">
        <v>0</v>
      </c>
      <c r="M26" s="219">
        <v>844702</v>
      </c>
      <c r="N26" s="219">
        <v>0</v>
      </c>
      <c r="O26" s="219">
        <v>7552176</v>
      </c>
      <c r="P26" s="223" t="str">
        <f t="shared" si="0"/>
        <v>○</v>
      </c>
    </row>
    <row r="27" spans="1:16" ht="28.5" customHeight="1">
      <c r="A27" s="224" t="s">
        <v>178</v>
      </c>
      <c r="B27" s="219">
        <v>47720</v>
      </c>
      <c r="C27" s="219">
        <v>810984</v>
      </c>
      <c r="D27" s="219">
        <v>676039</v>
      </c>
      <c r="E27" s="219">
        <v>543330</v>
      </c>
      <c r="F27" s="219">
        <v>16689</v>
      </c>
      <c r="G27" s="219">
        <v>136043</v>
      </c>
      <c r="H27" s="219">
        <v>87760</v>
      </c>
      <c r="I27" s="219">
        <v>336495</v>
      </c>
      <c r="J27" s="219">
        <v>172785</v>
      </c>
      <c r="K27" s="219">
        <v>448471</v>
      </c>
      <c r="L27" s="219">
        <v>2342</v>
      </c>
      <c r="M27" s="219">
        <v>262751</v>
      </c>
      <c r="N27" s="219">
        <v>0</v>
      </c>
      <c r="O27" s="219">
        <v>3541409</v>
      </c>
      <c r="P27" s="223" t="str">
        <f t="shared" si="0"/>
        <v>○</v>
      </c>
    </row>
    <row r="28" spans="1:16" ht="28.5" customHeight="1">
      <c r="A28" s="224" t="s">
        <v>39</v>
      </c>
      <c r="B28" s="219">
        <v>92361</v>
      </c>
      <c r="C28" s="219">
        <v>989729</v>
      </c>
      <c r="D28" s="219">
        <v>1446636</v>
      </c>
      <c r="E28" s="219">
        <v>503356</v>
      </c>
      <c r="F28" s="219">
        <v>149</v>
      </c>
      <c r="G28" s="219">
        <v>264088</v>
      </c>
      <c r="H28" s="219">
        <v>28528</v>
      </c>
      <c r="I28" s="219">
        <v>900213</v>
      </c>
      <c r="J28" s="219">
        <v>239353</v>
      </c>
      <c r="K28" s="219">
        <v>531388</v>
      </c>
      <c r="L28" s="219">
        <v>0</v>
      </c>
      <c r="M28" s="219">
        <v>412814</v>
      </c>
      <c r="N28" s="219">
        <v>0</v>
      </c>
      <c r="O28" s="219">
        <v>5408615</v>
      </c>
      <c r="P28" s="223" t="str">
        <f t="shared" si="0"/>
        <v>○</v>
      </c>
    </row>
    <row r="29" spans="1:16" ht="28.5" customHeight="1">
      <c r="A29" s="224" t="s">
        <v>40</v>
      </c>
      <c r="B29" s="219">
        <v>71394</v>
      </c>
      <c r="C29" s="219">
        <v>504222</v>
      </c>
      <c r="D29" s="219">
        <v>834146</v>
      </c>
      <c r="E29" s="219">
        <v>232287</v>
      </c>
      <c r="F29" s="219">
        <v>0</v>
      </c>
      <c r="G29" s="219">
        <v>407306</v>
      </c>
      <c r="H29" s="219">
        <v>14734</v>
      </c>
      <c r="I29" s="219">
        <v>327416</v>
      </c>
      <c r="J29" s="219">
        <v>143450</v>
      </c>
      <c r="K29" s="219">
        <v>423168</v>
      </c>
      <c r="L29" s="219">
        <v>0</v>
      </c>
      <c r="M29" s="219">
        <v>130484</v>
      </c>
      <c r="N29" s="219">
        <v>0</v>
      </c>
      <c r="O29" s="219">
        <v>3088607</v>
      </c>
      <c r="P29" s="223" t="str">
        <f t="shared" si="0"/>
        <v>○</v>
      </c>
    </row>
    <row r="30" spans="1:16" ht="28.5" customHeight="1">
      <c r="A30" s="224" t="s">
        <v>41</v>
      </c>
      <c r="B30" s="219">
        <v>87657</v>
      </c>
      <c r="C30" s="219">
        <v>627808</v>
      </c>
      <c r="D30" s="219">
        <v>1335558</v>
      </c>
      <c r="E30" s="219">
        <v>306260</v>
      </c>
      <c r="F30" s="219">
        <v>10024</v>
      </c>
      <c r="G30" s="219">
        <v>235795</v>
      </c>
      <c r="H30" s="219">
        <v>39430</v>
      </c>
      <c r="I30" s="219">
        <v>874964</v>
      </c>
      <c r="J30" s="219">
        <v>210517</v>
      </c>
      <c r="K30" s="219">
        <v>821725</v>
      </c>
      <c r="L30" s="219">
        <v>0</v>
      </c>
      <c r="M30" s="219">
        <v>695255</v>
      </c>
      <c r="N30" s="219">
        <v>0</v>
      </c>
      <c r="O30" s="219">
        <v>5244993</v>
      </c>
      <c r="P30" s="223" t="str">
        <f t="shared" si="0"/>
        <v>○</v>
      </c>
    </row>
    <row r="31" spans="1:16" ht="28.5" customHeight="1">
      <c r="A31" s="224" t="s">
        <v>42</v>
      </c>
      <c r="B31" s="219">
        <v>155488</v>
      </c>
      <c r="C31" s="219">
        <v>4212436</v>
      </c>
      <c r="D31" s="219">
        <v>2370496</v>
      </c>
      <c r="E31" s="219">
        <v>2217517</v>
      </c>
      <c r="F31" s="219">
        <v>0</v>
      </c>
      <c r="G31" s="219">
        <v>1241475</v>
      </c>
      <c r="H31" s="219">
        <v>516073</v>
      </c>
      <c r="I31" s="219">
        <v>1588002</v>
      </c>
      <c r="J31" s="219">
        <v>644813</v>
      </c>
      <c r="K31" s="219">
        <v>2990964</v>
      </c>
      <c r="L31" s="219">
        <v>174302</v>
      </c>
      <c r="M31" s="219">
        <v>2226469</v>
      </c>
      <c r="N31" s="219">
        <v>12650</v>
      </c>
      <c r="O31" s="219">
        <v>18350685</v>
      </c>
      <c r="P31" s="223" t="str">
        <f t="shared" si="0"/>
        <v>○</v>
      </c>
    </row>
    <row r="32" spans="1:16" ht="28.5" customHeight="1">
      <c r="A32" s="224" t="s">
        <v>43</v>
      </c>
      <c r="B32" s="219">
        <v>75474</v>
      </c>
      <c r="C32" s="219">
        <v>857195</v>
      </c>
      <c r="D32" s="219">
        <v>1710068</v>
      </c>
      <c r="E32" s="219">
        <v>541107</v>
      </c>
      <c r="F32" s="219">
        <v>0</v>
      </c>
      <c r="G32" s="219">
        <v>342101</v>
      </c>
      <c r="H32" s="219">
        <v>52297</v>
      </c>
      <c r="I32" s="219">
        <v>786969</v>
      </c>
      <c r="J32" s="219">
        <v>294143</v>
      </c>
      <c r="K32" s="219">
        <v>770620</v>
      </c>
      <c r="L32" s="219">
        <v>0</v>
      </c>
      <c r="M32" s="219">
        <v>597873</v>
      </c>
      <c r="N32" s="219">
        <v>0</v>
      </c>
      <c r="O32" s="219">
        <v>6027847</v>
      </c>
      <c r="P32" s="223" t="str">
        <f t="shared" si="0"/>
        <v>○</v>
      </c>
    </row>
    <row r="33" spans="1:16" ht="28.5" customHeight="1">
      <c r="A33" s="224" t="s">
        <v>44</v>
      </c>
      <c r="B33" s="219">
        <v>94941</v>
      </c>
      <c r="C33" s="219">
        <v>964422</v>
      </c>
      <c r="D33" s="219">
        <v>1878204</v>
      </c>
      <c r="E33" s="219">
        <v>739594</v>
      </c>
      <c r="F33" s="219">
        <v>0</v>
      </c>
      <c r="G33" s="219">
        <v>648534</v>
      </c>
      <c r="H33" s="219">
        <v>53654</v>
      </c>
      <c r="I33" s="219">
        <v>520824</v>
      </c>
      <c r="J33" s="219">
        <v>309440</v>
      </c>
      <c r="K33" s="219">
        <v>1388028</v>
      </c>
      <c r="L33" s="219">
        <v>0</v>
      </c>
      <c r="M33" s="219">
        <v>457903</v>
      </c>
      <c r="N33" s="219">
        <v>0</v>
      </c>
      <c r="O33" s="219">
        <v>7055544</v>
      </c>
      <c r="P33" s="223" t="str">
        <f t="shared" si="0"/>
        <v>○</v>
      </c>
    </row>
    <row r="34" spans="1:16" ht="28.5" customHeight="1">
      <c r="A34" s="224" t="s">
        <v>45</v>
      </c>
      <c r="B34" s="219">
        <v>75788</v>
      </c>
      <c r="C34" s="219">
        <v>583766</v>
      </c>
      <c r="D34" s="219">
        <v>1275578</v>
      </c>
      <c r="E34" s="219">
        <v>461388</v>
      </c>
      <c r="F34" s="219">
        <v>22977</v>
      </c>
      <c r="G34" s="219">
        <v>23370</v>
      </c>
      <c r="H34" s="219">
        <v>50145</v>
      </c>
      <c r="I34" s="219">
        <v>998067</v>
      </c>
      <c r="J34" s="219">
        <v>420968</v>
      </c>
      <c r="K34" s="219">
        <v>565263</v>
      </c>
      <c r="L34" s="219">
        <v>0</v>
      </c>
      <c r="M34" s="219">
        <v>455902</v>
      </c>
      <c r="N34" s="219">
        <v>0</v>
      </c>
      <c r="O34" s="219">
        <v>4933212</v>
      </c>
      <c r="P34" s="223" t="str">
        <f t="shared" si="0"/>
        <v>○</v>
      </c>
    </row>
    <row r="35" spans="1:16" ht="28.5" customHeight="1">
      <c r="A35" s="224" t="s">
        <v>46</v>
      </c>
      <c r="B35" s="219">
        <v>53334</v>
      </c>
      <c r="C35" s="219">
        <v>475202</v>
      </c>
      <c r="D35" s="219">
        <v>566460</v>
      </c>
      <c r="E35" s="219">
        <v>214712</v>
      </c>
      <c r="F35" s="219">
        <v>3000</v>
      </c>
      <c r="G35" s="219">
        <v>49654</v>
      </c>
      <c r="H35" s="219">
        <v>17362</v>
      </c>
      <c r="I35" s="219">
        <v>238161</v>
      </c>
      <c r="J35" s="219">
        <v>134957</v>
      </c>
      <c r="K35" s="219">
        <v>350274</v>
      </c>
      <c r="L35" s="219">
        <v>0</v>
      </c>
      <c r="M35" s="219">
        <v>311455</v>
      </c>
      <c r="N35" s="219">
        <v>0</v>
      </c>
      <c r="O35" s="219">
        <v>2414571</v>
      </c>
      <c r="P35" s="223" t="str">
        <f t="shared" si="0"/>
        <v>○</v>
      </c>
    </row>
    <row r="36" spans="1:16" ht="28.5" customHeight="1">
      <c r="A36" s="224" t="s">
        <v>47</v>
      </c>
      <c r="B36" s="219">
        <v>46124</v>
      </c>
      <c r="C36" s="219">
        <v>439910</v>
      </c>
      <c r="D36" s="219">
        <v>446187</v>
      </c>
      <c r="E36" s="219">
        <v>152166</v>
      </c>
      <c r="F36" s="219">
        <v>0</v>
      </c>
      <c r="G36" s="219">
        <v>150944</v>
      </c>
      <c r="H36" s="219">
        <v>10649</v>
      </c>
      <c r="I36" s="219">
        <v>295327</v>
      </c>
      <c r="J36" s="219">
        <v>114826</v>
      </c>
      <c r="K36" s="219">
        <v>284108</v>
      </c>
      <c r="L36" s="219">
        <v>0</v>
      </c>
      <c r="M36" s="219">
        <v>207045</v>
      </c>
      <c r="N36" s="219">
        <v>0</v>
      </c>
      <c r="O36" s="219">
        <v>2147286</v>
      </c>
      <c r="P36" s="223" t="str">
        <f t="shared" si="0"/>
        <v>○</v>
      </c>
    </row>
    <row r="37" spans="1:16" ht="28.5" customHeight="1">
      <c r="A37" s="224" t="s">
        <v>48</v>
      </c>
      <c r="B37" s="219">
        <v>53931</v>
      </c>
      <c r="C37" s="219">
        <v>560603</v>
      </c>
      <c r="D37" s="219">
        <v>868368</v>
      </c>
      <c r="E37" s="219">
        <v>373257</v>
      </c>
      <c r="F37" s="219">
        <v>3000</v>
      </c>
      <c r="G37" s="219">
        <v>124143</v>
      </c>
      <c r="H37" s="219">
        <v>43322</v>
      </c>
      <c r="I37" s="219">
        <v>502751</v>
      </c>
      <c r="J37" s="219">
        <v>166041</v>
      </c>
      <c r="K37" s="219">
        <v>406322</v>
      </c>
      <c r="L37" s="219">
        <v>0</v>
      </c>
      <c r="M37" s="219">
        <v>273550</v>
      </c>
      <c r="N37" s="219">
        <v>0</v>
      </c>
      <c r="O37" s="219">
        <v>3375288</v>
      </c>
      <c r="P37" s="223" t="str">
        <f t="shared" si="0"/>
        <v>○</v>
      </c>
    </row>
    <row r="38" spans="1:16" ht="28.5" customHeight="1">
      <c r="A38" s="224" t="s">
        <v>49</v>
      </c>
      <c r="B38" s="219">
        <v>51920</v>
      </c>
      <c r="C38" s="219">
        <v>556972</v>
      </c>
      <c r="D38" s="219">
        <v>498054</v>
      </c>
      <c r="E38" s="219">
        <v>200150</v>
      </c>
      <c r="F38" s="219">
        <v>1000</v>
      </c>
      <c r="G38" s="219">
        <v>147681</v>
      </c>
      <c r="H38" s="219">
        <v>31856</v>
      </c>
      <c r="I38" s="219">
        <v>160926</v>
      </c>
      <c r="J38" s="219">
        <v>120630</v>
      </c>
      <c r="K38" s="219">
        <v>328456</v>
      </c>
      <c r="L38" s="219">
        <v>8882</v>
      </c>
      <c r="M38" s="219">
        <v>283052</v>
      </c>
      <c r="N38" s="219">
        <v>0</v>
      </c>
      <c r="O38" s="219">
        <v>2389579</v>
      </c>
      <c r="P38" s="223" t="str">
        <f t="shared" si="0"/>
        <v>○</v>
      </c>
    </row>
    <row r="39" spans="1:16" ht="28.5" customHeight="1">
      <c r="A39" s="224" t="s">
        <v>50</v>
      </c>
      <c r="B39" s="219">
        <v>84354</v>
      </c>
      <c r="C39" s="219">
        <v>874985</v>
      </c>
      <c r="D39" s="219">
        <v>1452080</v>
      </c>
      <c r="E39" s="219">
        <v>366580</v>
      </c>
      <c r="F39" s="219">
        <v>4000</v>
      </c>
      <c r="G39" s="219">
        <v>386212</v>
      </c>
      <c r="H39" s="219">
        <v>84138</v>
      </c>
      <c r="I39" s="219">
        <v>648544</v>
      </c>
      <c r="J39" s="219">
        <v>210353</v>
      </c>
      <c r="K39" s="219">
        <v>508085</v>
      </c>
      <c r="L39" s="219">
        <v>0</v>
      </c>
      <c r="M39" s="219">
        <v>656009</v>
      </c>
      <c r="N39" s="219">
        <v>0</v>
      </c>
      <c r="O39" s="219">
        <v>5275340</v>
      </c>
      <c r="P39" s="223" t="str">
        <f t="shared" si="0"/>
        <v>○</v>
      </c>
    </row>
    <row r="40" spans="1:16" ht="28.5" customHeight="1">
      <c r="A40" s="224" t="s">
        <v>51</v>
      </c>
      <c r="B40" s="219">
        <v>50967</v>
      </c>
      <c r="C40" s="219">
        <v>804147</v>
      </c>
      <c r="D40" s="219">
        <v>1041955</v>
      </c>
      <c r="E40" s="219">
        <v>638721</v>
      </c>
      <c r="F40" s="219">
        <v>2049</v>
      </c>
      <c r="G40" s="219">
        <v>852008</v>
      </c>
      <c r="H40" s="219">
        <v>173870</v>
      </c>
      <c r="I40" s="219">
        <v>270387</v>
      </c>
      <c r="J40" s="219">
        <v>206233</v>
      </c>
      <c r="K40" s="219">
        <v>668202</v>
      </c>
      <c r="L40" s="219">
        <v>5670</v>
      </c>
      <c r="M40" s="219">
        <v>722309</v>
      </c>
      <c r="N40" s="219">
        <v>0</v>
      </c>
      <c r="O40" s="219">
        <v>5436518</v>
      </c>
      <c r="P40" s="223" t="str">
        <f t="shared" si="0"/>
        <v>○</v>
      </c>
    </row>
    <row r="41" spans="1:16" ht="28.5" customHeight="1">
      <c r="A41" s="224" t="s">
        <v>52</v>
      </c>
      <c r="B41" s="219">
        <v>29569</v>
      </c>
      <c r="C41" s="219">
        <v>336044</v>
      </c>
      <c r="D41" s="219">
        <v>306759</v>
      </c>
      <c r="E41" s="219">
        <v>351195</v>
      </c>
      <c r="F41" s="219">
        <v>0</v>
      </c>
      <c r="G41" s="219">
        <v>229643</v>
      </c>
      <c r="H41" s="219">
        <v>38676</v>
      </c>
      <c r="I41" s="219">
        <v>67278</v>
      </c>
      <c r="J41" s="219">
        <v>121603</v>
      </c>
      <c r="K41" s="219">
        <v>136780</v>
      </c>
      <c r="L41" s="219">
        <v>33047</v>
      </c>
      <c r="M41" s="219">
        <v>277861</v>
      </c>
      <c r="N41" s="219">
        <v>0</v>
      </c>
      <c r="O41" s="219">
        <v>1928455</v>
      </c>
      <c r="P41" s="223" t="str">
        <f t="shared" si="0"/>
        <v>○</v>
      </c>
    </row>
    <row r="42" spans="1:16" ht="28.5" customHeight="1">
      <c r="A42" s="224" t="s">
        <v>53</v>
      </c>
      <c r="B42" s="219">
        <v>88046</v>
      </c>
      <c r="C42" s="219">
        <v>1148040</v>
      </c>
      <c r="D42" s="219">
        <v>1421326</v>
      </c>
      <c r="E42" s="219">
        <v>538574</v>
      </c>
      <c r="F42" s="219">
        <v>431</v>
      </c>
      <c r="G42" s="219">
        <v>180859</v>
      </c>
      <c r="H42" s="219">
        <v>166498</v>
      </c>
      <c r="I42" s="219">
        <v>662527</v>
      </c>
      <c r="J42" s="219">
        <v>257520</v>
      </c>
      <c r="K42" s="219">
        <v>591887</v>
      </c>
      <c r="L42" s="219">
        <v>853</v>
      </c>
      <c r="M42" s="219">
        <v>572569</v>
      </c>
      <c r="N42" s="219">
        <v>0</v>
      </c>
      <c r="O42" s="219">
        <v>5629130</v>
      </c>
      <c r="P42" s="223" t="str">
        <f t="shared" si="0"/>
        <v>○</v>
      </c>
    </row>
    <row r="43" spans="1:16" ht="28.5" customHeight="1">
      <c r="A43" s="224" t="s">
        <v>54</v>
      </c>
      <c r="B43" s="219">
        <v>23928</v>
      </c>
      <c r="C43" s="219">
        <v>383580</v>
      </c>
      <c r="D43" s="219">
        <v>228872</v>
      </c>
      <c r="E43" s="219">
        <v>111212</v>
      </c>
      <c r="F43" s="219">
        <v>0</v>
      </c>
      <c r="G43" s="219">
        <v>133570</v>
      </c>
      <c r="H43" s="219">
        <v>234699</v>
      </c>
      <c r="I43" s="219">
        <v>371763</v>
      </c>
      <c r="J43" s="219">
        <v>119978</v>
      </c>
      <c r="K43" s="219">
        <v>459398</v>
      </c>
      <c r="L43" s="219">
        <v>68826</v>
      </c>
      <c r="M43" s="219">
        <v>515137</v>
      </c>
      <c r="N43" s="219">
        <v>0</v>
      </c>
      <c r="O43" s="219">
        <v>2650963</v>
      </c>
      <c r="P43" s="223" t="str">
        <f t="shared" si="0"/>
        <v>○</v>
      </c>
    </row>
    <row r="44" spans="1:16" ht="28.5" customHeight="1">
      <c r="A44" s="224" t="s">
        <v>274</v>
      </c>
      <c r="B44" s="219">
        <v>7065194</v>
      </c>
      <c r="C44" s="219">
        <v>108125362</v>
      </c>
      <c r="D44" s="219">
        <v>171899946</v>
      </c>
      <c r="E44" s="219">
        <v>68239600</v>
      </c>
      <c r="F44" s="219">
        <v>1972305</v>
      </c>
      <c r="G44" s="219">
        <v>32295717</v>
      </c>
      <c r="H44" s="219">
        <v>28241197</v>
      </c>
      <c r="I44" s="219">
        <v>104373944</v>
      </c>
      <c r="J44" s="219">
        <v>33325279</v>
      </c>
      <c r="K44" s="219">
        <v>88735322</v>
      </c>
      <c r="L44" s="219">
        <v>4259447</v>
      </c>
      <c r="M44" s="219">
        <v>91934406</v>
      </c>
      <c r="N44" s="219">
        <v>230519</v>
      </c>
      <c r="O44" s="219">
        <v>740698238</v>
      </c>
      <c r="P44" s="223" t="str">
        <f t="shared" si="0"/>
        <v>○</v>
      </c>
    </row>
    <row r="45" spans="2:15" ht="13.5">
      <c r="B45" s="223" t="str">
        <f aca="true" t="shared" si="1" ref="B45:O45">IF(SUM(B2:B43)-B44=0,"○","×")</f>
        <v>○</v>
      </c>
      <c r="C45" s="223" t="str">
        <f t="shared" si="1"/>
        <v>○</v>
      </c>
      <c r="D45" s="223" t="str">
        <f t="shared" si="1"/>
        <v>○</v>
      </c>
      <c r="E45" s="223" t="str">
        <f t="shared" si="1"/>
        <v>○</v>
      </c>
      <c r="F45" s="223" t="str">
        <f t="shared" si="1"/>
        <v>○</v>
      </c>
      <c r="G45" s="223" t="str">
        <f t="shared" si="1"/>
        <v>○</v>
      </c>
      <c r="H45" s="223" t="str">
        <f t="shared" si="1"/>
        <v>○</v>
      </c>
      <c r="I45" s="223" t="str">
        <f t="shared" si="1"/>
        <v>○</v>
      </c>
      <c r="J45" s="223" t="str">
        <f t="shared" si="1"/>
        <v>○</v>
      </c>
      <c r="K45" s="223" t="str">
        <f t="shared" si="1"/>
        <v>○</v>
      </c>
      <c r="L45" s="223" t="str">
        <f t="shared" si="1"/>
        <v>○</v>
      </c>
      <c r="M45" s="223" t="str">
        <f t="shared" si="1"/>
        <v>○</v>
      </c>
      <c r="N45" s="223" t="str">
        <f t="shared" si="1"/>
        <v>○</v>
      </c>
      <c r="O45" s="223" t="str">
        <f t="shared" si="1"/>
        <v>○</v>
      </c>
    </row>
  </sheetData>
  <sheetProtection/>
  <printOptions horizontalCentered="1" verticalCentered="1"/>
  <pageMargins left="0.4724409448818898" right="0.4330708661417323" top="0.8661417322834646" bottom="0.5905511811023623" header="0.5118110236220472" footer="0.5118110236220472"/>
  <pageSetup firstPageNumber="27" useFirstPageNumber="1" horizontalDpi="300" verticalDpi="300" orientation="portrait" paperSize="9" scale="47" r:id="rId1"/>
  <headerFooter alignWithMargins="0">
    <oddHeader>&amp;C&amp;"ＭＳ Ｐゴシック,標準"&amp;24平成&amp;"Arial,標準"18&amp;"ＭＳ Ｐゴシック,標準"年度　目的別歳出の状況&amp;R&amp;"ＭＳ Ｐゴシック,標準"&amp;14公表資料</oddHeader>
    <oddFooter>&amp;C&amp;20-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zoomScale="75" zoomScaleSheetLayoutView="75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5" sqref="B5"/>
    </sheetView>
  </sheetViews>
  <sheetFormatPr defaultColWidth="7.99609375" defaultRowHeight="15"/>
  <cols>
    <col min="1" max="1" width="11.6640625" style="230" customWidth="1"/>
    <col min="2" max="2" width="10.3359375" style="230" bestFit="1" customWidth="1"/>
    <col min="3" max="5" width="10.4453125" style="230" bestFit="1" customWidth="1"/>
    <col min="6" max="7" width="9.4453125" style="230" bestFit="1" customWidth="1"/>
    <col min="8" max="11" width="10.4453125" style="230" bestFit="1" customWidth="1"/>
    <col min="12" max="12" width="9.10546875" style="230" bestFit="1" customWidth="1"/>
    <col min="13" max="13" width="10.10546875" style="230" customWidth="1"/>
    <col min="14" max="14" width="9.21484375" style="230" bestFit="1" customWidth="1"/>
    <col min="15" max="15" width="10.21484375" style="230" bestFit="1" customWidth="1"/>
    <col min="16" max="16" width="8.3359375" style="230" bestFit="1" customWidth="1"/>
    <col min="17" max="17" width="8.21484375" style="230" bestFit="1" customWidth="1"/>
    <col min="18" max="18" width="8.3359375" style="230" bestFit="1" customWidth="1"/>
    <col min="19" max="19" width="8.21484375" style="230" bestFit="1" customWidth="1"/>
    <col min="20" max="21" width="8.3359375" style="230" bestFit="1" customWidth="1"/>
    <col min="22" max="22" width="8.88671875" style="230" customWidth="1"/>
    <col min="23" max="23" width="10.10546875" style="230" customWidth="1"/>
    <col min="24" max="24" width="10.21484375" style="230" bestFit="1" customWidth="1"/>
    <col min="25" max="26" width="9.99609375" style="230" customWidth="1"/>
    <col min="27" max="27" width="10.3359375" style="230" customWidth="1"/>
    <col min="28" max="28" width="8.3359375" style="230" bestFit="1" customWidth="1"/>
    <col min="29" max="30" width="9.21484375" style="230" bestFit="1" customWidth="1"/>
    <col min="31" max="31" width="10.21484375" style="230" bestFit="1" customWidth="1"/>
    <col min="32" max="16384" width="7.99609375" style="230" customWidth="1"/>
  </cols>
  <sheetData>
    <row r="1" spans="1:31" ht="25.5" customHeight="1">
      <c r="A1" s="225"/>
      <c r="B1" s="225"/>
      <c r="C1" s="226"/>
      <c r="D1" s="226"/>
      <c r="E1" s="226"/>
      <c r="F1" s="226"/>
      <c r="G1" s="226"/>
      <c r="H1" s="226"/>
      <c r="I1" s="227"/>
      <c r="J1" s="225"/>
      <c r="K1" s="226"/>
      <c r="L1" s="226"/>
      <c r="M1" s="226"/>
      <c r="N1" s="226"/>
      <c r="O1" s="226"/>
      <c r="P1" s="226"/>
      <c r="Q1" s="226"/>
      <c r="R1" s="226"/>
      <c r="S1" s="226"/>
      <c r="T1" s="228"/>
      <c r="U1" s="228"/>
      <c r="V1" s="227"/>
      <c r="W1" s="225"/>
      <c r="X1" s="226"/>
      <c r="Y1" s="226"/>
      <c r="Z1" s="226"/>
      <c r="AA1" s="226"/>
      <c r="AB1" s="226"/>
      <c r="AC1" s="226"/>
      <c r="AD1" s="227"/>
      <c r="AE1" s="229"/>
    </row>
    <row r="2" spans="1:31" ht="25.5" customHeight="1">
      <c r="A2" s="242" t="s">
        <v>306</v>
      </c>
      <c r="B2" s="311" t="s">
        <v>275</v>
      </c>
      <c r="C2" s="313" t="s">
        <v>276</v>
      </c>
      <c r="D2" s="231"/>
      <c r="E2" s="231"/>
      <c r="F2" s="231"/>
      <c r="G2" s="232"/>
      <c r="H2" s="310" t="s">
        <v>277</v>
      </c>
      <c r="I2" s="310" t="s">
        <v>278</v>
      </c>
      <c r="J2" s="311" t="s">
        <v>279</v>
      </c>
      <c r="K2" s="313" t="s">
        <v>280</v>
      </c>
      <c r="L2" s="316" t="s">
        <v>297</v>
      </c>
      <c r="M2" s="316" t="s">
        <v>298</v>
      </c>
      <c r="N2" s="234"/>
      <c r="O2" s="231"/>
      <c r="P2" s="231"/>
      <c r="Q2" s="231"/>
      <c r="R2" s="231"/>
      <c r="S2" s="231"/>
      <c r="T2" s="232"/>
      <c r="U2" s="313" t="s">
        <v>281</v>
      </c>
      <c r="V2" s="310" t="s">
        <v>282</v>
      </c>
      <c r="W2" s="311" t="s">
        <v>283</v>
      </c>
      <c r="X2" s="310" t="s">
        <v>284</v>
      </c>
      <c r="Y2" s="310" t="s">
        <v>285</v>
      </c>
      <c r="Z2" s="310" t="s">
        <v>286</v>
      </c>
      <c r="AA2" s="310" t="s">
        <v>287</v>
      </c>
      <c r="AB2" s="310" t="s">
        <v>288</v>
      </c>
      <c r="AC2" s="310" t="s">
        <v>289</v>
      </c>
      <c r="AD2" s="310" t="s">
        <v>290</v>
      </c>
      <c r="AE2" s="311" t="s">
        <v>291</v>
      </c>
    </row>
    <row r="3" spans="1:31" ht="25.5" customHeight="1">
      <c r="A3" s="235"/>
      <c r="B3" s="311"/>
      <c r="C3" s="314"/>
      <c r="D3" s="313" t="s">
        <v>299</v>
      </c>
      <c r="E3" s="231"/>
      <c r="F3" s="232"/>
      <c r="G3" s="310" t="s">
        <v>300</v>
      </c>
      <c r="H3" s="311"/>
      <c r="I3" s="311"/>
      <c r="J3" s="311"/>
      <c r="K3" s="314"/>
      <c r="L3" s="316"/>
      <c r="M3" s="316"/>
      <c r="N3" s="310" t="s">
        <v>292</v>
      </c>
      <c r="O3" s="310" t="s">
        <v>293</v>
      </c>
      <c r="P3" s="310" t="s">
        <v>294</v>
      </c>
      <c r="Q3" s="310" t="s">
        <v>295</v>
      </c>
      <c r="R3" s="313" t="s">
        <v>296</v>
      </c>
      <c r="S3" s="231"/>
      <c r="T3" s="232"/>
      <c r="U3" s="314"/>
      <c r="V3" s="311"/>
      <c r="W3" s="311"/>
      <c r="X3" s="311"/>
      <c r="Y3" s="311"/>
      <c r="Z3" s="311"/>
      <c r="AA3" s="311"/>
      <c r="AB3" s="311"/>
      <c r="AC3" s="311"/>
      <c r="AD3" s="311"/>
      <c r="AE3" s="311"/>
    </row>
    <row r="4" spans="1:31" ht="25.5" customHeight="1">
      <c r="A4" s="236"/>
      <c r="B4" s="312"/>
      <c r="C4" s="315"/>
      <c r="D4" s="315"/>
      <c r="E4" s="233" t="s">
        <v>301</v>
      </c>
      <c r="F4" s="233" t="s">
        <v>302</v>
      </c>
      <c r="G4" s="312"/>
      <c r="H4" s="312"/>
      <c r="I4" s="312"/>
      <c r="J4" s="312"/>
      <c r="K4" s="315"/>
      <c r="L4" s="316"/>
      <c r="M4" s="316"/>
      <c r="N4" s="312"/>
      <c r="O4" s="312"/>
      <c r="P4" s="312"/>
      <c r="Q4" s="312"/>
      <c r="R4" s="315"/>
      <c r="S4" s="233" t="s">
        <v>292</v>
      </c>
      <c r="T4" s="233" t="s">
        <v>293</v>
      </c>
      <c r="U4" s="315"/>
      <c r="V4" s="312"/>
      <c r="W4" s="312"/>
      <c r="X4" s="312"/>
      <c r="Y4" s="312"/>
      <c r="Z4" s="312"/>
      <c r="AA4" s="312"/>
      <c r="AB4" s="312"/>
      <c r="AC4" s="312"/>
      <c r="AD4" s="312"/>
      <c r="AE4" s="312"/>
    </row>
    <row r="5" spans="1:31" ht="25.5" customHeight="1">
      <c r="A5" s="237" t="s">
        <v>20</v>
      </c>
      <c r="B5" s="238">
        <f aca="true" t="shared" si="0" ref="B5:B47">C5+H5+I5</f>
        <v>64953421</v>
      </c>
      <c r="C5" s="238">
        <v>30139033</v>
      </c>
      <c r="D5" s="238">
        <v>19633448</v>
      </c>
      <c r="E5" s="238">
        <v>12683579</v>
      </c>
      <c r="F5" s="238">
        <v>6928083</v>
      </c>
      <c r="G5" s="238">
        <v>3474418</v>
      </c>
      <c r="H5" s="238">
        <v>18823938</v>
      </c>
      <c r="I5" s="238">
        <v>15990450</v>
      </c>
      <c r="J5" s="243">
        <f>K5+U5+V5</f>
        <v>19718168</v>
      </c>
      <c r="K5" s="238">
        <v>19718168</v>
      </c>
      <c r="L5" s="238">
        <f aca="true" t="shared" si="1" ref="L5:L47">N5+S5</f>
        <v>7211920</v>
      </c>
      <c r="M5" s="238">
        <f aca="true" t="shared" si="2" ref="M5:M47">O5+Q5+T5</f>
        <v>12239650</v>
      </c>
      <c r="N5" s="238">
        <v>7211920</v>
      </c>
      <c r="O5" s="238">
        <v>12174339</v>
      </c>
      <c r="P5" s="238">
        <v>266598</v>
      </c>
      <c r="Q5" s="238">
        <v>2528</v>
      </c>
      <c r="R5" s="238">
        <v>62783</v>
      </c>
      <c r="S5" s="238">
        <v>0</v>
      </c>
      <c r="T5" s="238">
        <v>62783</v>
      </c>
      <c r="U5" s="238">
        <v>0</v>
      </c>
      <c r="V5" s="238">
        <v>0</v>
      </c>
      <c r="W5" s="238">
        <f aca="true" t="shared" si="3" ref="W5:W47">SUM(X5:AD5)</f>
        <v>45257273</v>
      </c>
      <c r="X5" s="238">
        <v>14496421</v>
      </c>
      <c r="Y5" s="238">
        <v>1176424</v>
      </c>
      <c r="Z5" s="238">
        <v>8586513</v>
      </c>
      <c r="AA5" s="238">
        <v>1211718</v>
      </c>
      <c r="AB5" s="238">
        <v>57100</v>
      </c>
      <c r="AC5" s="238">
        <v>9106438</v>
      </c>
      <c r="AD5" s="238">
        <v>10622659</v>
      </c>
      <c r="AE5" s="238">
        <v>129928862</v>
      </c>
    </row>
    <row r="6" spans="1:31" ht="25.5" customHeight="1">
      <c r="A6" s="237" t="s">
        <v>21</v>
      </c>
      <c r="B6" s="238">
        <f t="shared" si="0"/>
        <v>24519031</v>
      </c>
      <c r="C6" s="238">
        <v>10737825</v>
      </c>
      <c r="D6" s="238">
        <v>7100185</v>
      </c>
      <c r="E6" s="238">
        <v>4695013</v>
      </c>
      <c r="F6" s="238">
        <v>2405172</v>
      </c>
      <c r="G6" s="238">
        <v>1625049</v>
      </c>
      <c r="H6" s="238">
        <v>7415976</v>
      </c>
      <c r="I6" s="238">
        <v>6365230</v>
      </c>
      <c r="J6" s="238">
        <f aca="true" t="shared" si="4" ref="J6:J47">K6+U6+V6</f>
        <v>6055167</v>
      </c>
      <c r="K6" s="238">
        <v>6038041</v>
      </c>
      <c r="L6" s="238">
        <f t="shared" si="1"/>
        <v>1020196</v>
      </c>
      <c r="M6" s="238">
        <f t="shared" si="2"/>
        <v>4856016</v>
      </c>
      <c r="N6" s="238">
        <v>1020196</v>
      </c>
      <c r="O6" s="238">
        <v>4856016</v>
      </c>
      <c r="P6" s="238">
        <v>161829</v>
      </c>
      <c r="Q6" s="238">
        <v>0</v>
      </c>
      <c r="R6" s="238">
        <v>0</v>
      </c>
      <c r="S6" s="238">
        <v>0</v>
      </c>
      <c r="T6" s="238">
        <v>0</v>
      </c>
      <c r="U6" s="238">
        <v>17126</v>
      </c>
      <c r="V6" s="238">
        <v>0</v>
      </c>
      <c r="W6" s="238">
        <f t="shared" si="3"/>
        <v>20246133</v>
      </c>
      <c r="X6" s="238">
        <v>6195095</v>
      </c>
      <c r="Y6" s="238">
        <v>485769</v>
      </c>
      <c r="Z6" s="238">
        <v>4357854</v>
      </c>
      <c r="AA6" s="238">
        <v>743436</v>
      </c>
      <c r="AB6" s="238">
        <v>224810</v>
      </c>
      <c r="AC6" s="238">
        <v>3178639</v>
      </c>
      <c r="AD6" s="238">
        <v>5060530</v>
      </c>
      <c r="AE6" s="238">
        <v>50820331</v>
      </c>
    </row>
    <row r="7" spans="1:31" ht="25.5" customHeight="1">
      <c r="A7" s="237" t="s">
        <v>22</v>
      </c>
      <c r="B7" s="238">
        <f t="shared" si="0"/>
        <v>20983101</v>
      </c>
      <c r="C7" s="238">
        <v>9769345</v>
      </c>
      <c r="D7" s="238">
        <v>5543840</v>
      </c>
      <c r="E7" s="238">
        <v>3693093</v>
      </c>
      <c r="F7" s="238">
        <v>1850747</v>
      </c>
      <c r="G7" s="238">
        <v>2289626</v>
      </c>
      <c r="H7" s="238">
        <v>4033696</v>
      </c>
      <c r="I7" s="238">
        <v>7180060</v>
      </c>
      <c r="J7" s="238">
        <f t="shared" si="4"/>
        <v>9635057</v>
      </c>
      <c r="K7" s="238">
        <v>8288797</v>
      </c>
      <c r="L7" s="238">
        <f t="shared" si="1"/>
        <v>3114173</v>
      </c>
      <c r="M7" s="238">
        <f t="shared" si="2"/>
        <v>5001247</v>
      </c>
      <c r="N7" s="238">
        <v>3114173</v>
      </c>
      <c r="O7" s="238">
        <v>4999078</v>
      </c>
      <c r="P7" s="238">
        <v>173377</v>
      </c>
      <c r="Q7" s="238">
        <v>0</v>
      </c>
      <c r="R7" s="238">
        <v>2169</v>
      </c>
      <c r="S7" s="238">
        <v>0</v>
      </c>
      <c r="T7" s="238">
        <v>2169</v>
      </c>
      <c r="U7" s="238">
        <v>1346260</v>
      </c>
      <c r="V7" s="238">
        <v>0</v>
      </c>
      <c r="W7" s="238">
        <f t="shared" si="3"/>
        <v>17711138</v>
      </c>
      <c r="X7" s="238">
        <v>5598222</v>
      </c>
      <c r="Y7" s="238">
        <v>678641</v>
      </c>
      <c r="Z7" s="238">
        <v>3071451</v>
      </c>
      <c r="AA7" s="238">
        <v>2293006</v>
      </c>
      <c r="AB7" s="238">
        <v>372</v>
      </c>
      <c r="AC7" s="238">
        <v>894340</v>
      </c>
      <c r="AD7" s="238">
        <v>5175106</v>
      </c>
      <c r="AE7" s="238">
        <v>48329296</v>
      </c>
    </row>
    <row r="8" spans="1:31" ht="25.5" customHeight="1">
      <c r="A8" s="237" t="s">
        <v>23</v>
      </c>
      <c r="B8" s="238">
        <f t="shared" si="0"/>
        <v>14061611</v>
      </c>
      <c r="C8" s="238">
        <v>7257715</v>
      </c>
      <c r="D8" s="238">
        <v>4696045</v>
      </c>
      <c r="E8" s="238">
        <v>3145952</v>
      </c>
      <c r="F8" s="238">
        <v>1550093</v>
      </c>
      <c r="G8" s="238">
        <v>1215872</v>
      </c>
      <c r="H8" s="238">
        <v>3556652</v>
      </c>
      <c r="I8" s="238">
        <v>3247244</v>
      </c>
      <c r="J8" s="238">
        <f t="shared" si="4"/>
        <v>2860308</v>
      </c>
      <c r="K8" s="238">
        <v>2860308</v>
      </c>
      <c r="L8" s="238">
        <f t="shared" si="1"/>
        <v>352102</v>
      </c>
      <c r="M8" s="238">
        <f t="shared" si="2"/>
        <v>2473698</v>
      </c>
      <c r="N8" s="238">
        <v>352102</v>
      </c>
      <c r="O8" s="238">
        <v>2473698</v>
      </c>
      <c r="P8" s="238">
        <v>34508</v>
      </c>
      <c r="Q8" s="238">
        <v>0</v>
      </c>
      <c r="R8" s="238">
        <v>0</v>
      </c>
      <c r="S8" s="238">
        <v>0</v>
      </c>
      <c r="T8" s="238">
        <v>0</v>
      </c>
      <c r="U8" s="238">
        <v>0</v>
      </c>
      <c r="V8" s="238">
        <v>0</v>
      </c>
      <c r="W8" s="238">
        <f t="shared" si="3"/>
        <v>15069807</v>
      </c>
      <c r="X8" s="238">
        <v>4977793</v>
      </c>
      <c r="Y8" s="238">
        <v>397252</v>
      </c>
      <c r="Z8" s="238">
        <v>1551669</v>
      </c>
      <c r="AA8" s="238">
        <v>4983586</v>
      </c>
      <c r="AB8" s="238">
        <v>292</v>
      </c>
      <c r="AC8" s="238">
        <v>179440</v>
      </c>
      <c r="AD8" s="238">
        <v>2979775</v>
      </c>
      <c r="AE8" s="238">
        <v>31991726</v>
      </c>
    </row>
    <row r="9" spans="1:31" ht="25.5" customHeight="1">
      <c r="A9" s="237" t="s">
        <v>24</v>
      </c>
      <c r="B9" s="238">
        <f t="shared" si="0"/>
        <v>14444708</v>
      </c>
      <c r="C9" s="238">
        <v>6296352</v>
      </c>
      <c r="D9" s="238">
        <v>4554581</v>
      </c>
      <c r="E9" s="238">
        <v>3016434</v>
      </c>
      <c r="F9" s="238">
        <v>1538147</v>
      </c>
      <c r="G9" s="238">
        <v>361359</v>
      </c>
      <c r="H9" s="238">
        <v>3161622</v>
      </c>
      <c r="I9" s="238">
        <v>4986734</v>
      </c>
      <c r="J9" s="238">
        <f t="shared" si="4"/>
        <v>5420177</v>
      </c>
      <c r="K9" s="238">
        <v>5377544</v>
      </c>
      <c r="L9" s="238">
        <f t="shared" si="1"/>
        <v>1119014</v>
      </c>
      <c r="M9" s="238">
        <f t="shared" si="2"/>
        <v>4188632</v>
      </c>
      <c r="N9" s="238">
        <v>1119014</v>
      </c>
      <c r="O9" s="238">
        <v>4188632</v>
      </c>
      <c r="P9" s="238">
        <v>69898</v>
      </c>
      <c r="Q9" s="238">
        <v>0</v>
      </c>
      <c r="R9" s="238">
        <v>0</v>
      </c>
      <c r="S9" s="238">
        <v>0</v>
      </c>
      <c r="T9" s="238">
        <v>0</v>
      </c>
      <c r="U9" s="238">
        <v>42633</v>
      </c>
      <c r="V9" s="238">
        <v>0</v>
      </c>
      <c r="W9" s="238">
        <f t="shared" si="3"/>
        <v>16751047</v>
      </c>
      <c r="X9" s="238">
        <v>4134491</v>
      </c>
      <c r="Y9" s="238">
        <v>294563</v>
      </c>
      <c r="Z9" s="238">
        <v>3979529</v>
      </c>
      <c r="AA9" s="238">
        <v>3751792</v>
      </c>
      <c r="AB9" s="238">
        <v>322</v>
      </c>
      <c r="AC9" s="238">
        <v>258200</v>
      </c>
      <c r="AD9" s="238">
        <v>4332150</v>
      </c>
      <c r="AE9" s="238">
        <v>36615932</v>
      </c>
    </row>
    <row r="10" spans="1:31" ht="25.5" customHeight="1">
      <c r="A10" s="237" t="s">
        <v>25</v>
      </c>
      <c r="B10" s="238">
        <f t="shared" si="0"/>
        <v>17711430</v>
      </c>
      <c r="C10" s="238">
        <v>8494188</v>
      </c>
      <c r="D10" s="238">
        <v>6115077</v>
      </c>
      <c r="E10" s="238">
        <v>3993861</v>
      </c>
      <c r="F10" s="238">
        <v>2121216</v>
      </c>
      <c r="G10" s="238">
        <v>941352</v>
      </c>
      <c r="H10" s="238">
        <v>3107612</v>
      </c>
      <c r="I10" s="238">
        <v>6109630</v>
      </c>
      <c r="J10" s="238">
        <f t="shared" si="4"/>
        <v>4653686</v>
      </c>
      <c r="K10" s="238">
        <v>4493782</v>
      </c>
      <c r="L10" s="238">
        <f t="shared" si="1"/>
        <v>1734894</v>
      </c>
      <c r="M10" s="238">
        <f t="shared" si="2"/>
        <v>2536182</v>
      </c>
      <c r="N10" s="238">
        <v>1734894</v>
      </c>
      <c r="O10" s="238">
        <v>2527662</v>
      </c>
      <c r="P10" s="238">
        <v>222706</v>
      </c>
      <c r="Q10" s="238">
        <v>8520</v>
      </c>
      <c r="R10" s="238">
        <v>0</v>
      </c>
      <c r="S10" s="238">
        <v>0</v>
      </c>
      <c r="T10" s="238">
        <v>0</v>
      </c>
      <c r="U10" s="238">
        <v>159904</v>
      </c>
      <c r="V10" s="238">
        <v>0</v>
      </c>
      <c r="W10" s="238">
        <f t="shared" si="3"/>
        <v>12859905</v>
      </c>
      <c r="X10" s="238">
        <v>4213776</v>
      </c>
      <c r="Y10" s="238">
        <v>491239</v>
      </c>
      <c r="Z10" s="238">
        <v>2317492</v>
      </c>
      <c r="AA10" s="238">
        <v>152864</v>
      </c>
      <c r="AB10" s="238">
        <v>408012</v>
      </c>
      <c r="AC10" s="238">
        <v>188476</v>
      </c>
      <c r="AD10" s="238">
        <v>5088046</v>
      </c>
      <c r="AE10" s="238">
        <v>35225021</v>
      </c>
    </row>
    <row r="11" spans="1:31" ht="25.5" customHeight="1">
      <c r="A11" s="237" t="s">
        <v>26</v>
      </c>
      <c r="B11" s="238">
        <f t="shared" si="0"/>
        <v>3858502</v>
      </c>
      <c r="C11" s="238">
        <v>1776242</v>
      </c>
      <c r="D11" s="238">
        <v>1169488</v>
      </c>
      <c r="E11" s="238">
        <v>790457</v>
      </c>
      <c r="F11" s="238">
        <v>379031</v>
      </c>
      <c r="G11" s="238">
        <v>132150</v>
      </c>
      <c r="H11" s="238">
        <v>874539</v>
      </c>
      <c r="I11" s="238">
        <v>1207721</v>
      </c>
      <c r="J11" s="238">
        <f t="shared" si="4"/>
        <v>1623868</v>
      </c>
      <c r="K11" s="238">
        <v>1600741</v>
      </c>
      <c r="L11" s="238">
        <f t="shared" si="1"/>
        <v>646503</v>
      </c>
      <c r="M11" s="238">
        <f t="shared" si="2"/>
        <v>911953</v>
      </c>
      <c r="N11" s="238">
        <v>646503</v>
      </c>
      <c r="O11" s="238">
        <v>732876</v>
      </c>
      <c r="P11" s="238">
        <v>42285</v>
      </c>
      <c r="Q11" s="238">
        <v>0</v>
      </c>
      <c r="R11" s="238">
        <v>179077</v>
      </c>
      <c r="S11" s="238">
        <v>0</v>
      </c>
      <c r="T11" s="238">
        <v>179077</v>
      </c>
      <c r="U11" s="238">
        <v>23127</v>
      </c>
      <c r="V11" s="238">
        <v>0</v>
      </c>
      <c r="W11" s="238">
        <f t="shared" si="3"/>
        <v>3564735</v>
      </c>
      <c r="X11" s="238">
        <v>1010674</v>
      </c>
      <c r="Y11" s="238">
        <v>61882</v>
      </c>
      <c r="Z11" s="238">
        <v>1261175</v>
      </c>
      <c r="AA11" s="238">
        <v>5658</v>
      </c>
      <c r="AB11" s="238">
        <v>1091</v>
      </c>
      <c r="AC11" s="238">
        <v>33800</v>
      </c>
      <c r="AD11" s="238">
        <v>1190455</v>
      </c>
      <c r="AE11" s="238">
        <v>9047105</v>
      </c>
    </row>
    <row r="12" spans="1:31" ht="25.5" customHeight="1">
      <c r="A12" s="237" t="s">
        <v>27</v>
      </c>
      <c r="B12" s="238">
        <f t="shared" si="0"/>
        <v>5776710</v>
      </c>
      <c r="C12" s="238">
        <v>3035611</v>
      </c>
      <c r="D12" s="238">
        <v>2105958</v>
      </c>
      <c r="E12" s="238">
        <v>1388319</v>
      </c>
      <c r="F12" s="238">
        <v>717639</v>
      </c>
      <c r="G12" s="238">
        <v>259169</v>
      </c>
      <c r="H12" s="238">
        <v>1238110</v>
      </c>
      <c r="I12" s="238">
        <v>1502989</v>
      </c>
      <c r="J12" s="238">
        <f t="shared" si="4"/>
        <v>2347935</v>
      </c>
      <c r="K12" s="238">
        <v>2295345</v>
      </c>
      <c r="L12" s="238">
        <f t="shared" si="1"/>
        <v>232682</v>
      </c>
      <c r="M12" s="238">
        <f t="shared" si="2"/>
        <v>2028632</v>
      </c>
      <c r="N12" s="238">
        <v>232682</v>
      </c>
      <c r="O12" s="238">
        <v>2028632</v>
      </c>
      <c r="P12" s="238">
        <v>34031</v>
      </c>
      <c r="Q12" s="238">
        <v>0</v>
      </c>
      <c r="R12" s="238">
        <v>0</v>
      </c>
      <c r="S12" s="238">
        <v>0</v>
      </c>
      <c r="T12" s="238">
        <v>0</v>
      </c>
      <c r="U12" s="238">
        <v>52590</v>
      </c>
      <c r="V12" s="238">
        <v>0</v>
      </c>
      <c r="W12" s="238">
        <f t="shared" si="3"/>
        <v>5218162</v>
      </c>
      <c r="X12" s="238">
        <v>2043376</v>
      </c>
      <c r="Y12" s="238">
        <v>223590</v>
      </c>
      <c r="Z12" s="238">
        <v>554176</v>
      </c>
      <c r="AA12" s="238">
        <v>690916</v>
      </c>
      <c r="AB12" s="238">
        <v>211751</v>
      </c>
      <c r="AC12" s="238">
        <v>154000</v>
      </c>
      <c r="AD12" s="238">
        <v>1340353</v>
      </c>
      <c r="AE12" s="238">
        <v>13342807</v>
      </c>
    </row>
    <row r="13" spans="1:31" ht="25.5" customHeight="1">
      <c r="A13" s="237" t="s">
        <v>28</v>
      </c>
      <c r="B13" s="238">
        <f t="shared" si="0"/>
        <v>8774183</v>
      </c>
      <c r="C13" s="238">
        <v>3603287</v>
      </c>
      <c r="D13" s="238">
        <v>2440275</v>
      </c>
      <c r="E13" s="238">
        <v>1619509</v>
      </c>
      <c r="F13" s="238">
        <v>820766</v>
      </c>
      <c r="G13" s="238">
        <v>283094</v>
      </c>
      <c r="H13" s="238">
        <v>2718977</v>
      </c>
      <c r="I13" s="238">
        <v>2451919</v>
      </c>
      <c r="J13" s="238">
        <f t="shared" si="4"/>
        <v>2374295</v>
      </c>
      <c r="K13" s="238">
        <v>2374295</v>
      </c>
      <c r="L13" s="238">
        <f t="shared" si="1"/>
        <v>695820</v>
      </c>
      <c r="M13" s="238">
        <f t="shared" si="2"/>
        <v>1532408</v>
      </c>
      <c r="N13" s="238">
        <v>695820</v>
      </c>
      <c r="O13" s="238">
        <v>1532408</v>
      </c>
      <c r="P13" s="238">
        <v>146067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f t="shared" si="3"/>
        <v>7355086</v>
      </c>
      <c r="X13" s="238">
        <v>2399776</v>
      </c>
      <c r="Y13" s="238">
        <v>98203</v>
      </c>
      <c r="Z13" s="238">
        <v>1800429</v>
      </c>
      <c r="AA13" s="238">
        <v>685049</v>
      </c>
      <c r="AB13" s="238">
        <v>74299</v>
      </c>
      <c r="AC13" s="238">
        <v>99990</v>
      </c>
      <c r="AD13" s="238">
        <v>2197340</v>
      </c>
      <c r="AE13" s="238">
        <v>18503564</v>
      </c>
    </row>
    <row r="14" spans="1:31" ht="25.5" customHeight="1">
      <c r="A14" s="237" t="s">
        <v>29</v>
      </c>
      <c r="B14" s="238">
        <f t="shared" si="0"/>
        <v>11541094</v>
      </c>
      <c r="C14" s="238">
        <v>5617267</v>
      </c>
      <c r="D14" s="238">
        <v>4011819</v>
      </c>
      <c r="E14" s="238">
        <v>2662812</v>
      </c>
      <c r="F14" s="238">
        <v>1349007</v>
      </c>
      <c r="G14" s="238">
        <v>579247</v>
      </c>
      <c r="H14" s="238">
        <v>1909070</v>
      </c>
      <c r="I14" s="238">
        <v>4014757</v>
      </c>
      <c r="J14" s="238">
        <f t="shared" si="4"/>
        <v>6196272</v>
      </c>
      <c r="K14" s="238">
        <v>5832252</v>
      </c>
      <c r="L14" s="238">
        <f t="shared" si="1"/>
        <v>1783716</v>
      </c>
      <c r="M14" s="238">
        <f t="shared" si="2"/>
        <v>3812413</v>
      </c>
      <c r="N14" s="238">
        <v>1783716</v>
      </c>
      <c r="O14" s="238">
        <v>3812413</v>
      </c>
      <c r="P14" s="238">
        <v>236123</v>
      </c>
      <c r="Q14" s="238">
        <v>0</v>
      </c>
      <c r="R14" s="238">
        <v>0</v>
      </c>
      <c r="S14" s="238">
        <v>0</v>
      </c>
      <c r="T14" s="238">
        <v>0</v>
      </c>
      <c r="U14" s="238">
        <v>364020</v>
      </c>
      <c r="V14" s="238">
        <v>0</v>
      </c>
      <c r="W14" s="238">
        <f t="shared" si="3"/>
        <v>10284472</v>
      </c>
      <c r="X14" s="238">
        <v>4062467</v>
      </c>
      <c r="Y14" s="238">
        <v>338603</v>
      </c>
      <c r="Z14" s="238">
        <v>2033196</v>
      </c>
      <c r="AA14" s="238">
        <v>1171817</v>
      </c>
      <c r="AB14" s="238">
        <v>154200</v>
      </c>
      <c r="AC14" s="238">
        <v>79000</v>
      </c>
      <c r="AD14" s="238">
        <v>2445189</v>
      </c>
      <c r="AE14" s="238">
        <v>28021838</v>
      </c>
    </row>
    <row r="15" spans="1:31" ht="25.5" customHeight="1">
      <c r="A15" s="237" t="s">
        <v>30</v>
      </c>
      <c r="B15" s="238">
        <f t="shared" si="0"/>
        <v>6265973</v>
      </c>
      <c r="C15" s="238">
        <v>2564721</v>
      </c>
      <c r="D15" s="238">
        <v>1788324</v>
      </c>
      <c r="E15" s="238">
        <v>1196022</v>
      </c>
      <c r="F15" s="238">
        <v>592302</v>
      </c>
      <c r="G15" s="238">
        <v>209411</v>
      </c>
      <c r="H15" s="238">
        <v>1726526</v>
      </c>
      <c r="I15" s="238">
        <v>1974726</v>
      </c>
      <c r="J15" s="238">
        <f t="shared" si="4"/>
        <v>4407434</v>
      </c>
      <c r="K15" s="238">
        <v>4400434</v>
      </c>
      <c r="L15" s="238">
        <f t="shared" si="1"/>
        <v>639419</v>
      </c>
      <c r="M15" s="238">
        <f t="shared" si="2"/>
        <v>3702257</v>
      </c>
      <c r="N15" s="238">
        <v>639419</v>
      </c>
      <c r="O15" s="238">
        <v>3701815</v>
      </c>
      <c r="P15" s="238">
        <v>58758</v>
      </c>
      <c r="Q15" s="238">
        <v>442</v>
      </c>
      <c r="R15" s="238">
        <v>0</v>
      </c>
      <c r="S15" s="238">
        <v>0</v>
      </c>
      <c r="T15" s="238">
        <v>0</v>
      </c>
      <c r="U15" s="238">
        <v>7000</v>
      </c>
      <c r="V15" s="238">
        <v>0</v>
      </c>
      <c r="W15" s="238">
        <f t="shared" si="3"/>
        <v>6560307</v>
      </c>
      <c r="X15" s="238">
        <v>1852442</v>
      </c>
      <c r="Y15" s="238">
        <v>64325</v>
      </c>
      <c r="Z15" s="238">
        <v>1937979</v>
      </c>
      <c r="AA15" s="238">
        <v>6409</v>
      </c>
      <c r="AB15" s="238">
        <v>3783</v>
      </c>
      <c r="AC15" s="238">
        <v>561550</v>
      </c>
      <c r="AD15" s="238">
        <v>2133819</v>
      </c>
      <c r="AE15" s="238">
        <v>17233714</v>
      </c>
    </row>
    <row r="16" spans="1:31" ht="25.5" customHeight="1">
      <c r="A16" s="237" t="s">
        <v>31</v>
      </c>
      <c r="B16" s="238">
        <f t="shared" si="0"/>
        <v>8281132</v>
      </c>
      <c r="C16" s="238">
        <v>4406098</v>
      </c>
      <c r="D16" s="238">
        <v>3103487</v>
      </c>
      <c r="E16" s="238">
        <v>2050704</v>
      </c>
      <c r="F16" s="238">
        <v>1052783</v>
      </c>
      <c r="G16" s="238">
        <v>403258</v>
      </c>
      <c r="H16" s="238">
        <v>2129786</v>
      </c>
      <c r="I16" s="238">
        <v>1745248</v>
      </c>
      <c r="J16" s="238">
        <f t="shared" si="4"/>
        <v>1622332</v>
      </c>
      <c r="K16" s="238">
        <v>1607637</v>
      </c>
      <c r="L16" s="238">
        <f t="shared" si="1"/>
        <v>180715</v>
      </c>
      <c r="M16" s="238">
        <f t="shared" si="2"/>
        <v>1389233</v>
      </c>
      <c r="N16" s="238">
        <v>180715</v>
      </c>
      <c r="O16" s="238">
        <v>1389233</v>
      </c>
      <c r="P16" s="238">
        <v>37689</v>
      </c>
      <c r="Q16" s="238">
        <v>0</v>
      </c>
      <c r="R16" s="238">
        <v>0</v>
      </c>
      <c r="S16" s="238">
        <v>0</v>
      </c>
      <c r="T16" s="238">
        <v>0</v>
      </c>
      <c r="U16" s="238">
        <v>14695</v>
      </c>
      <c r="V16" s="238">
        <v>0</v>
      </c>
      <c r="W16" s="238">
        <f t="shared" si="3"/>
        <v>7726861</v>
      </c>
      <c r="X16" s="238">
        <v>2149199</v>
      </c>
      <c r="Y16" s="238">
        <v>186499</v>
      </c>
      <c r="Z16" s="238">
        <v>1250440</v>
      </c>
      <c r="AA16" s="238">
        <v>615126</v>
      </c>
      <c r="AB16" s="238">
        <v>230660</v>
      </c>
      <c r="AC16" s="238">
        <v>210000</v>
      </c>
      <c r="AD16" s="238">
        <v>3084937</v>
      </c>
      <c r="AE16" s="238">
        <v>17630325</v>
      </c>
    </row>
    <row r="17" spans="1:31" ht="25.5" customHeight="1">
      <c r="A17" s="237" t="s">
        <v>32</v>
      </c>
      <c r="B17" s="238">
        <f t="shared" si="0"/>
        <v>16997232</v>
      </c>
      <c r="C17" s="238">
        <v>8827781</v>
      </c>
      <c r="D17" s="238">
        <v>6519697</v>
      </c>
      <c r="E17" s="238">
        <v>4314094</v>
      </c>
      <c r="F17" s="238">
        <v>2205603</v>
      </c>
      <c r="G17" s="238">
        <v>722737</v>
      </c>
      <c r="H17" s="238">
        <v>4766440</v>
      </c>
      <c r="I17" s="238">
        <v>3403011</v>
      </c>
      <c r="J17" s="238">
        <f t="shared" si="4"/>
        <v>10471451</v>
      </c>
      <c r="K17" s="238">
        <v>10471451</v>
      </c>
      <c r="L17" s="238">
        <f t="shared" si="1"/>
        <v>2932806</v>
      </c>
      <c r="M17" s="238">
        <f t="shared" si="2"/>
        <v>7256718</v>
      </c>
      <c r="N17" s="238">
        <v>2932806</v>
      </c>
      <c r="O17" s="238">
        <v>7104227</v>
      </c>
      <c r="P17" s="238">
        <v>281927</v>
      </c>
      <c r="Q17" s="238">
        <v>0</v>
      </c>
      <c r="R17" s="238">
        <v>152491</v>
      </c>
      <c r="S17" s="238">
        <v>0</v>
      </c>
      <c r="T17" s="238">
        <v>152491</v>
      </c>
      <c r="U17" s="238">
        <v>0</v>
      </c>
      <c r="V17" s="238">
        <v>0</v>
      </c>
      <c r="W17" s="238">
        <f t="shared" si="3"/>
        <v>12399976</v>
      </c>
      <c r="X17" s="238">
        <v>6043916</v>
      </c>
      <c r="Y17" s="238">
        <v>334691</v>
      </c>
      <c r="Z17" s="238">
        <v>1231330</v>
      </c>
      <c r="AA17" s="238">
        <v>1098598</v>
      </c>
      <c r="AB17" s="238">
        <v>1385</v>
      </c>
      <c r="AC17" s="238">
        <v>405000</v>
      </c>
      <c r="AD17" s="238">
        <v>3285056</v>
      </c>
      <c r="AE17" s="238">
        <v>39868659</v>
      </c>
    </row>
    <row r="18" spans="1:31" ht="25.5" customHeight="1">
      <c r="A18" s="237" t="s">
        <v>33</v>
      </c>
      <c r="B18" s="238">
        <f t="shared" si="0"/>
        <v>9342706</v>
      </c>
      <c r="C18" s="238">
        <v>3874776</v>
      </c>
      <c r="D18" s="238">
        <v>2703842</v>
      </c>
      <c r="E18" s="238">
        <v>1713148</v>
      </c>
      <c r="F18" s="238">
        <v>990694</v>
      </c>
      <c r="G18" s="238">
        <v>313269</v>
      </c>
      <c r="H18" s="238">
        <v>2907872</v>
      </c>
      <c r="I18" s="238">
        <v>2560058</v>
      </c>
      <c r="J18" s="238">
        <f t="shared" si="4"/>
        <v>4837728</v>
      </c>
      <c r="K18" s="238">
        <v>4837728</v>
      </c>
      <c r="L18" s="238">
        <f t="shared" si="1"/>
        <v>1510837</v>
      </c>
      <c r="M18" s="238">
        <f t="shared" si="2"/>
        <v>3193182</v>
      </c>
      <c r="N18" s="238">
        <v>1510837</v>
      </c>
      <c r="O18" s="238">
        <v>3193182</v>
      </c>
      <c r="P18" s="238">
        <v>133709</v>
      </c>
      <c r="Q18" s="238">
        <v>0</v>
      </c>
      <c r="R18" s="238"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f t="shared" si="3"/>
        <v>10758660</v>
      </c>
      <c r="X18" s="238">
        <v>4158412</v>
      </c>
      <c r="Y18" s="238">
        <v>164643</v>
      </c>
      <c r="Z18" s="238">
        <v>3206436</v>
      </c>
      <c r="AA18" s="238">
        <v>257462</v>
      </c>
      <c r="AB18" s="238">
        <v>153</v>
      </c>
      <c r="AC18" s="238">
        <v>81680</v>
      </c>
      <c r="AD18" s="238">
        <v>2889874</v>
      </c>
      <c r="AE18" s="238">
        <v>24939094</v>
      </c>
    </row>
    <row r="19" spans="1:31" ht="25.5" customHeight="1">
      <c r="A19" s="237" t="s">
        <v>256</v>
      </c>
      <c r="B19" s="238">
        <f t="shared" si="0"/>
        <v>5695939</v>
      </c>
      <c r="C19" s="238">
        <v>2999032</v>
      </c>
      <c r="D19" s="238">
        <v>2081190</v>
      </c>
      <c r="E19" s="238">
        <v>1400306</v>
      </c>
      <c r="F19" s="238">
        <v>680884</v>
      </c>
      <c r="G19" s="238">
        <v>267014</v>
      </c>
      <c r="H19" s="238">
        <v>962759</v>
      </c>
      <c r="I19" s="238">
        <v>1734148</v>
      </c>
      <c r="J19" s="238">
        <f t="shared" si="4"/>
        <v>2376891</v>
      </c>
      <c r="K19" s="238">
        <v>2364097</v>
      </c>
      <c r="L19" s="238">
        <f t="shared" si="1"/>
        <v>441016</v>
      </c>
      <c r="M19" s="238">
        <f t="shared" si="2"/>
        <v>1898382</v>
      </c>
      <c r="N19" s="238">
        <v>441016</v>
      </c>
      <c r="O19" s="238">
        <v>1898382</v>
      </c>
      <c r="P19" s="238">
        <v>24699</v>
      </c>
      <c r="Q19" s="238">
        <v>0</v>
      </c>
      <c r="R19" s="238">
        <v>0</v>
      </c>
      <c r="S19" s="238">
        <v>0</v>
      </c>
      <c r="T19" s="238">
        <v>0</v>
      </c>
      <c r="U19" s="238">
        <v>12794</v>
      </c>
      <c r="V19" s="238">
        <v>0</v>
      </c>
      <c r="W19" s="238">
        <f t="shared" si="3"/>
        <v>4258571</v>
      </c>
      <c r="X19" s="238">
        <v>1643292</v>
      </c>
      <c r="Y19" s="238">
        <v>124955</v>
      </c>
      <c r="Z19" s="238">
        <v>954213</v>
      </c>
      <c r="AA19" s="238">
        <v>181747</v>
      </c>
      <c r="AB19" s="238">
        <v>38466</v>
      </c>
      <c r="AC19" s="238">
        <v>63000</v>
      </c>
      <c r="AD19" s="238">
        <v>1252898</v>
      </c>
      <c r="AE19" s="238">
        <v>12331401</v>
      </c>
    </row>
    <row r="20" spans="1:31" ht="25.5" customHeight="1">
      <c r="A20" s="237" t="s">
        <v>257</v>
      </c>
      <c r="B20" s="238">
        <f t="shared" si="0"/>
        <v>4886722</v>
      </c>
      <c r="C20" s="238">
        <v>2413624</v>
      </c>
      <c r="D20" s="238">
        <v>1613726</v>
      </c>
      <c r="E20" s="238">
        <v>1088124</v>
      </c>
      <c r="F20" s="238">
        <v>525602</v>
      </c>
      <c r="G20" s="238">
        <v>191775</v>
      </c>
      <c r="H20" s="238">
        <v>1401424</v>
      </c>
      <c r="I20" s="238">
        <v>1071674</v>
      </c>
      <c r="J20" s="238">
        <f t="shared" si="4"/>
        <v>3034259</v>
      </c>
      <c r="K20" s="238">
        <v>3034259</v>
      </c>
      <c r="L20" s="238">
        <f t="shared" si="1"/>
        <v>754128</v>
      </c>
      <c r="M20" s="238">
        <f t="shared" si="2"/>
        <v>2039877</v>
      </c>
      <c r="N20" s="238">
        <v>754128</v>
      </c>
      <c r="O20" s="238">
        <v>2014212</v>
      </c>
      <c r="P20" s="238">
        <v>240254</v>
      </c>
      <c r="Q20" s="238">
        <v>5494</v>
      </c>
      <c r="R20" s="238">
        <v>20171</v>
      </c>
      <c r="S20" s="238">
        <v>0</v>
      </c>
      <c r="T20" s="238">
        <v>20171</v>
      </c>
      <c r="U20" s="238">
        <v>0</v>
      </c>
      <c r="V20" s="238">
        <v>0</v>
      </c>
      <c r="W20" s="238">
        <f t="shared" si="3"/>
        <v>5408687</v>
      </c>
      <c r="X20" s="238">
        <v>2266130</v>
      </c>
      <c r="Y20" s="238">
        <v>212130</v>
      </c>
      <c r="Z20" s="238">
        <v>1647703</v>
      </c>
      <c r="AA20" s="238">
        <v>340083</v>
      </c>
      <c r="AB20" s="238">
        <v>50135</v>
      </c>
      <c r="AC20" s="238">
        <v>30000</v>
      </c>
      <c r="AD20" s="238">
        <v>862506</v>
      </c>
      <c r="AE20" s="238">
        <v>13329668</v>
      </c>
    </row>
    <row r="21" spans="1:31" ht="25.5" customHeight="1">
      <c r="A21" s="237" t="s">
        <v>258</v>
      </c>
      <c r="B21" s="238">
        <f t="shared" si="0"/>
        <v>6289258</v>
      </c>
      <c r="C21" s="238">
        <v>2779991</v>
      </c>
      <c r="D21" s="238">
        <v>1927982</v>
      </c>
      <c r="E21" s="238">
        <v>1263282</v>
      </c>
      <c r="F21" s="238">
        <v>664700</v>
      </c>
      <c r="G21" s="238">
        <v>298947</v>
      </c>
      <c r="H21" s="238">
        <v>934591</v>
      </c>
      <c r="I21" s="238">
        <v>2574676</v>
      </c>
      <c r="J21" s="238">
        <f t="shared" si="4"/>
        <v>5278545</v>
      </c>
      <c r="K21" s="238">
        <v>4190759</v>
      </c>
      <c r="L21" s="238">
        <f t="shared" si="1"/>
        <v>1986103</v>
      </c>
      <c r="M21" s="238">
        <f t="shared" si="2"/>
        <v>2136581</v>
      </c>
      <c r="N21" s="238">
        <v>1986103</v>
      </c>
      <c r="O21" s="238">
        <v>2135482</v>
      </c>
      <c r="P21" s="238">
        <v>68075</v>
      </c>
      <c r="Q21" s="238">
        <v>0</v>
      </c>
      <c r="R21" s="238">
        <v>1099</v>
      </c>
      <c r="S21" s="238">
        <v>0</v>
      </c>
      <c r="T21" s="238">
        <v>1099</v>
      </c>
      <c r="U21" s="238">
        <v>1087786</v>
      </c>
      <c r="V21" s="238">
        <v>0</v>
      </c>
      <c r="W21" s="238">
        <f t="shared" si="3"/>
        <v>8519561</v>
      </c>
      <c r="X21" s="238">
        <v>2449230</v>
      </c>
      <c r="Y21" s="238">
        <v>303258</v>
      </c>
      <c r="Z21" s="238">
        <v>1271442</v>
      </c>
      <c r="AA21" s="238">
        <v>2471867</v>
      </c>
      <c r="AB21" s="238">
        <v>76</v>
      </c>
      <c r="AC21" s="238">
        <v>115000</v>
      </c>
      <c r="AD21" s="238">
        <v>1908688</v>
      </c>
      <c r="AE21" s="238">
        <v>20087364</v>
      </c>
    </row>
    <row r="22" spans="1:31" ht="25.5" customHeight="1">
      <c r="A22" s="237" t="s">
        <v>259</v>
      </c>
      <c r="B22" s="238">
        <f t="shared" si="0"/>
        <v>5149669</v>
      </c>
      <c r="C22" s="238">
        <v>2638543</v>
      </c>
      <c r="D22" s="238">
        <v>1682546</v>
      </c>
      <c r="E22" s="238">
        <v>1142664</v>
      </c>
      <c r="F22" s="238">
        <v>539882</v>
      </c>
      <c r="G22" s="238">
        <v>203452</v>
      </c>
      <c r="H22" s="238">
        <v>1002261</v>
      </c>
      <c r="I22" s="238">
        <v>1508865</v>
      </c>
      <c r="J22" s="238">
        <f t="shared" si="4"/>
        <v>3288550</v>
      </c>
      <c r="K22" s="238">
        <v>3244643</v>
      </c>
      <c r="L22" s="238">
        <f t="shared" si="1"/>
        <v>690892</v>
      </c>
      <c r="M22" s="238">
        <f t="shared" si="2"/>
        <v>2482018</v>
      </c>
      <c r="N22" s="238">
        <v>690892</v>
      </c>
      <c r="O22" s="238">
        <v>2450917</v>
      </c>
      <c r="P22" s="238">
        <v>71733</v>
      </c>
      <c r="Q22" s="238">
        <v>25607</v>
      </c>
      <c r="R22" s="238">
        <v>5494</v>
      </c>
      <c r="S22" s="238">
        <v>0</v>
      </c>
      <c r="T22" s="238">
        <v>5494</v>
      </c>
      <c r="U22" s="238">
        <v>43907</v>
      </c>
      <c r="V22" s="238">
        <v>0</v>
      </c>
      <c r="W22" s="238">
        <f t="shared" si="3"/>
        <v>6173692</v>
      </c>
      <c r="X22" s="238">
        <v>2469873</v>
      </c>
      <c r="Y22" s="238">
        <v>113151</v>
      </c>
      <c r="Z22" s="238">
        <v>1664587</v>
      </c>
      <c r="AA22" s="238">
        <v>421200</v>
      </c>
      <c r="AB22" s="238">
        <v>20103</v>
      </c>
      <c r="AC22" s="238">
        <v>52000</v>
      </c>
      <c r="AD22" s="238">
        <v>1432778</v>
      </c>
      <c r="AE22" s="238">
        <v>14611911</v>
      </c>
    </row>
    <row r="23" spans="1:31" ht="25.5" customHeight="1">
      <c r="A23" s="237" t="s">
        <v>260</v>
      </c>
      <c r="B23" s="238">
        <f t="shared" si="0"/>
        <v>12609862</v>
      </c>
      <c r="C23" s="238">
        <v>5031460</v>
      </c>
      <c r="D23" s="238">
        <v>3643930</v>
      </c>
      <c r="E23" s="238">
        <v>2438499</v>
      </c>
      <c r="F23" s="238">
        <v>1205431</v>
      </c>
      <c r="G23" s="238">
        <v>465942</v>
      </c>
      <c r="H23" s="238">
        <v>1755511</v>
      </c>
      <c r="I23" s="238">
        <v>5822891</v>
      </c>
      <c r="J23" s="238">
        <f t="shared" si="4"/>
        <v>6212042</v>
      </c>
      <c r="K23" s="238">
        <v>5864908</v>
      </c>
      <c r="L23" s="238">
        <f t="shared" si="1"/>
        <v>2254939</v>
      </c>
      <c r="M23" s="238">
        <f t="shared" si="2"/>
        <v>3283003</v>
      </c>
      <c r="N23" s="238">
        <v>2254939</v>
      </c>
      <c r="O23" s="238">
        <v>3283003</v>
      </c>
      <c r="P23" s="238">
        <v>326966</v>
      </c>
      <c r="Q23" s="238">
        <v>0</v>
      </c>
      <c r="R23" s="238">
        <v>0</v>
      </c>
      <c r="S23" s="238">
        <v>0</v>
      </c>
      <c r="T23" s="238">
        <v>0</v>
      </c>
      <c r="U23" s="238">
        <v>347134</v>
      </c>
      <c r="V23" s="238">
        <v>0</v>
      </c>
      <c r="W23" s="238">
        <f t="shared" si="3"/>
        <v>10063722</v>
      </c>
      <c r="X23" s="238">
        <v>3926168</v>
      </c>
      <c r="Y23" s="238">
        <v>195737</v>
      </c>
      <c r="Z23" s="238">
        <v>1739390</v>
      </c>
      <c r="AA23" s="238">
        <v>636864</v>
      </c>
      <c r="AB23" s="238">
        <v>154117</v>
      </c>
      <c r="AC23" s="238">
        <v>124351</v>
      </c>
      <c r="AD23" s="238">
        <v>3287095</v>
      </c>
      <c r="AE23" s="238">
        <v>28885626</v>
      </c>
    </row>
    <row r="24" spans="1:31" ht="25.5" customHeight="1">
      <c r="A24" s="237" t="s">
        <v>261</v>
      </c>
      <c r="B24" s="238">
        <f t="shared" si="0"/>
        <v>9408289</v>
      </c>
      <c r="C24" s="238">
        <v>4534096</v>
      </c>
      <c r="D24" s="238">
        <v>3138442</v>
      </c>
      <c r="E24" s="238">
        <v>2076930</v>
      </c>
      <c r="F24" s="238">
        <v>1061512</v>
      </c>
      <c r="G24" s="238">
        <v>485576</v>
      </c>
      <c r="H24" s="238">
        <v>1205608</v>
      </c>
      <c r="I24" s="238">
        <v>3668585</v>
      </c>
      <c r="J24" s="238">
        <f t="shared" si="4"/>
        <v>5378661</v>
      </c>
      <c r="K24" s="238">
        <v>4932112</v>
      </c>
      <c r="L24" s="238">
        <f t="shared" si="1"/>
        <v>1589191</v>
      </c>
      <c r="M24" s="238">
        <f t="shared" si="2"/>
        <v>3057599</v>
      </c>
      <c r="N24" s="238">
        <v>1589191</v>
      </c>
      <c r="O24" s="238">
        <v>3057599</v>
      </c>
      <c r="P24" s="238">
        <v>285322</v>
      </c>
      <c r="Q24" s="238">
        <v>0</v>
      </c>
      <c r="R24" s="238">
        <v>0</v>
      </c>
      <c r="S24" s="238">
        <v>0</v>
      </c>
      <c r="T24" s="238">
        <v>0</v>
      </c>
      <c r="U24" s="238">
        <v>446549</v>
      </c>
      <c r="V24" s="238">
        <v>0</v>
      </c>
      <c r="W24" s="238">
        <f t="shared" si="3"/>
        <v>7780291</v>
      </c>
      <c r="X24" s="238">
        <v>2687193</v>
      </c>
      <c r="Y24" s="238">
        <v>463265</v>
      </c>
      <c r="Z24" s="238">
        <v>1090133</v>
      </c>
      <c r="AA24" s="238">
        <v>683455</v>
      </c>
      <c r="AB24" s="238">
        <v>37506</v>
      </c>
      <c r="AC24" s="238">
        <v>129240</v>
      </c>
      <c r="AD24" s="238">
        <v>2689499</v>
      </c>
      <c r="AE24" s="238">
        <v>22567241</v>
      </c>
    </row>
    <row r="25" spans="1:31" ht="25.5" customHeight="1">
      <c r="A25" s="237" t="s">
        <v>262</v>
      </c>
      <c r="B25" s="238">
        <f t="shared" si="0"/>
        <v>5701363</v>
      </c>
      <c r="C25" s="238">
        <v>3122472</v>
      </c>
      <c r="D25" s="238">
        <v>2264896</v>
      </c>
      <c r="E25" s="238">
        <v>1540634</v>
      </c>
      <c r="F25" s="238">
        <v>724262</v>
      </c>
      <c r="G25" s="238">
        <v>239427</v>
      </c>
      <c r="H25" s="238">
        <v>1372704</v>
      </c>
      <c r="I25" s="238">
        <v>1206187</v>
      </c>
      <c r="J25" s="238">
        <f t="shared" si="4"/>
        <v>2665168</v>
      </c>
      <c r="K25" s="238">
        <v>2665168</v>
      </c>
      <c r="L25" s="238">
        <f t="shared" si="1"/>
        <v>915391</v>
      </c>
      <c r="M25" s="238">
        <f t="shared" si="2"/>
        <v>1708375</v>
      </c>
      <c r="N25" s="238">
        <v>915391</v>
      </c>
      <c r="O25" s="238">
        <v>1706947</v>
      </c>
      <c r="P25" s="238">
        <v>41402</v>
      </c>
      <c r="Q25" s="238">
        <v>231</v>
      </c>
      <c r="R25" s="238">
        <v>1197</v>
      </c>
      <c r="S25" s="238">
        <v>0</v>
      </c>
      <c r="T25" s="238">
        <v>1197</v>
      </c>
      <c r="U25" s="238">
        <v>0</v>
      </c>
      <c r="V25" s="238">
        <v>0</v>
      </c>
      <c r="W25" s="238">
        <f t="shared" si="3"/>
        <v>7097754</v>
      </c>
      <c r="X25" s="238">
        <v>3003891</v>
      </c>
      <c r="Y25" s="238">
        <v>54989</v>
      </c>
      <c r="Z25" s="238">
        <v>1545086</v>
      </c>
      <c r="AA25" s="238">
        <v>416650</v>
      </c>
      <c r="AB25" s="238">
        <v>100</v>
      </c>
      <c r="AC25" s="238">
        <v>5830</v>
      </c>
      <c r="AD25" s="238">
        <v>2071208</v>
      </c>
      <c r="AE25" s="238">
        <v>15464285</v>
      </c>
    </row>
    <row r="26" spans="1:31" ht="25.5" customHeight="1">
      <c r="A26" s="237" t="s">
        <v>34</v>
      </c>
      <c r="B26" s="238">
        <f t="shared" si="0"/>
        <v>2321317</v>
      </c>
      <c r="C26" s="238">
        <v>1272442</v>
      </c>
      <c r="D26" s="238">
        <v>835755</v>
      </c>
      <c r="E26" s="238">
        <v>562120</v>
      </c>
      <c r="F26" s="238">
        <v>273635</v>
      </c>
      <c r="G26" s="238">
        <v>113117</v>
      </c>
      <c r="H26" s="238">
        <v>491095</v>
      </c>
      <c r="I26" s="238">
        <v>557780</v>
      </c>
      <c r="J26" s="238">
        <f t="shared" si="4"/>
        <v>460993</v>
      </c>
      <c r="K26" s="238">
        <v>460993</v>
      </c>
      <c r="L26" s="238">
        <f t="shared" si="1"/>
        <v>47959</v>
      </c>
      <c r="M26" s="238">
        <f t="shared" si="2"/>
        <v>345629</v>
      </c>
      <c r="N26" s="238">
        <v>47959</v>
      </c>
      <c r="O26" s="238">
        <v>345629</v>
      </c>
      <c r="P26" s="238">
        <v>67405</v>
      </c>
      <c r="Q26" s="238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0</v>
      </c>
      <c r="W26" s="238">
        <f t="shared" si="3"/>
        <v>2794675</v>
      </c>
      <c r="X26" s="238">
        <v>941583</v>
      </c>
      <c r="Y26" s="238">
        <v>109335</v>
      </c>
      <c r="Z26" s="238">
        <v>910441</v>
      </c>
      <c r="AA26" s="238">
        <v>3800</v>
      </c>
      <c r="AB26" s="238">
        <v>118</v>
      </c>
      <c r="AC26" s="238">
        <v>20000</v>
      </c>
      <c r="AD26" s="238">
        <v>809398</v>
      </c>
      <c r="AE26" s="238">
        <v>5576985</v>
      </c>
    </row>
    <row r="27" spans="1:31" ht="25.5" customHeight="1">
      <c r="A27" s="237" t="s">
        <v>35</v>
      </c>
      <c r="B27" s="238">
        <f t="shared" si="0"/>
        <v>2191459</v>
      </c>
      <c r="C27" s="238">
        <v>1258610</v>
      </c>
      <c r="D27" s="238">
        <v>831431</v>
      </c>
      <c r="E27" s="238">
        <v>566296</v>
      </c>
      <c r="F27" s="238">
        <v>265135</v>
      </c>
      <c r="G27" s="238">
        <v>178600</v>
      </c>
      <c r="H27" s="238">
        <v>599754</v>
      </c>
      <c r="I27" s="238">
        <v>333095</v>
      </c>
      <c r="J27" s="238">
        <f t="shared" si="4"/>
        <v>439160</v>
      </c>
      <c r="K27" s="238">
        <v>439160</v>
      </c>
      <c r="L27" s="238">
        <f t="shared" si="1"/>
        <v>151535</v>
      </c>
      <c r="M27" s="238">
        <f t="shared" si="2"/>
        <v>278836</v>
      </c>
      <c r="N27" s="238">
        <v>151535</v>
      </c>
      <c r="O27" s="238">
        <v>274423</v>
      </c>
      <c r="P27" s="238">
        <v>8789</v>
      </c>
      <c r="Q27" s="238">
        <v>4413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f t="shared" si="3"/>
        <v>2882649</v>
      </c>
      <c r="X27" s="238">
        <v>784331</v>
      </c>
      <c r="Y27" s="238">
        <v>52776</v>
      </c>
      <c r="Z27" s="238">
        <v>932819</v>
      </c>
      <c r="AA27" s="238">
        <v>161911</v>
      </c>
      <c r="AB27" s="238">
        <v>72</v>
      </c>
      <c r="AC27" s="238">
        <v>7000</v>
      </c>
      <c r="AD27" s="238">
        <v>943740</v>
      </c>
      <c r="AE27" s="238">
        <v>5513268</v>
      </c>
    </row>
    <row r="28" spans="1:31" ht="25.5" customHeight="1">
      <c r="A28" s="237" t="s">
        <v>36</v>
      </c>
      <c r="B28" s="238">
        <f t="shared" si="0"/>
        <v>3768886</v>
      </c>
      <c r="C28" s="238">
        <v>2005951</v>
      </c>
      <c r="D28" s="238">
        <v>1436174</v>
      </c>
      <c r="E28" s="238">
        <v>953944</v>
      </c>
      <c r="F28" s="238">
        <v>482230</v>
      </c>
      <c r="G28" s="238">
        <v>151197</v>
      </c>
      <c r="H28" s="238">
        <v>949396</v>
      </c>
      <c r="I28" s="238">
        <v>813539</v>
      </c>
      <c r="J28" s="238">
        <f t="shared" si="4"/>
        <v>1079262</v>
      </c>
      <c r="K28" s="238">
        <v>1079262</v>
      </c>
      <c r="L28" s="238">
        <f t="shared" si="1"/>
        <v>211164</v>
      </c>
      <c r="M28" s="238">
        <f t="shared" si="2"/>
        <v>769758</v>
      </c>
      <c r="N28" s="238">
        <v>211164</v>
      </c>
      <c r="O28" s="238">
        <v>769282</v>
      </c>
      <c r="P28" s="238">
        <v>98340</v>
      </c>
      <c r="Q28" s="238">
        <v>476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38">
        <f t="shared" si="3"/>
        <v>3533849</v>
      </c>
      <c r="X28" s="238">
        <v>1581891</v>
      </c>
      <c r="Y28" s="238">
        <v>59049</v>
      </c>
      <c r="Z28" s="238">
        <v>864676</v>
      </c>
      <c r="AA28" s="238">
        <v>6080</v>
      </c>
      <c r="AB28" s="238">
        <v>91</v>
      </c>
      <c r="AC28" s="238">
        <v>10068</v>
      </c>
      <c r="AD28" s="238">
        <v>1011994</v>
      </c>
      <c r="AE28" s="238">
        <v>8381997</v>
      </c>
    </row>
    <row r="29" spans="1:31" ht="25.5" customHeight="1">
      <c r="A29" s="237" t="s">
        <v>37</v>
      </c>
      <c r="B29" s="238">
        <f t="shared" si="0"/>
        <v>3211878</v>
      </c>
      <c r="C29" s="238">
        <v>1574570</v>
      </c>
      <c r="D29" s="238">
        <v>1050636</v>
      </c>
      <c r="E29" s="238">
        <v>706169</v>
      </c>
      <c r="F29" s="238">
        <v>344467</v>
      </c>
      <c r="G29" s="238">
        <v>144161</v>
      </c>
      <c r="H29" s="238">
        <v>792606</v>
      </c>
      <c r="I29" s="238">
        <v>844702</v>
      </c>
      <c r="J29" s="238">
        <f t="shared" si="4"/>
        <v>838067</v>
      </c>
      <c r="K29" s="238">
        <v>838067</v>
      </c>
      <c r="L29" s="238">
        <f t="shared" si="1"/>
        <v>37656</v>
      </c>
      <c r="M29" s="238">
        <f t="shared" si="2"/>
        <v>782530</v>
      </c>
      <c r="N29" s="238">
        <v>37656</v>
      </c>
      <c r="O29" s="238">
        <v>782530</v>
      </c>
      <c r="P29" s="238">
        <v>17881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f t="shared" si="3"/>
        <v>3502231</v>
      </c>
      <c r="X29" s="238">
        <v>1242743</v>
      </c>
      <c r="Y29" s="238">
        <v>67005</v>
      </c>
      <c r="Z29" s="238">
        <v>799782</v>
      </c>
      <c r="AA29" s="238">
        <v>368081</v>
      </c>
      <c r="AB29" s="238">
        <v>68</v>
      </c>
      <c r="AC29" s="238">
        <v>0</v>
      </c>
      <c r="AD29" s="238">
        <v>1024552</v>
      </c>
      <c r="AE29" s="238">
        <v>7552176</v>
      </c>
    </row>
    <row r="30" spans="1:31" ht="25.5" customHeight="1">
      <c r="A30" s="237" t="s">
        <v>178</v>
      </c>
      <c r="B30" s="238">
        <f t="shared" si="0"/>
        <v>1180328</v>
      </c>
      <c r="C30" s="238">
        <v>715597</v>
      </c>
      <c r="D30" s="238">
        <v>500894</v>
      </c>
      <c r="E30" s="238">
        <v>338959</v>
      </c>
      <c r="F30" s="238">
        <v>155595</v>
      </c>
      <c r="G30" s="238">
        <v>63052</v>
      </c>
      <c r="H30" s="238">
        <v>201980</v>
      </c>
      <c r="I30" s="238">
        <v>262751</v>
      </c>
      <c r="J30" s="238">
        <f t="shared" si="4"/>
        <v>698033</v>
      </c>
      <c r="K30" s="238">
        <v>695691</v>
      </c>
      <c r="L30" s="238">
        <f t="shared" si="1"/>
        <v>135069</v>
      </c>
      <c r="M30" s="238">
        <f t="shared" si="2"/>
        <v>538653</v>
      </c>
      <c r="N30" s="238">
        <v>135069</v>
      </c>
      <c r="O30" s="238">
        <v>538653</v>
      </c>
      <c r="P30" s="238">
        <v>21969</v>
      </c>
      <c r="Q30" s="238">
        <v>0</v>
      </c>
      <c r="R30" s="238">
        <v>0</v>
      </c>
      <c r="S30" s="238">
        <v>0</v>
      </c>
      <c r="T30" s="238">
        <v>0</v>
      </c>
      <c r="U30" s="238">
        <v>2342</v>
      </c>
      <c r="V30" s="238">
        <v>0</v>
      </c>
      <c r="W30" s="238">
        <f t="shared" si="3"/>
        <v>1663048</v>
      </c>
      <c r="X30" s="238">
        <v>523258</v>
      </c>
      <c r="Y30" s="238">
        <v>31252</v>
      </c>
      <c r="Z30" s="238">
        <v>471645</v>
      </c>
      <c r="AA30" s="238">
        <v>124924</v>
      </c>
      <c r="AB30" s="238">
        <v>103337</v>
      </c>
      <c r="AC30" s="238">
        <v>7000</v>
      </c>
      <c r="AD30" s="238">
        <v>401632</v>
      </c>
      <c r="AE30" s="238">
        <v>3541409</v>
      </c>
    </row>
    <row r="31" spans="1:31" ht="25.5" customHeight="1">
      <c r="A31" s="237" t="s">
        <v>39</v>
      </c>
      <c r="B31" s="238">
        <f t="shared" si="0"/>
        <v>1974348</v>
      </c>
      <c r="C31" s="238">
        <v>1062270</v>
      </c>
      <c r="D31" s="238">
        <v>720054</v>
      </c>
      <c r="E31" s="238">
        <v>501245</v>
      </c>
      <c r="F31" s="238">
        <v>218809</v>
      </c>
      <c r="G31" s="238">
        <v>92490</v>
      </c>
      <c r="H31" s="238">
        <v>499264</v>
      </c>
      <c r="I31" s="238">
        <v>412814</v>
      </c>
      <c r="J31" s="238">
        <f t="shared" si="4"/>
        <v>1123185</v>
      </c>
      <c r="K31" s="238">
        <v>1123185</v>
      </c>
      <c r="L31" s="238">
        <f t="shared" si="1"/>
        <v>517766</v>
      </c>
      <c r="M31" s="238">
        <f t="shared" si="2"/>
        <v>601377</v>
      </c>
      <c r="N31" s="238">
        <v>517766</v>
      </c>
      <c r="O31" s="238">
        <v>601377</v>
      </c>
      <c r="P31" s="238">
        <v>4042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38">
        <f t="shared" si="3"/>
        <v>2311082</v>
      </c>
      <c r="X31" s="238">
        <v>680532</v>
      </c>
      <c r="Y31" s="238">
        <v>40459</v>
      </c>
      <c r="Z31" s="238">
        <v>633809</v>
      </c>
      <c r="AA31" s="238">
        <v>503601</v>
      </c>
      <c r="AB31" s="238">
        <v>50</v>
      </c>
      <c r="AC31" s="238">
        <v>270</v>
      </c>
      <c r="AD31" s="238">
        <v>452361</v>
      </c>
      <c r="AE31" s="238">
        <v>5408615</v>
      </c>
    </row>
    <row r="32" spans="1:31" ht="25.5" customHeight="1">
      <c r="A32" s="237" t="s">
        <v>40</v>
      </c>
      <c r="B32" s="238">
        <f t="shared" si="0"/>
        <v>1067338</v>
      </c>
      <c r="C32" s="238">
        <v>708976</v>
      </c>
      <c r="D32" s="238">
        <v>472289</v>
      </c>
      <c r="E32" s="238">
        <v>324754</v>
      </c>
      <c r="F32" s="238">
        <v>147535</v>
      </c>
      <c r="G32" s="238">
        <v>53469</v>
      </c>
      <c r="H32" s="238">
        <v>227878</v>
      </c>
      <c r="I32" s="238">
        <v>130484</v>
      </c>
      <c r="J32" s="238">
        <f t="shared" si="4"/>
        <v>560915</v>
      </c>
      <c r="K32" s="238">
        <v>560915</v>
      </c>
      <c r="L32" s="238">
        <f t="shared" si="1"/>
        <v>27906</v>
      </c>
      <c r="M32" s="238">
        <f t="shared" si="2"/>
        <v>373522</v>
      </c>
      <c r="N32" s="238">
        <v>27906</v>
      </c>
      <c r="O32" s="238">
        <v>373414</v>
      </c>
      <c r="P32" s="238">
        <v>159487</v>
      </c>
      <c r="Q32" s="238">
        <v>108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38">
        <f t="shared" si="3"/>
        <v>1460354</v>
      </c>
      <c r="X32" s="238">
        <v>599034</v>
      </c>
      <c r="Y32" s="238">
        <v>7386</v>
      </c>
      <c r="Z32" s="238">
        <v>403219</v>
      </c>
      <c r="AA32" s="238">
        <v>163184</v>
      </c>
      <c r="AB32" s="238">
        <v>27</v>
      </c>
      <c r="AC32" s="238">
        <v>4020</v>
      </c>
      <c r="AD32" s="238">
        <v>283484</v>
      </c>
      <c r="AE32" s="238">
        <v>3088607</v>
      </c>
    </row>
    <row r="33" spans="1:31" ht="25.5" customHeight="1">
      <c r="A33" s="237" t="s">
        <v>41</v>
      </c>
      <c r="B33" s="238">
        <f t="shared" si="0"/>
        <v>2087282</v>
      </c>
      <c r="C33" s="238">
        <v>1042442</v>
      </c>
      <c r="D33" s="238">
        <v>710455</v>
      </c>
      <c r="E33" s="238">
        <v>481777</v>
      </c>
      <c r="F33" s="238">
        <v>228678</v>
      </c>
      <c r="G33" s="238">
        <v>81636</v>
      </c>
      <c r="H33" s="238">
        <v>349585</v>
      </c>
      <c r="I33" s="238">
        <v>695255</v>
      </c>
      <c r="J33" s="238">
        <f t="shared" si="4"/>
        <v>752004</v>
      </c>
      <c r="K33" s="238">
        <v>752004</v>
      </c>
      <c r="L33" s="238">
        <f t="shared" si="1"/>
        <v>83031</v>
      </c>
      <c r="M33" s="238">
        <f t="shared" si="2"/>
        <v>624783</v>
      </c>
      <c r="N33" s="238">
        <v>83031</v>
      </c>
      <c r="O33" s="238">
        <v>624545</v>
      </c>
      <c r="P33" s="238">
        <v>44190</v>
      </c>
      <c r="Q33" s="238">
        <v>238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38">
        <f t="shared" si="3"/>
        <v>2405707</v>
      </c>
      <c r="X33" s="238">
        <v>880122</v>
      </c>
      <c r="Y33" s="238">
        <v>33704</v>
      </c>
      <c r="Z33" s="238">
        <v>736795</v>
      </c>
      <c r="AA33" s="238">
        <v>65395</v>
      </c>
      <c r="AB33" s="238">
        <v>34</v>
      </c>
      <c r="AC33" s="238">
        <v>7000</v>
      </c>
      <c r="AD33" s="238">
        <v>682657</v>
      </c>
      <c r="AE33" s="238">
        <v>5244993</v>
      </c>
    </row>
    <row r="34" spans="1:31" ht="25.5" customHeight="1">
      <c r="A34" s="237" t="s">
        <v>42</v>
      </c>
      <c r="B34" s="238">
        <f t="shared" si="0"/>
        <v>5689568</v>
      </c>
      <c r="C34" s="238">
        <v>2740437</v>
      </c>
      <c r="D34" s="238">
        <v>1927787</v>
      </c>
      <c r="E34" s="238">
        <v>1282904</v>
      </c>
      <c r="F34" s="238">
        <v>644883</v>
      </c>
      <c r="G34" s="238">
        <v>214973</v>
      </c>
      <c r="H34" s="238">
        <v>722662</v>
      </c>
      <c r="I34" s="238">
        <v>2226469</v>
      </c>
      <c r="J34" s="238">
        <f t="shared" si="4"/>
        <v>6268408</v>
      </c>
      <c r="K34" s="238">
        <v>6094106</v>
      </c>
      <c r="L34" s="238">
        <f t="shared" si="1"/>
        <v>2476571</v>
      </c>
      <c r="M34" s="238">
        <f t="shared" si="2"/>
        <v>3547616</v>
      </c>
      <c r="N34" s="238">
        <v>2476571</v>
      </c>
      <c r="O34" s="238">
        <v>3546930</v>
      </c>
      <c r="P34" s="238">
        <v>69919</v>
      </c>
      <c r="Q34" s="238">
        <v>686</v>
      </c>
      <c r="R34" s="238">
        <v>0</v>
      </c>
      <c r="S34" s="238">
        <v>0</v>
      </c>
      <c r="T34" s="238">
        <v>0</v>
      </c>
      <c r="U34" s="238">
        <v>174302</v>
      </c>
      <c r="V34" s="238">
        <v>0</v>
      </c>
      <c r="W34" s="238">
        <f t="shared" si="3"/>
        <v>6392709</v>
      </c>
      <c r="X34" s="238">
        <v>2730868</v>
      </c>
      <c r="Y34" s="238">
        <v>64253</v>
      </c>
      <c r="Z34" s="238">
        <v>1621249</v>
      </c>
      <c r="AA34" s="238">
        <v>820774</v>
      </c>
      <c r="AB34" s="238">
        <v>24587</v>
      </c>
      <c r="AC34" s="238">
        <v>9000</v>
      </c>
      <c r="AD34" s="238">
        <v>1121978</v>
      </c>
      <c r="AE34" s="238">
        <v>18350685</v>
      </c>
    </row>
    <row r="35" spans="1:31" ht="25.5" customHeight="1">
      <c r="A35" s="237" t="s">
        <v>43</v>
      </c>
      <c r="B35" s="238">
        <f t="shared" si="0"/>
        <v>2531063</v>
      </c>
      <c r="C35" s="238">
        <v>1188310</v>
      </c>
      <c r="D35" s="238">
        <v>781250</v>
      </c>
      <c r="E35" s="238">
        <v>530051</v>
      </c>
      <c r="F35" s="238">
        <v>251199</v>
      </c>
      <c r="G35" s="238">
        <v>104082</v>
      </c>
      <c r="H35" s="238">
        <v>744880</v>
      </c>
      <c r="I35" s="238">
        <v>597873</v>
      </c>
      <c r="J35" s="238">
        <f t="shared" si="4"/>
        <v>1137033</v>
      </c>
      <c r="K35" s="238">
        <v>1137033</v>
      </c>
      <c r="L35" s="238">
        <f t="shared" si="1"/>
        <v>230804</v>
      </c>
      <c r="M35" s="238">
        <f t="shared" si="2"/>
        <v>877493</v>
      </c>
      <c r="N35" s="238">
        <v>230804</v>
      </c>
      <c r="O35" s="238">
        <v>666542</v>
      </c>
      <c r="P35" s="238">
        <v>28736</v>
      </c>
      <c r="Q35" s="238">
        <v>210951</v>
      </c>
      <c r="R35" s="238">
        <v>0</v>
      </c>
      <c r="S35" s="238">
        <v>0</v>
      </c>
      <c r="T35" s="238">
        <v>0</v>
      </c>
      <c r="U35" s="238">
        <v>0</v>
      </c>
      <c r="V35" s="238">
        <v>0</v>
      </c>
      <c r="W35" s="238">
        <f t="shared" si="3"/>
        <v>2359751</v>
      </c>
      <c r="X35" s="238">
        <v>991483</v>
      </c>
      <c r="Y35" s="238">
        <v>130878</v>
      </c>
      <c r="Z35" s="238">
        <v>788750</v>
      </c>
      <c r="AA35" s="238">
        <v>17927</v>
      </c>
      <c r="AB35" s="238">
        <v>54</v>
      </c>
      <c r="AC35" s="238">
        <v>7000</v>
      </c>
      <c r="AD35" s="238">
        <v>423659</v>
      </c>
      <c r="AE35" s="238">
        <v>6027847</v>
      </c>
    </row>
    <row r="36" spans="1:31" ht="25.5" customHeight="1">
      <c r="A36" s="237" t="s">
        <v>44</v>
      </c>
      <c r="B36" s="238">
        <f t="shared" si="0"/>
        <v>2555973</v>
      </c>
      <c r="C36" s="238">
        <v>1358734</v>
      </c>
      <c r="D36" s="238">
        <v>941123</v>
      </c>
      <c r="E36" s="238">
        <v>637509</v>
      </c>
      <c r="F36" s="238">
        <v>303614</v>
      </c>
      <c r="G36" s="238">
        <v>107421</v>
      </c>
      <c r="H36" s="238">
        <v>739336</v>
      </c>
      <c r="I36" s="238">
        <v>457903</v>
      </c>
      <c r="J36" s="238">
        <f t="shared" si="4"/>
        <v>1300479</v>
      </c>
      <c r="K36" s="238">
        <v>1300479</v>
      </c>
      <c r="L36" s="238">
        <f t="shared" si="1"/>
        <v>591099</v>
      </c>
      <c r="M36" s="238">
        <f t="shared" si="2"/>
        <v>701679</v>
      </c>
      <c r="N36" s="238">
        <v>591099</v>
      </c>
      <c r="O36" s="238">
        <v>700921</v>
      </c>
      <c r="P36" s="238">
        <v>7701</v>
      </c>
      <c r="Q36" s="238">
        <v>226</v>
      </c>
      <c r="R36" s="238">
        <v>532</v>
      </c>
      <c r="S36" s="238">
        <v>0</v>
      </c>
      <c r="T36" s="238">
        <v>532</v>
      </c>
      <c r="U36" s="238">
        <v>0</v>
      </c>
      <c r="V36" s="238">
        <v>0</v>
      </c>
      <c r="W36" s="238">
        <f t="shared" si="3"/>
        <v>3199092</v>
      </c>
      <c r="X36" s="238">
        <v>886688</v>
      </c>
      <c r="Y36" s="238">
        <v>49270</v>
      </c>
      <c r="Z36" s="238">
        <v>1100564</v>
      </c>
      <c r="AA36" s="238">
        <v>401839</v>
      </c>
      <c r="AB36" s="238">
        <v>52</v>
      </c>
      <c r="AC36" s="238">
        <v>0</v>
      </c>
      <c r="AD36" s="238">
        <v>760679</v>
      </c>
      <c r="AE36" s="238">
        <v>7055544</v>
      </c>
    </row>
    <row r="37" spans="1:31" ht="25.5" customHeight="1">
      <c r="A37" s="237" t="s">
        <v>45</v>
      </c>
      <c r="B37" s="238">
        <f t="shared" si="0"/>
        <v>1905912</v>
      </c>
      <c r="C37" s="238">
        <v>991607</v>
      </c>
      <c r="D37" s="238">
        <v>637754</v>
      </c>
      <c r="E37" s="238">
        <v>426237</v>
      </c>
      <c r="F37" s="238">
        <v>211517</v>
      </c>
      <c r="G37" s="238">
        <v>73878</v>
      </c>
      <c r="H37" s="238">
        <v>458403</v>
      </c>
      <c r="I37" s="238">
        <v>455902</v>
      </c>
      <c r="J37" s="238">
        <f t="shared" si="4"/>
        <v>775553</v>
      </c>
      <c r="K37" s="238">
        <v>775553</v>
      </c>
      <c r="L37" s="238">
        <f t="shared" si="1"/>
        <v>458925</v>
      </c>
      <c r="M37" s="238">
        <f t="shared" si="2"/>
        <v>316627</v>
      </c>
      <c r="N37" s="238">
        <v>458925</v>
      </c>
      <c r="O37" s="238">
        <v>265414</v>
      </c>
      <c r="P37" s="238">
        <v>1</v>
      </c>
      <c r="Q37" s="238">
        <v>0</v>
      </c>
      <c r="R37" s="238">
        <v>51213</v>
      </c>
      <c r="S37" s="238">
        <v>0</v>
      </c>
      <c r="T37" s="238">
        <v>51213</v>
      </c>
      <c r="U37" s="238">
        <v>0</v>
      </c>
      <c r="V37" s="238">
        <v>0</v>
      </c>
      <c r="W37" s="238">
        <f t="shared" si="3"/>
        <v>2251747</v>
      </c>
      <c r="X37" s="238">
        <v>760593</v>
      </c>
      <c r="Y37" s="238">
        <v>17781</v>
      </c>
      <c r="Z37" s="238">
        <v>649535</v>
      </c>
      <c r="AA37" s="238">
        <v>32320</v>
      </c>
      <c r="AB37" s="238">
        <v>41</v>
      </c>
      <c r="AC37" s="238">
        <v>37787</v>
      </c>
      <c r="AD37" s="238">
        <v>753690</v>
      </c>
      <c r="AE37" s="238">
        <v>4933212</v>
      </c>
    </row>
    <row r="38" spans="1:31" ht="25.5" customHeight="1">
      <c r="A38" s="237" t="s">
        <v>46</v>
      </c>
      <c r="B38" s="238">
        <f t="shared" si="0"/>
        <v>1101760</v>
      </c>
      <c r="C38" s="238">
        <v>536665</v>
      </c>
      <c r="D38" s="238">
        <v>314422</v>
      </c>
      <c r="E38" s="238">
        <v>216015</v>
      </c>
      <c r="F38" s="238">
        <v>98407</v>
      </c>
      <c r="G38" s="238">
        <v>42623</v>
      </c>
      <c r="H38" s="238">
        <v>253640</v>
      </c>
      <c r="I38" s="238">
        <v>311455</v>
      </c>
      <c r="J38" s="238">
        <f t="shared" si="4"/>
        <v>268785</v>
      </c>
      <c r="K38" s="238">
        <v>268785</v>
      </c>
      <c r="L38" s="238">
        <f t="shared" si="1"/>
        <v>1699</v>
      </c>
      <c r="M38" s="238">
        <f t="shared" si="2"/>
        <v>257950</v>
      </c>
      <c r="N38" s="238">
        <v>1699</v>
      </c>
      <c r="O38" s="238">
        <v>257861</v>
      </c>
      <c r="P38" s="238">
        <v>9136</v>
      </c>
      <c r="Q38" s="238">
        <v>89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f t="shared" si="3"/>
        <v>1044026</v>
      </c>
      <c r="X38" s="238">
        <v>367044</v>
      </c>
      <c r="Y38" s="238">
        <v>7586</v>
      </c>
      <c r="Z38" s="238">
        <v>319030</v>
      </c>
      <c r="AA38" s="238">
        <v>105909</v>
      </c>
      <c r="AB38" s="238">
        <v>15</v>
      </c>
      <c r="AC38" s="238">
        <v>6000</v>
      </c>
      <c r="AD38" s="238">
        <v>238442</v>
      </c>
      <c r="AE38" s="238">
        <v>2414571</v>
      </c>
    </row>
    <row r="39" spans="1:31" ht="25.5" customHeight="1">
      <c r="A39" s="237" t="s">
        <v>47</v>
      </c>
      <c r="B39" s="238">
        <f t="shared" si="0"/>
        <v>836823</v>
      </c>
      <c r="C39" s="238">
        <v>514500</v>
      </c>
      <c r="D39" s="238">
        <v>317202</v>
      </c>
      <c r="E39" s="238">
        <v>221609</v>
      </c>
      <c r="F39" s="238">
        <v>95593</v>
      </c>
      <c r="G39" s="238">
        <v>53227</v>
      </c>
      <c r="H39" s="238">
        <v>115278</v>
      </c>
      <c r="I39" s="238">
        <v>207045</v>
      </c>
      <c r="J39" s="238">
        <f t="shared" si="4"/>
        <v>224399</v>
      </c>
      <c r="K39" s="238">
        <v>224399</v>
      </c>
      <c r="L39" s="238">
        <f t="shared" si="1"/>
        <v>16711</v>
      </c>
      <c r="M39" s="238">
        <f t="shared" si="2"/>
        <v>204167</v>
      </c>
      <c r="N39" s="238">
        <v>16711</v>
      </c>
      <c r="O39" s="238">
        <v>204087</v>
      </c>
      <c r="P39" s="238">
        <v>3521</v>
      </c>
      <c r="Q39" s="238">
        <v>80</v>
      </c>
      <c r="R39" s="238">
        <v>0</v>
      </c>
      <c r="S39" s="238">
        <v>0</v>
      </c>
      <c r="T39" s="238">
        <v>0</v>
      </c>
      <c r="U39" s="238">
        <v>0</v>
      </c>
      <c r="V39" s="238">
        <v>0</v>
      </c>
      <c r="W39" s="238">
        <f t="shared" si="3"/>
        <v>1086064</v>
      </c>
      <c r="X39" s="238">
        <v>270090</v>
      </c>
      <c r="Y39" s="238">
        <v>6142</v>
      </c>
      <c r="Z39" s="238">
        <v>313464</v>
      </c>
      <c r="AA39" s="238">
        <v>100536</v>
      </c>
      <c r="AB39" s="238">
        <v>20</v>
      </c>
      <c r="AC39" s="238">
        <v>0</v>
      </c>
      <c r="AD39" s="238">
        <v>395812</v>
      </c>
      <c r="AE39" s="238">
        <v>2147286</v>
      </c>
    </row>
    <row r="40" spans="1:31" ht="25.5" customHeight="1">
      <c r="A40" s="237" t="s">
        <v>48</v>
      </c>
      <c r="B40" s="238">
        <f t="shared" si="0"/>
        <v>1376617</v>
      </c>
      <c r="C40" s="238">
        <v>828710</v>
      </c>
      <c r="D40" s="238">
        <v>500159</v>
      </c>
      <c r="E40" s="238">
        <v>341609</v>
      </c>
      <c r="F40" s="238">
        <v>158550</v>
      </c>
      <c r="G40" s="238">
        <v>66316</v>
      </c>
      <c r="H40" s="238">
        <v>274357</v>
      </c>
      <c r="I40" s="238">
        <v>273550</v>
      </c>
      <c r="J40" s="238">
        <f t="shared" si="4"/>
        <v>273743</v>
      </c>
      <c r="K40" s="238">
        <v>273743</v>
      </c>
      <c r="L40" s="238">
        <f t="shared" si="1"/>
        <v>10716</v>
      </c>
      <c r="M40" s="238">
        <f t="shared" si="2"/>
        <v>260832</v>
      </c>
      <c r="N40" s="238">
        <v>10716</v>
      </c>
      <c r="O40" s="238">
        <v>260594</v>
      </c>
      <c r="P40" s="238">
        <v>2195</v>
      </c>
      <c r="Q40" s="238">
        <v>238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f t="shared" si="3"/>
        <v>1724928</v>
      </c>
      <c r="X40" s="238">
        <v>520160</v>
      </c>
      <c r="Y40" s="238">
        <v>34014</v>
      </c>
      <c r="Z40" s="238">
        <v>402795</v>
      </c>
      <c r="AA40" s="238">
        <v>214965</v>
      </c>
      <c r="AB40" s="238">
        <v>3036</v>
      </c>
      <c r="AC40" s="238">
        <v>23000</v>
      </c>
      <c r="AD40" s="238">
        <v>526958</v>
      </c>
      <c r="AE40" s="238">
        <v>3375288</v>
      </c>
    </row>
    <row r="41" spans="1:31" ht="25.5" customHeight="1">
      <c r="A41" s="237" t="s">
        <v>49</v>
      </c>
      <c r="B41" s="238">
        <f t="shared" si="0"/>
        <v>1100298</v>
      </c>
      <c r="C41" s="238">
        <v>648060</v>
      </c>
      <c r="D41" s="238">
        <v>436017</v>
      </c>
      <c r="E41" s="238">
        <v>299759</v>
      </c>
      <c r="F41" s="238">
        <v>136258</v>
      </c>
      <c r="G41" s="238">
        <v>52522</v>
      </c>
      <c r="H41" s="238">
        <v>169186</v>
      </c>
      <c r="I41" s="238">
        <v>283052</v>
      </c>
      <c r="J41" s="238">
        <f t="shared" si="4"/>
        <v>294386</v>
      </c>
      <c r="K41" s="238">
        <v>285504</v>
      </c>
      <c r="L41" s="238">
        <f t="shared" si="1"/>
        <v>92261</v>
      </c>
      <c r="M41" s="238">
        <f t="shared" si="2"/>
        <v>183518</v>
      </c>
      <c r="N41" s="238">
        <v>92261</v>
      </c>
      <c r="O41" s="238">
        <v>183440</v>
      </c>
      <c r="P41" s="238">
        <v>9725</v>
      </c>
      <c r="Q41" s="238">
        <v>78</v>
      </c>
      <c r="R41" s="238">
        <v>0</v>
      </c>
      <c r="S41" s="238">
        <v>0</v>
      </c>
      <c r="T41" s="238">
        <v>0</v>
      </c>
      <c r="U41" s="238">
        <v>8882</v>
      </c>
      <c r="V41" s="238">
        <v>0</v>
      </c>
      <c r="W41" s="238">
        <f t="shared" si="3"/>
        <v>994895</v>
      </c>
      <c r="X41" s="238">
        <v>368203</v>
      </c>
      <c r="Y41" s="238">
        <v>19607</v>
      </c>
      <c r="Z41" s="238">
        <v>253648</v>
      </c>
      <c r="AA41" s="238">
        <v>100464</v>
      </c>
      <c r="AB41" s="238">
        <v>1513</v>
      </c>
      <c r="AC41" s="238">
        <v>14500</v>
      </c>
      <c r="AD41" s="238">
        <v>236960</v>
      </c>
      <c r="AE41" s="238">
        <v>2389579</v>
      </c>
    </row>
    <row r="42" spans="1:31" ht="25.5" customHeight="1">
      <c r="A42" s="237" t="s">
        <v>50</v>
      </c>
      <c r="B42" s="238">
        <f t="shared" si="0"/>
        <v>2258864</v>
      </c>
      <c r="C42" s="238">
        <v>1195300</v>
      </c>
      <c r="D42" s="238">
        <v>794092</v>
      </c>
      <c r="E42" s="238">
        <v>536140</v>
      </c>
      <c r="F42" s="238">
        <v>257952</v>
      </c>
      <c r="G42" s="238">
        <v>95178</v>
      </c>
      <c r="H42" s="238">
        <v>407555</v>
      </c>
      <c r="I42" s="238">
        <v>656009</v>
      </c>
      <c r="J42" s="238">
        <f t="shared" si="4"/>
        <v>902376</v>
      </c>
      <c r="K42" s="238">
        <v>902376</v>
      </c>
      <c r="L42" s="238">
        <f t="shared" si="1"/>
        <v>44143</v>
      </c>
      <c r="M42" s="238">
        <f t="shared" si="2"/>
        <v>816374</v>
      </c>
      <c r="N42" s="238">
        <v>44143</v>
      </c>
      <c r="O42" s="238">
        <v>816216</v>
      </c>
      <c r="P42" s="238">
        <v>41859</v>
      </c>
      <c r="Q42" s="238">
        <v>158</v>
      </c>
      <c r="R42" s="238">
        <v>0</v>
      </c>
      <c r="S42" s="238">
        <v>0</v>
      </c>
      <c r="T42" s="238">
        <v>0</v>
      </c>
      <c r="U42" s="238">
        <v>0</v>
      </c>
      <c r="V42" s="238">
        <v>0</v>
      </c>
      <c r="W42" s="238">
        <f t="shared" si="3"/>
        <v>2114100</v>
      </c>
      <c r="X42" s="238">
        <v>691205</v>
      </c>
      <c r="Y42" s="238">
        <v>18681</v>
      </c>
      <c r="Z42" s="238">
        <v>616249</v>
      </c>
      <c r="AA42" s="238">
        <v>105690</v>
      </c>
      <c r="AB42" s="238">
        <v>28</v>
      </c>
      <c r="AC42" s="238">
        <v>37000</v>
      </c>
      <c r="AD42" s="238">
        <v>645247</v>
      </c>
      <c r="AE42" s="238">
        <v>5275340</v>
      </c>
    </row>
    <row r="43" spans="1:31" ht="25.5" customHeight="1">
      <c r="A43" s="237" t="s">
        <v>51</v>
      </c>
      <c r="B43" s="238">
        <f t="shared" si="0"/>
        <v>2160846</v>
      </c>
      <c r="C43" s="238">
        <v>1027332</v>
      </c>
      <c r="D43" s="238">
        <v>698604</v>
      </c>
      <c r="E43" s="238">
        <v>483579</v>
      </c>
      <c r="F43" s="238">
        <v>215025</v>
      </c>
      <c r="G43" s="238">
        <v>97458</v>
      </c>
      <c r="H43" s="238">
        <v>411205</v>
      </c>
      <c r="I43" s="238">
        <v>722309</v>
      </c>
      <c r="J43" s="238">
        <f t="shared" si="4"/>
        <v>1142340</v>
      </c>
      <c r="K43" s="238">
        <v>1136670</v>
      </c>
      <c r="L43" s="238">
        <f t="shared" si="1"/>
        <v>570210</v>
      </c>
      <c r="M43" s="238">
        <f t="shared" si="2"/>
        <v>490514</v>
      </c>
      <c r="N43" s="238">
        <v>570210</v>
      </c>
      <c r="O43" s="238">
        <v>490269</v>
      </c>
      <c r="P43" s="238">
        <v>75946</v>
      </c>
      <c r="Q43" s="238">
        <v>245</v>
      </c>
      <c r="R43" s="238">
        <v>0</v>
      </c>
      <c r="S43" s="238">
        <v>0</v>
      </c>
      <c r="T43" s="238">
        <v>0</v>
      </c>
      <c r="U43" s="238">
        <v>5670</v>
      </c>
      <c r="V43" s="238">
        <v>0</v>
      </c>
      <c r="W43" s="238">
        <f t="shared" si="3"/>
        <v>2133332</v>
      </c>
      <c r="X43" s="238">
        <v>542931</v>
      </c>
      <c r="Y43" s="238">
        <v>29278</v>
      </c>
      <c r="Z43" s="238">
        <v>706896</v>
      </c>
      <c r="AA43" s="238">
        <v>186922</v>
      </c>
      <c r="AB43" s="238">
        <v>4232</v>
      </c>
      <c r="AC43" s="238">
        <v>38000</v>
      </c>
      <c r="AD43" s="238">
        <v>625073</v>
      </c>
      <c r="AE43" s="238">
        <v>5436518</v>
      </c>
    </row>
    <row r="44" spans="1:31" ht="25.5" customHeight="1">
      <c r="A44" s="237" t="s">
        <v>52</v>
      </c>
      <c r="B44" s="238">
        <f t="shared" si="0"/>
        <v>838152</v>
      </c>
      <c r="C44" s="238">
        <v>469297</v>
      </c>
      <c r="D44" s="238">
        <v>299357</v>
      </c>
      <c r="E44" s="238">
        <v>207584</v>
      </c>
      <c r="F44" s="238">
        <v>91773</v>
      </c>
      <c r="G44" s="238">
        <v>54849</v>
      </c>
      <c r="H44" s="238">
        <v>90994</v>
      </c>
      <c r="I44" s="238">
        <v>277861</v>
      </c>
      <c r="J44" s="238">
        <f t="shared" si="4"/>
        <v>217023</v>
      </c>
      <c r="K44" s="238">
        <v>183976</v>
      </c>
      <c r="L44" s="238">
        <f t="shared" si="1"/>
        <v>8190</v>
      </c>
      <c r="M44" s="238">
        <f t="shared" si="2"/>
        <v>135706</v>
      </c>
      <c r="N44" s="238">
        <v>8190</v>
      </c>
      <c r="O44" s="238">
        <v>135634</v>
      </c>
      <c r="P44" s="238">
        <v>40080</v>
      </c>
      <c r="Q44" s="238">
        <v>72</v>
      </c>
      <c r="R44" s="238">
        <v>0</v>
      </c>
      <c r="S44" s="238">
        <v>0</v>
      </c>
      <c r="T44" s="238">
        <v>0</v>
      </c>
      <c r="U44" s="238">
        <v>33047</v>
      </c>
      <c r="V44" s="238">
        <v>0</v>
      </c>
      <c r="W44" s="238">
        <f t="shared" si="3"/>
        <v>873280</v>
      </c>
      <c r="X44" s="238">
        <v>237048</v>
      </c>
      <c r="Y44" s="238">
        <v>3411</v>
      </c>
      <c r="Z44" s="238">
        <v>336286</v>
      </c>
      <c r="AA44" s="238">
        <v>20583</v>
      </c>
      <c r="AB44" s="238">
        <v>5069</v>
      </c>
      <c r="AC44" s="238">
        <v>0</v>
      </c>
      <c r="AD44" s="238">
        <v>270883</v>
      </c>
      <c r="AE44" s="238">
        <v>1928455</v>
      </c>
    </row>
    <row r="45" spans="1:31" ht="25.5" customHeight="1">
      <c r="A45" s="237" t="s">
        <v>53</v>
      </c>
      <c r="B45" s="238">
        <f t="shared" si="0"/>
        <v>2438478</v>
      </c>
      <c r="C45" s="238">
        <v>1358684</v>
      </c>
      <c r="D45" s="238">
        <v>891700</v>
      </c>
      <c r="E45" s="238">
        <v>593885</v>
      </c>
      <c r="F45" s="238">
        <v>297815</v>
      </c>
      <c r="G45" s="238">
        <v>117957</v>
      </c>
      <c r="H45" s="238">
        <v>507225</v>
      </c>
      <c r="I45" s="238">
        <v>572569</v>
      </c>
      <c r="J45" s="238">
        <f t="shared" si="4"/>
        <v>485679</v>
      </c>
      <c r="K45" s="238">
        <v>484826</v>
      </c>
      <c r="L45" s="238">
        <f t="shared" si="1"/>
        <v>31791</v>
      </c>
      <c r="M45" s="238">
        <f t="shared" si="2"/>
        <v>434044</v>
      </c>
      <c r="N45" s="238">
        <v>31791</v>
      </c>
      <c r="O45" s="238">
        <v>432320</v>
      </c>
      <c r="P45" s="238">
        <v>18991</v>
      </c>
      <c r="Q45" s="238">
        <v>1724</v>
      </c>
      <c r="R45" s="238">
        <v>0</v>
      </c>
      <c r="S45" s="238">
        <v>0</v>
      </c>
      <c r="T45" s="238">
        <v>0</v>
      </c>
      <c r="U45" s="238">
        <v>853</v>
      </c>
      <c r="V45" s="238">
        <v>0</v>
      </c>
      <c r="W45" s="238">
        <f t="shared" si="3"/>
        <v>2704973</v>
      </c>
      <c r="X45" s="238">
        <v>712437</v>
      </c>
      <c r="Y45" s="238">
        <v>66028</v>
      </c>
      <c r="Z45" s="238">
        <v>817377</v>
      </c>
      <c r="AA45" s="238">
        <v>296860</v>
      </c>
      <c r="AB45" s="238">
        <v>2474</v>
      </c>
      <c r="AC45" s="238">
        <v>8000</v>
      </c>
      <c r="AD45" s="238">
        <v>801797</v>
      </c>
      <c r="AE45" s="238">
        <v>5629130</v>
      </c>
    </row>
    <row r="46" spans="1:31" ht="25.5" customHeight="1">
      <c r="A46" s="237" t="s">
        <v>54</v>
      </c>
      <c r="B46" s="238">
        <f t="shared" si="0"/>
        <v>985093</v>
      </c>
      <c r="C46" s="238">
        <v>433079</v>
      </c>
      <c r="D46" s="238">
        <v>282462</v>
      </c>
      <c r="E46" s="238">
        <v>191935</v>
      </c>
      <c r="F46" s="238">
        <v>86345</v>
      </c>
      <c r="G46" s="238">
        <v>35174</v>
      </c>
      <c r="H46" s="238">
        <v>36877</v>
      </c>
      <c r="I46" s="238">
        <v>515137</v>
      </c>
      <c r="J46" s="238">
        <f t="shared" si="4"/>
        <v>513608</v>
      </c>
      <c r="K46" s="238">
        <v>444782</v>
      </c>
      <c r="L46" s="238">
        <f t="shared" si="1"/>
        <v>66592</v>
      </c>
      <c r="M46" s="238">
        <f t="shared" si="2"/>
        <v>377286</v>
      </c>
      <c r="N46" s="238">
        <v>66592</v>
      </c>
      <c r="O46" s="238">
        <v>306759</v>
      </c>
      <c r="P46" s="238">
        <v>904</v>
      </c>
      <c r="Q46" s="238">
        <v>0</v>
      </c>
      <c r="R46" s="238">
        <v>70527</v>
      </c>
      <c r="S46" s="238">
        <v>0</v>
      </c>
      <c r="T46" s="238">
        <v>70527</v>
      </c>
      <c r="U46" s="238">
        <v>68826</v>
      </c>
      <c r="V46" s="238">
        <v>0</v>
      </c>
      <c r="W46" s="238">
        <f t="shared" si="3"/>
        <v>1152262</v>
      </c>
      <c r="X46" s="238">
        <v>348018</v>
      </c>
      <c r="Y46" s="238">
        <v>71724</v>
      </c>
      <c r="Z46" s="238">
        <v>234684</v>
      </c>
      <c r="AA46" s="238">
        <v>152630</v>
      </c>
      <c r="AB46" s="238">
        <v>12</v>
      </c>
      <c r="AC46" s="238">
        <v>33000</v>
      </c>
      <c r="AD46" s="238">
        <v>312194</v>
      </c>
      <c r="AE46" s="238">
        <v>2650963</v>
      </c>
    </row>
    <row r="47" spans="1:31" ht="25.5" customHeight="1">
      <c r="A47" s="237" t="s">
        <v>303</v>
      </c>
      <c r="B47" s="239">
        <f t="shared" si="0"/>
        <v>320834219</v>
      </c>
      <c r="C47" s="239">
        <v>152851032</v>
      </c>
      <c r="D47" s="239">
        <v>103218395</v>
      </c>
      <c r="E47" s="239">
        <v>68317516</v>
      </c>
      <c r="F47" s="239">
        <v>34868571</v>
      </c>
      <c r="G47" s="239">
        <v>16955524</v>
      </c>
      <c r="H47" s="239">
        <v>76048830</v>
      </c>
      <c r="I47" s="239">
        <v>91934357</v>
      </c>
      <c r="J47" s="239">
        <f t="shared" si="4"/>
        <v>130213425</v>
      </c>
      <c r="K47" s="239">
        <v>125953978</v>
      </c>
      <c r="L47" s="239">
        <f t="shared" si="1"/>
        <v>37618255</v>
      </c>
      <c r="M47" s="239">
        <f t="shared" si="2"/>
        <v>84646950</v>
      </c>
      <c r="N47" s="239">
        <v>37618255</v>
      </c>
      <c r="O47" s="239">
        <v>83837593</v>
      </c>
      <c r="P47" s="239">
        <v>3688773</v>
      </c>
      <c r="Q47" s="239">
        <v>262604</v>
      </c>
      <c r="R47" s="239">
        <v>546753</v>
      </c>
      <c r="S47" s="239">
        <v>0</v>
      </c>
      <c r="T47" s="239">
        <v>546753</v>
      </c>
      <c r="U47" s="239">
        <v>4259447</v>
      </c>
      <c r="V47" s="239">
        <v>0</v>
      </c>
      <c r="W47" s="239">
        <f t="shared" si="3"/>
        <v>289650594</v>
      </c>
      <c r="X47" s="239">
        <v>98442099</v>
      </c>
      <c r="Y47" s="239">
        <v>7383428</v>
      </c>
      <c r="Z47" s="239">
        <v>60965936</v>
      </c>
      <c r="AA47" s="239">
        <v>26773698</v>
      </c>
      <c r="AB47" s="239">
        <v>1813663</v>
      </c>
      <c r="AC47" s="239">
        <v>16218619</v>
      </c>
      <c r="AD47" s="239">
        <v>78053151</v>
      </c>
      <c r="AE47" s="239">
        <v>740698238</v>
      </c>
    </row>
  </sheetData>
  <sheetProtection/>
  <mergeCells count="26">
    <mergeCell ref="B2:B4"/>
    <mergeCell ref="C2:C4"/>
    <mergeCell ref="D3:D4"/>
    <mergeCell ref="G3:G4"/>
    <mergeCell ref="L2:L4"/>
    <mergeCell ref="M2:M4"/>
    <mergeCell ref="H2:H4"/>
    <mergeCell ref="I2:I4"/>
    <mergeCell ref="J2:J4"/>
    <mergeCell ref="K2:K4"/>
    <mergeCell ref="U2:U4"/>
    <mergeCell ref="V2:V4"/>
    <mergeCell ref="W2:W4"/>
    <mergeCell ref="N3:N4"/>
    <mergeCell ref="O3:O4"/>
    <mergeCell ref="P3:P4"/>
    <mergeCell ref="Q3:Q4"/>
    <mergeCell ref="R3:R4"/>
    <mergeCell ref="AD2:AD4"/>
    <mergeCell ref="AE2:AE4"/>
    <mergeCell ref="X2:X4"/>
    <mergeCell ref="Y2:Y4"/>
    <mergeCell ref="Z2:Z4"/>
    <mergeCell ref="AA2:AA4"/>
    <mergeCell ref="AB2:AB4"/>
    <mergeCell ref="AC2:AC4"/>
  </mergeCells>
  <printOptions horizontalCentered="1" verticalCentered="1"/>
  <pageMargins left="0.5905511811023623" right="0.5905511811023623" top="0.7874015748031497" bottom="0.6692913385826772" header="0.5118110236220472" footer="0.31496062992125984"/>
  <pageSetup firstPageNumber="28" useFirstPageNumber="1" horizontalDpi="300" verticalDpi="300" orientation="portrait" paperSize="9" scale="58" r:id="rId1"/>
  <headerFooter alignWithMargins="0">
    <oddHeader>&amp;L&amp;P&amp;C&amp;"ＭＳ Ｐゴシック,標準"&amp;24平成&amp;"Arial,標準"18&amp;"ＭＳ Ｐゴシック,標準"年度　性質別歳出の状況&amp;R&amp;"ＭＳ Ｐゴシック,標準"&amp;14公表資料</oddHeader>
    <oddFooter>&amp;C&amp;19- &amp;P -</oddFooter>
  </headerFooter>
  <colBreaks count="2" manualBreakCount="2">
    <brk id="9" max="103" man="1"/>
    <brk id="22" max="10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p37796</dc:creator>
  <cp:keywords/>
  <dc:description/>
  <cp:lastModifiedBy>岐阜県</cp:lastModifiedBy>
  <cp:lastPrinted>2007-11-07T01:56:10Z</cp:lastPrinted>
  <dcterms:created xsi:type="dcterms:W3CDTF">2003-08-14T03:03:04Z</dcterms:created>
  <dcterms:modified xsi:type="dcterms:W3CDTF">2007-11-26T11:11:19Z</dcterms:modified>
  <cp:category/>
  <cp:version/>
  <cp:contentType/>
  <cp:contentStatus/>
</cp:coreProperties>
</file>