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8016" tabRatio="870" activeTab="0"/>
  </bookViews>
  <sheets>
    <sheet name="見積書" sheetId="1" r:id="rId1"/>
    <sheet name="雇員" sheetId="2" state="hidden" r:id="rId2"/>
    <sheet name="光熱水費・燃料費" sheetId="3" state="hidden" r:id="rId3"/>
    <sheet name="（肥料・農薬）消耗品費" sheetId="4" state="hidden" r:id="rId4"/>
  </sheets>
  <externalReferences>
    <externalReference r:id="rId7"/>
  </externalReferences>
  <definedNames>
    <definedName name="_xlfn.SHEET" hidden="1">#NAME?</definedName>
    <definedName name="_xlnm.Print_Area" localSheetId="0">'見積書'!$A$1:$I$62</definedName>
    <definedName name="_xlnm.Print_Area" localSheetId="1">'雇員'!$B$2:$AJ$54</definedName>
    <definedName name="健康保険">'[1]共済費リスト'!$E$2:$E$8</definedName>
    <definedName name="雇用保険">'[1]共済費リスト'!$K$2:$K$8</definedName>
    <definedName name="雇用保険自己負担分">'[1]共済費リスト'!$N$2:$N$8</definedName>
    <definedName name="厚生年金">'[1]共済費リスト'!$B$2:$B$8</definedName>
    <definedName name="児童手当拠出金">'[1]共済費リスト'!$H$2:$H$8</definedName>
  </definedNames>
  <calcPr fullCalcOnLoad="1"/>
</workbook>
</file>

<file path=xl/sharedStrings.xml><?xml version="1.0" encoding="utf-8"?>
<sst xmlns="http://schemas.openxmlformats.org/spreadsheetml/2006/main" count="243" uniqueCount="132">
  <si>
    <t>合計</t>
  </si>
  <si>
    <t>総合計</t>
  </si>
  <si>
    <t>≒</t>
  </si>
  <si>
    <t>人件費計算書</t>
  </si>
  <si>
    <t>雇員</t>
  </si>
  <si>
    <t>現在</t>
  </si>
  <si>
    <t>区分</t>
  </si>
  <si>
    <t>所要額</t>
  </si>
  <si>
    <t>積算内訳</t>
  </si>
  <si>
    <t>基本賃金（時給）</t>
  </si>
  <si>
    <t>円</t>
  </si>
  <si>
    <t>例月</t>
  </si>
  <si>
    <t>日</t>
  </si>
  <si>
    <t>×</t>
  </si>
  <si>
    <t>月</t>
  </si>
  <si>
    <t>＝</t>
  </si>
  <si>
    <t>時間外</t>
  </si>
  <si>
    <t>１日勤務時間</t>
  </si>
  <si>
    <t>時間</t>
  </si>
  <si>
    <t>賃金</t>
  </si>
  <si>
    <t>（一人あたり賃金）</t>
  </si>
  <si>
    <t>１日あたり賃金</t>
  </si>
  <si>
    <t>＠</t>
  </si>
  <si>
    <t>×</t>
  </si>
  <si>
    <t>＝</t>
  </si>
  <si>
    <t>（所用額）</t>
  </si>
  <si>
    <t>（一人あたり賃金×従事者数）</t>
  </si>
  <si>
    <t>時間外</t>
  </si>
  <si>
    <t>従業者数</t>
  </si>
  <si>
    <t>人</t>
  </si>
  <si>
    <t>（例月）</t>
  </si>
  <si>
    <t>（</t>
  </si>
  <si>
    <t>円）</t>
  </si>
  <si>
    <t>標準報酬月額</t>
  </si>
  <si>
    <t>健康保険料</t>
  </si>
  <si>
    <t xml:space="preserve"> ／</t>
  </si>
  <si>
    <t>×</t>
  </si>
  <si>
    <t>／</t>
  </si>
  <si>
    <t>×</t>
  </si>
  <si>
    <t>／</t>
  </si>
  <si>
    <t>共済費</t>
  </si>
  <si>
    <t>厚生年金保険料</t>
  </si>
  <si>
    <t>児童手当拠出金</t>
  </si>
  <si>
    <t>雇用保険料</t>
  </si>
  <si>
    <t>労災</t>
  </si>
  <si>
    <t>小計</t>
  </si>
  <si>
    <t>（雇用保険料自己負担分）</t>
  </si>
  <si>
    <t>諸収入</t>
  </si>
  <si>
    <t>H31年度 積算</t>
  </si>
  <si>
    <t>燃料費</t>
  </si>
  <si>
    <t>1,500千円（就農支援センター実績による）</t>
  </si>
  <si>
    <t>光熱水費</t>
  </si>
  <si>
    <t>20千円（就農支援センター実績による）</t>
  </si>
  <si>
    <t>資材名</t>
  </si>
  <si>
    <t>数量</t>
  </si>
  <si>
    <t>単位</t>
  </si>
  <si>
    <t>単価</t>
  </si>
  <si>
    <t>金額</t>
  </si>
  <si>
    <t>トマト接ぎ木苗</t>
  </si>
  <si>
    <t>株</t>
  </si>
  <si>
    <t>トマト自根苗</t>
  </si>
  <si>
    <t>苦土石灰</t>
  </si>
  <si>
    <t>袋</t>
  </si>
  <si>
    <t>硫酸カリ</t>
  </si>
  <si>
    <t>有機アグレット</t>
  </si>
  <si>
    <t>スミライム</t>
  </si>
  <si>
    <t>粒状ハイフミン特号</t>
  </si>
  <si>
    <t>協同液肥2号</t>
  </si>
  <si>
    <t>白黒ダブルマルチ</t>
  </si>
  <si>
    <t>糖蜜</t>
  </si>
  <si>
    <t>農ポリ</t>
  </si>
  <si>
    <t>合計</t>
  </si>
  <si>
    <t>スーパーNKエコロング</t>
  </si>
  <si>
    <t>箱</t>
  </si>
  <si>
    <t>巻</t>
  </si>
  <si>
    <t>個</t>
  </si>
  <si>
    <t>≒</t>
  </si>
  <si>
    <t>消耗品費（肥料・農薬）</t>
  </si>
  <si>
    <t>※就農支援センター実績による</t>
  </si>
  <si>
    <t>内容</t>
  </si>
  <si>
    <t>数量</t>
  </si>
  <si>
    <t>単位</t>
  </si>
  <si>
    <t>単価（円）</t>
  </si>
  <si>
    <t>金額（円）</t>
  </si>
  <si>
    <t>備考</t>
  </si>
  <si>
    <t>%</t>
  </si>
  <si>
    <t>項目</t>
  </si>
  <si>
    <t>②一般管理費（①×10%以内）</t>
  </si>
  <si>
    <t>③小計（税別）（①＋②）</t>
  </si>
  <si>
    <t>④消費税及び地方消費税</t>
  </si>
  <si>
    <t>学会全体の企画実施業務に要する経費</t>
  </si>
  <si>
    <t>鮎の食文化発信企画実施業務に要する経費</t>
  </si>
  <si>
    <t>広報業務に要する経費</t>
  </si>
  <si>
    <t>学会参加費</t>
  </si>
  <si>
    <t>海外参加者</t>
  </si>
  <si>
    <t>昼食代（８月８日（木））</t>
  </si>
  <si>
    <t>現地視察（エクスカーション）</t>
  </si>
  <si>
    <t>国内（県外）参加者</t>
  </si>
  <si>
    <t>国内（県内）参加者</t>
  </si>
  <si>
    <t>鵜飼観覧</t>
  </si>
  <si>
    <t>名</t>
  </si>
  <si>
    <t>見積額（⑤－⑥）</t>
  </si>
  <si>
    <t>見積書</t>
  </si>
  <si>
    <t>様式６</t>
  </si>
  <si>
    <t>※　企画提案書で提案した内容は、すべて見積書に反映してください。</t>
  </si>
  <si>
    <t>※　行は、適宜、追加・削除してください。</t>
  </si>
  <si>
    <t>※　列幅は、適宜、調整してください。</t>
  </si>
  <si>
    <t>海外参加者（学生）</t>
  </si>
  <si>
    <t>国内（県外）参加者（学生）</t>
  </si>
  <si>
    <t>⑤合計（③＋④）</t>
  </si>
  <si>
    <t>計</t>
  </si>
  <si>
    <t>⑥合計</t>
  </si>
  <si>
    <t>参加者からの徴収額</t>
  </si>
  <si>
    <t>①事業費計</t>
  </si>
  <si>
    <t>独自提案に要する経費</t>
  </si>
  <si>
    <t>現地視察（エクスカーション）企画実施業務に要する経費</t>
  </si>
  <si>
    <t>（ａ）</t>
  </si>
  <si>
    <t>（ｂ）</t>
  </si>
  <si>
    <t>（ｃ）</t>
  </si>
  <si>
    <t>食</t>
  </si>
  <si>
    <t>仕様書９の（２） 2,000円程度</t>
  </si>
  <si>
    <t>仕様書７の（５） 7,000円程度</t>
  </si>
  <si>
    <t>現地視察参加料</t>
  </si>
  <si>
    <t>仕様書８　5,000円程度</t>
  </si>
  <si>
    <t>※　参加者からの徴収額における（ａ）、（ｂ）、（ｃ）の欄は、上記で見積もった額と同じ額を記入してください。</t>
  </si>
  <si>
    <t>※　参加者からの徴収額は、参加人数に応じて精算します。</t>
  </si>
  <si>
    <t>おもてなし弁当</t>
  </si>
  <si>
    <t>昼食（8/8）</t>
  </si>
  <si>
    <t>鵜飼観覧に係る費用</t>
  </si>
  <si>
    <t>弁当及び飲み物代</t>
  </si>
  <si>
    <t>施設入場料、活動体験料、昼食代、旅行保険料等</t>
  </si>
  <si>
    <t>※　おもてなし弁当、鵜飼観覧に係る費用及び現地視察参加料は、注文数量又は参加人数に応じて、精算します。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</si>
</sst>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_);[Red]\(0\)"/>
    <numFmt numFmtId="179" formatCode="#,##0_ "/>
    <numFmt numFmtId="180" formatCode="0.00_);[Red]\(0.00\)"/>
    <numFmt numFmtId="181" formatCode="0_ "/>
    <numFmt numFmtId="182" formatCode="#,##0_);[Red]\(#,##0\)"/>
    <numFmt numFmtId="183" formatCode="0.0_);[Red]\(0.0\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%"/>
    <numFmt numFmtId="190" formatCode="#,##0.00_);[Red]\(#,##0.00\)"/>
    <numFmt numFmtId="191" formatCode="#,##0.00_ "/>
    <numFmt numFmtId="192" formatCode="#,##0&quot;㎞&quot;"/>
    <numFmt numFmtId="193" formatCode="0.00_ "/>
    <numFmt numFmtId="194" formatCode="#,##0.0_ "/>
    <numFmt numFmtId="195" formatCode="#,##0.00;&quot;△ &quot;#,##0.00"/>
    <numFmt numFmtId="196" formatCode="#,##0.000;&quot;△ &quot;#,##0.000"/>
    <numFmt numFmtId="197" formatCode="&quot;≒　　　　　&quot;#,##0"/>
    <numFmt numFmtId="198" formatCode="&quot;≒　　　&quot;#,##0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0;&quot;▲ &quot;0"/>
    <numFmt numFmtId="203" formatCode="0.0%"/>
    <numFmt numFmtId="204" formatCode="#,##0.0_);[Red]\(#,##0.0\)"/>
    <numFmt numFmtId="205" formatCode="#,##0;&quot;▲ &quot;#,##0"/>
    <numFmt numFmtId="206" formatCode="0;&quot;△ &quot;0"/>
    <numFmt numFmtId="207" formatCode="0.0;&quot;△ &quot;0.0"/>
    <numFmt numFmtId="208" formatCode="#,##0.0;[Red]\-#,##0.0"/>
    <numFmt numFmtId="209" formatCode="#,##0.0000;[Red]\-#,##0.0000"/>
    <numFmt numFmtId="210" formatCode="#,##0.000;[Red]\-#,##0.000"/>
    <numFmt numFmtId="211" formatCode="#,##0.000_ ;[Red]\-#,##0.000\ "/>
  </numFmts>
  <fonts count="7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10"/>
      <name val="HG丸ｺﾞｼｯｸM-PRO"/>
      <family val="3"/>
    </font>
    <font>
      <u val="single"/>
      <sz val="11"/>
      <color indexed="12"/>
      <name val="ＭＳ Ｐゴシック"/>
      <family val="3"/>
    </font>
    <font>
      <b/>
      <u val="single"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b/>
      <sz val="10.5"/>
      <name val="ＭＳ Ｐゴシック"/>
      <family val="3"/>
    </font>
    <font>
      <b/>
      <sz val="14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sz val="11"/>
      <color theme="1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b/>
      <u val="single"/>
      <sz val="12"/>
      <color indexed="8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0.5"/>
      <name val="Calibri"/>
      <family val="3"/>
    </font>
    <font>
      <sz val="10.5"/>
      <color theme="1"/>
      <name val="Calibri"/>
      <family val="3"/>
    </font>
    <font>
      <b/>
      <sz val="10.5"/>
      <name val="Calibri"/>
      <family val="3"/>
    </font>
    <font>
      <b/>
      <sz val="14"/>
      <name val="Calibri"/>
      <family val="3"/>
    </font>
    <font>
      <sz val="14"/>
      <color indexed="8"/>
      <name val="Calibri"/>
      <family val="3"/>
    </font>
    <font>
      <b/>
      <sz val="12"/>
      <color indexed="8"/>
      <name val="Calibri"/>
      <family val="3"/>
    </font>
    <font>
      <b/>
      <sz val="18"/>
      <name val="Calibri"/>
      <family val="3"/>
    </font>
    <font>
      <sz val="14"/>
      <name val="Calibri"/>
      <family val="3"/>
    </font>
    <font>
      <sz val="12"/>
      <color indexed="8"/>
      <name val="Calibri"/>
      <family val="3"/>
    </font>
    <font>
      <b/>
      <sz val="13"/>
      <color indexed="8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 style="hair"/>
      <bottom/>
    </border>
    <border>
      <left style="thin"/>
      <right style="medium"/>
      <top style="hair"/>
      <bottom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/>
      <right style="thin"/>
      <top style="hair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medium"/>
      <right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8" fontId="5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7" fillId="31" borderId="4" applyNumberFormat="0" applyAlignment="0" applyProtection="0"/>
    <xf numFmtId="0" fontId="12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22"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57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33" borderId="16" xfId="5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9" fontId="4" fillId="0" borderId="13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178" fontId="3" fillId="0" borderId="18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179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38" fontId="4" fillId="0" borderId="13" xfId="5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0" fontId="3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181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182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horizontal="left" vertical="center"/>
    </xf>
    <xf numFmtId="178" fontId="3" fillId="0" borderId="0" xfId="51" applyNumberFormat="1" applyFont="1" applyBorder="1" applyAlignment="1">
      <alignment horizontal="left" vertical="center"/>
    </xf>
    <xf numFmtId="182" fontId="8" fillId="34" borderId="16" xfId="0" applyNumberFormat="1" applyFont="1" applyFill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182" fontId="3" fillId="0" borderId="28" xfId="0" applyNumberFormat="1" applyFont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left" vertical="center"/>
    </xf>
    <xf numFmtId="182" fontId="8" fillId="0" borderId="0" xfId="0" applyNumberFormat="1" applyFont="1" applyFill="1" applyBorder="1" applyAlignment="1">
      <alignment horizontal="center" vertical="center"/>
    </xf>
    <xf numFmtId="184" fontId="3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181" fontId="3" fillId="0" borderId="35" xfId="0" applyNumberFormat="1" applyFont="1" applyBorder="1" applyAlignment="1">
      <alignment horizontal="center" vertical="center"/>
    </xf>
    <xf numFmtId="184" fontId="3" fillId="0" borderId="35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/>
    </xf>
    <xf numFmtId="181" fontId="3" fillId="0" borderId="27" xfId="0" applyNumberFormat="1" applyFont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38" fontId="3" fillId="0" borderId="13" xfId="51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vertical="center"/>
    </xf>
    <xf numFmtId="176" fontId="54" fillId="19" borderId="45" xfId="0" applyNumberFormat="1" applyFont="1" applyFill="1" applyBorder="1" applyAlignment="1">
      <alignment vertical="center"/>
    </xf>
    <xf numFmtId="176" fontId="11" fillId="0" borderId="46" xfId="0" applyNumberFormat="1" applyFont="1" applyFill="1" applyBorder="1" applyAlignment="1">
      <alignment vertical="center"/>
    </xf>
    <xf numFmtId="176" fontId="11" fillId="0" borderId="47" xfId="0" applyNumberFormat="1" applyFont="1" applyFill="1" applyBorder="1" applyAlignment="1">
      <alignment vertical="center"/>
    </xf>
    <xf numFmtId="0" fontId="11" fillId="35" borderId="48" xfId="0" applyFont="1" applyFill="1" applyBorder="1" applyAlignment="1">
      <alignment horizontal="center" vertical="center"/>
    </xf>
    <xf numFmtId="0" fontId="11" fillId="35" borderId="4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176" fontId="11" fillId="0" borderId="16" xfId="0" applyNumberFormat="1" applyFont="1" applyFill="1" applyBorder="1" applyAlignment="1">
      <alignment vertical="center"/>
    </xf>
    <xf numFmtId="0" fontId="11" fillId="0" borderId="50" xfId="0" applyFont="1" applyFill="1" applyBorder="1" applyAlignment="1">
      <alignment horizontal="right" vertical="center"/>
    </xf>
    <xf numFmtId="0" fontId="11" fillId="0" borderId="50" xfId="0" applyFont="1" applyFill="1" applyBorder="1" applyAlignment="1">
      <alignment horizontal="center" vertical="center"/>
    </xf>
    <xf numFmtId="176" fontId="11" fillId="0" borderId="50" xfId="0" applyNumberFormat="1" applyFont="1" applyFill="1" applyBorder="1" applyAlignment="1">
      <alignment vertical="center"/>
    </xf>
    <xf numFmtId="0" fontId="61" fillId="0" borderId="0" xfId="0" applyFont="1" applyAlignment="1">
      <alignment vertical="center" shrinkToFit="1"/>
    </xf>
    <xf numFmtId="38" fontId="61" fillId="0" borderId="0" xfId="49" applyFont="1" applyAlignment="1">
      <alignment vertical="center"/>
    </xf>
    <xf numFmtId="38" fontId="61" fillId="0" borderId="0" xfId="49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11" xfId="0" applyFont="1" applyFill="1" applyBorder="1" applyAlignment="1">
      <alignment horizontal="center" vertical="center" shrinkToFit="1"/>
    </xf>
    <xf numFmtId="183" fontId="61" fillId="0" borderId="51" xfId="49" applyNumberFormat="1" applyFont="1" applyFill="1" applyBorder="1" applyAlignment="1">
      <alignment horizontal="center" vertical="center"/>
    </xf>
    <xf numFmtId="38" fontId="61" fillId="0" borderId="51" xfId="49" applyFont="1" applyFill="1" applyBorder="1" applyAlignment="1">
      <alignment horizontal="center" vertical="center"/>
    </xf>
    <xf numFmtId="38" fontId="61" fillId="0" borderId="52" xfId="49" applyFont="1" applyFill="1" applyBorder="1" applyAlignment="1">
      <alignment horizontal="center" vertical="center"/>
    </xf>
    <xf numFmtId="38" fontId="61" fillId="0" borderId="53" xfId="49" applyFont="1" applyFill="1" applyBorder="1" applyAlignment="1">
      <alignment horizontal="center" vertical="center" shrinkToFit="1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4" fillId="36" borderId="54" xfId="66" applyFont="1" applyFill="1" applyBorder="1" applyAlignment="1">
      <alignment horizontal="left" vertical="center"/>
      <protection/>
    </xf>
    <xf numFmtId="0" fontId="63" fillId="36" borderId="55" xfId="0" applyFont="1" applyFill="1" applyBorder="1" applyAlignment="1">
      <alignment horizontal="left" vertical="center"/>
    </xf>
    <xf numFmtId="0" fontId="63" fillId="36" borderId="28" xfId="0" applyFont="1" applyFill="1" applyBorder="1" applyAlignment="1">
      <alignment horizontal="center" vertical="center" shrinkToFit="1"/>
    </xf>
    <xf numFmtId="183" fontId="63" fillId="36" borderId="56" xfId="49" applyNumberFormat="1" applyFont="1" applyFill="1" applyBorder="1" applyAlignment="1">
      <alignment horizontal="center" vertical="center"/>
    </xf>
    <xf numFmtId="38" fontId="63" fillId="36" borderId="28" xfId="49" applyFont="1" applyFill="1" applyBorder="1" applyAlignment="1">
      <alignment horizontal="center" vertical="center"/>
    </xf>
    <xf numFmtId="38" fontId="63" fillId="36" borderId="57" xfId="49" applyFont="1" applyFill="1" applyBorder="1" applyAlignment="1">
      <alignment horizontal="center" vertical="center" shrinkToFit="1"/>
    </xf>
    <xf numFmtId="0" fontId="63" fillId="0" borderId="58" xfId="0" applyFont="1" applyBorder="1" applyAlignment="1">
      <alignment horizontal="left" vertical="center"/>
    </xf>
    <xf numFmtId="0" fontId="64" fillId="0" borderId="59" xfId="66" applyFont="1" applyBorder="1" applyAlignment="1">
      <alignment horizontal="left" vertical="center" shrinkToFit="1"/>
      <protection/>
    </xf>
    <xf numFmtId="0" fontId="64" fillId="0" borderId="60" xfId="66" applyFont="1" applyBorder="1" applyAlignment="1">
      <alignment vertical="center" shrinkToFit="1"/>
      <protection/>
    </xf>
    <xf numFmtId="178" fontId="64" fillId="0" borderId="60" xfId="66" applyNumberFormat="1" applyFont="1" applyBorder="1" applyAlignment="1">
      <alignment horizontal="right" vertical="center"/>
      <protection/>
    </xf>
    <xf numFmtId="0" fontId="64" fillId="0" borderId="61" xfId="66" applyFont="1" applyBorder="1" applyAlignment="1">
      <alignment horizontal="center" vertical="center"/>
      <protection/>
    </xf>
    <xf numFmtId="38" fontId="63" fillId="0" borderId="60" xfId="49" applyFont="1" applyBorder="1" applyAlignment="1">
      <alignment horizontal="right" vertical="center"/>
    </xf>
    <xf numFmtId="38" fontId="63" fillId="0" borderId="61" xfId="49" applyFont="1" applyFill="1" applyBorder="1" applyAlignment="1">
      <alignment horizontal="right" vertical="center"/>
    </xf>
    <xf numFmtId="38" fontId="63" fillId="0" borderId="62" xfId="49" applyFont="1" applyBorder="1" applyAlignment="1">
      <alignment vertical="center" shrinkToFit="1"/>
    </xf>
    <xf numFmtId="0" fontId="63" fillId="0" borderId="63" xfId="0" applyFont="1" applyBorder="1" applyAlignment="1">
      <alignment horizontal="left" vertical="center"/>
    </xf>
    <xf numFmtId="0" fontId="64" fillId="0" borderId="64" xfId="66" applyFont="1" applyBorder="1" applyAlignment="1">
      <alignment horizontal="left" vertical="center" shrinkToFit="1"/>
      <protection/>
    </xf>
    <xf numFmtId="0" fontId="64" fillId="0" borderId="65" xfId="66" applyFont="1" applyBorder="1" applyAlignment="1">
      <alignment vertical="center" shrinkToFit="1"/>
      <protection/>
    </xf>
    <xf numFmtId="178" fontId="64" fillId="0" borderId="65" xfId="66" applyNumberFormat="1" applyFont="1" applyBorder="1" applyAlignment="1">
      <alignment horizontal="right" vertical="center"/>
      <protection/>
    </xf>
    <xf numFmtId="0" fontId="64" fillId="0" borderId="65" xfId="66" applyFont="1" applyBorder="1" applyAlignment="1">
      <alignment horizontal="center" vertical="center"/>
      <protection/>
    </xf>
    <xf numFmtId="38" fontId="63" fillId="0" borderId="65" xfId="49" applyFont="1" applyBorder="1" applyAlignment="1">
      <alignment horizontal="right" vertical="center"/>
    </xf>
    <xf numFmtId="38" fontId="63" fillId="0" borderId="66" xfId="49" applyFont="1" applyBorder="1" applyAlignment="1">
      <alignment vertical="center" wrapText="1" shrinkToFit="1"/>
    </xf>
    <xf numFmtId="0" fontId="63" fillId="0" borderId="67" xfId="0" applyFont="1" applyBorder="1" applyAlignment="1">
      <alignment horizontal="left" vertical="center"/>
    </xf>
    <xf numFmtId="0" fontId="64" fillId="37" borderId="68" xfId="66" applyFont="1" applyFill="1" applyBorder="1" applyAlignment="1">
      <alignment horizontal="left" vertical="center" shrinkToFit="1"/>
      <protection/>
    </xf>
    <xf numFmtId="0" fontId="64" fillId="37" borderId="69" xfId="66" applyFont="1" applyFill="1" applyBorder="1" applyAlignment="1">
      <alignment vertical="center" shrinkToFit="1"/>
      <protection/>
    </xf>
    <xf numFmtId="183" fontId="63" fillId="37" borderId="70" xfId="49" applyNumberFormat="1" applyFont="1" applyFill="1" applyBorder="1" applyAlignment="1">
      <alignment horizontal="right" vertical="center"/>
    </xf>
    <xf numFmtId="38" fontId="63" fillId="37" borderId="69" xfId="49" applyFont="1" applyFill="1" applyBorder="1" applyAlignment="1">
      <alignment horizontal="center" vertical="center"/>
    </xf>
    <xf numFmtId="38" fontId="63" fillId="37" borderId="69" xfId="49" applyFont="1" applyFill="1" applyBorder="1" applyAlignment="1">
      <alignment horizontal="right" vertical="center"/>
    </xf>
    <xf numFmtId="38" fontId="63" fillId="37" borderId="70" xfId="49" applyFont="1" applyFill="1" applyBorder="1" applyAlignment="1">
      <alignment horizontal="right" vertical="center"/>
    </xf>
    <xf numFmtId="38" fontId="63" fillId="0" borderId="71" xfId="49" applyFont="1" applyBorder="1" applyAlignment="1">
      <alignment vertical="center" shrinkToFit="1"/>
    </xf>
    <xf numFmtId="38" fontId="63" fillId="0" borderId="62" xfId="49" applyFont="1" applyBorder="1" applyAlignment="1">
      <alignment vertical="center" wrapText="1" shrinkToFit="1"/>
    </xf>
    <xf numFmtId="0" fontId="64" fillId="0" borderId="60" xfId="66" applyFont="1" applyBorder="1" applyAlignment="1">
      <alignment vertical="center" wrapText="1" shrinkToFit="1"/>
      <protection/>
    </xf>
    <xf numFmtId="0" fontId="64" fillId="36" borderId="72" xfId="66" applyFont="1" applyFill="1" applyBorder="1" applyAlignment="1">
      <alignment horizontal="left" vertical="center"/>
      <protection/>
    </xf>
    <xf numFmtId="0" fontId="63" fillId="36" borderId="73" xfId="0" applyFont="1" applyFill="1" applyBorder="1" applyAlignment="1">
      <alignment horizontal="left" vertical="center"/>
    </xf>
    <xf numFmtId="0" fontId="63" fillId="36" borderId="74" xfId="0" applyFont="1" applyFill="1" applyBorder="1" applyAlignment="1">
      <alignment horizontal="center" vertical="center" shrinkToFit="1"/>
    </xf>
    <xf numFmtId="183" fontId="63" fillId="36" borderId="75" xfId="49" applyNumberFormat="1" applyFont="1" applyFill="1" applyBorder="1" applyAlignment="1">
      <alignment horizontal="center" vertical="center"/>
    </xf>
    <xf numFmtId="38" fontId="63" fillId="36" borderId="74" xfId="49" applyFont="1" applyFill="1" applyBorder="1" applyAlignment="1">
      <alignment horizontal="center" vertical="center"/>
    </xf>
    <xf numFmtId="38" fontId="63" fillId="36" borderId="76" xfId="49" applyFont="1" applyFill="1" applyBorder="1" applyAlignment="1">
      <alignment horizontal="center" vertical="center" shrinkToFit="1"/>
    </xf>
    <xf numFmtId="0" fontId="64" fillId="0" borderId="64" xfId="66" applyFont="1" applyFill="1" applyBorder="1" applyAlignment="1">
      <alignment horizontal="left" vertical="center" shrinkToFit="1"/>
      <protection/>
    </xf>
    <xf numFmtId="0" fontId="64" fillId="0" borderId="65" xfId="66" applyFont="1" applyFill="1" applyBorder="1" applyAlignment="1">
      <alignment vertical="center" wrapText="1" shrinkToFit="1"/>
      <protection/>
    </xf>
    <xf numFmtId="178" fontId="64" fillId="0" borderId="65" xfId="66" applyNumberFormat="1" applyFont="1" applyFill="1" applyBorder="1" applyAlignment="1">
      <alignment horizontal="right" vertical="center"/>
      <protection/>
    </xf>
    <xf numFmtId="0" fontId="64" fillId="0" borderId="65" xfId="66" applyFont="1" applyFill="1" applyBorder="1" applyAlignment="1">
      <alignment horizontal="center" vertical="center"/>
      <protection/>
    </xf>
    <xf numFmtId="38" fontId="63" fillId="0" borderId="65" xfId="49" applyFont="1" applyFill="1" applyBorder="1" applyAlignment="1">
      <alignment horizontal="right" vertical="center"/>
    </xf>
    <xf numFmtId="38" fontId="63" fillId="0" borderId="77" xfId="49" applyFont="1" applyFill="1" applyBorder="1" applyAlignment="1">
      <alignment horizontal="right" vertical="center"/>
    </xf>
    <xf numFmtId="38" fontId="63" fillId="0" borderId="66" xfId="49" applyFont="1" applyFill="1" applyBorder="1" applyAlignment="1">
      <alignment vertical="center" wrapText="1" shrinkToFit="1"/>
    </xf>
    <xf numFmtId="0" fontId="64" fillId="0" borderId="59" xfId="66" applyFont="1" applyFill="1" applyBorder="1" applyAlignment="1">
      <alignment horizontal="left" vertical="center" shrinkToFit="1"/>
      <protection/>
    </xf>
    <xf numFmtId="0" fontId="64" fillId="0" borderId="60" xfId="66" applyFont="1" applyFill="1" applyBorder="1" applyAlignment="1">
      <alignment vertical="center" shrinkToFit="1"/>
      <protection/>
    </xf>
    <xf numFmtId="178" fontId="64" fillId="0" borderId="60" xfId="66" applyNumberFormat="1" applyFont="1" applyFill="1" applyBorder="1" applyAlignment="1">
      <alignment horizontal="right" vertical="center"/>
      <protection/>
    </xf>
    <xf numFmtId="0" fontId="64" fillId="0" borderId="61" xfId="66" applyFont="1" applyFill="1" applyBorder="1" applyAlignment="1">
      <alignment horizontal="center" vertical="center"/>
      <protection/>
    </xf>
    <xf numFmtId="38" fontId="63" fillId="0" borderId="60" xfId="49" applyFont="1" applyFill="1" applyBorder="1" applyAlignment="1">
      <alignment horizontal="right" vertical="center"/>
    </xf>
    <xf numFmtId="38" fontId="63" fillId="0" borderId="62" xfId="49" applyFont="1" applyFill="1" applyBorder="1" applyAlignment="1">
      <alignment vertical="center" wrapText="1" shrinkToFit="1"/>
    </xf>
    <xf numFmtId="38" fontId="65" fillId="0" borderId="66" xfId="49" applyFont="1" applyFill="1" applyBorder="1" applyAlignment="1">
      <alignment vertical="center" wrapText="1" shrinkToFit="1"/>
    </xf>
    <xf numFmtId="38" fontId="63" fillId="0" borderId="66" xfId="49" applyFont="1" applyBorder="1" applyAlignment="1">
      <alignment vertical="center" shrinkToFit="1"/>
    </xf>
    <xf numFmtId="38" fontId="63" fillId="0" borderId="65" xfId="49" applyFont="1" applyBorder="1" applyAlignment="1">
      <alignment horizontal="center" vertical="center"/>
    </xf>
    <xf numFmtId="0" fontId="63" fillId="0" borderId="72" xfId="0" applyFont="1" applyFill="1" applyBorder="1" applyAlignment="1">
      <alignment horizontal="left" vertical="center"/>
    </xf>
    <xf numFmtId="0" fontId="64" fillId="0" borderId="73" xfId="66" applyFont="1" applyFill="1" applyBorder="1" applyAlignment="1">
      <alignment horizontal="left" vertical="center" shrinkToFit="1"/>
      <protection/>
    </xf>
    <xf numFmtId="0" fontId="64" fillId="0" borderId="78" xfId="66" applyFont="1" applyFill="1" applyBorder="1" applyAlignment="1">
      <alignment vertical="center" shrinkToFit="1"/>
      <protection/>
    </xf>
    <xf numFmtId="183" fontId="63" fillId="0" borderId="79" xfId="49" applyNumberFormat="1" applyFont="1" applyFill="1" applyBorder="1" applyAlignment="1">
      <alignment horizontal="right" vertical="center"/>
    </xf>
    <xf numFmtId="38" fontId="63" fillId="0" borderId="78" xfId="49" applyFont="1" applyFill="1" applyBorder="1" applyAlignment="1">
      <alignment horizontal="center" vertical="center"/>
    </xf>
    <xf numFmtId="38" fontId="63" fillId="0" borderId="78" xfId="49" applyFont="1" applyFill="1" applyBorder="1" applyAlignment="1">
      <alignment horizontal="right" vertical="center"/>
    </xf>
    <xf numFmtId="38" fontId="63" fillId="0" borderId="79" xfId="49" applyFont="1" applyFill="1" applyBorder="1" applyAlignment="1">
      <alignment horizontal="right" vertical="center"/>
    </xf>
    <xf numFmtId="38" fontId="63" fillId="0" borderId="80" xfId="49" applyFont="1" applyFill="1" applyBorder="1" applyAlignment="1">
      <alignment vertical="center" shrinkToFit="1"/>
    </xf>
    <xf numFmtId="38" fontId="63" fillId="0" borderId="0" xfId="0" applyNumberFormat="1" applyFont="1" applyAlignment="1">
      <alignment vertical="center"/>
    </xf>
    <xf numFmtId="0" fontId="63" fillId="0" borderId="64" xfId="0" applyFont="1" applyBorder="1" applyAlignment="1">
      <alignment vertical="center"/>
    </xf>
    <xf numFmtId="0" fontId="63" fillId="0" borderId="65" xfId="0" applyFont="1" applyBorder="1" applyAlignment="1">
      <alignment vertical="center" shrinkToFit="1"/>
    </xf>
    <xf numFmtId="183" fontId="63" fillId="0" borderId="77" xfId="49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0" fillId="0" borderId="81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38" fontId="68" fillId="0" borderId="10" xfId="0" applyNumberFormat="1" applyFont="1" applyBorder="1" applyAlignment="1">
      <alignment vertical="center"/>
    </xf>
    <xf numFmtId="0" fontId="63" fillId="0" borderId="82" xfId="0" applyFont="1" applyBorder="1" applyAlignment="1">
      <alignment vertical="center" shrinkToFit="1"/>
    </xf>
    <xf numFmtId="38" fontId="63" fillId="0" borderId="82" xfId="49" applyFont="1" applyFill="1" applyBorder="1" applyAlignment="1">
      <alignment horizontal="right" vertical="center"/>
    </xf>
    <xf numFmtId="38" fontId="63" fillId="0" borderId="83" xfId="49" applyFont="1" applyBorder="1" applyAlignment="1">
      <alignment vertical="center" shrinkToFit="1"/>
    </xf>
    <xf numFmtId="0" fontId="64" fillId="0" borderId="84" xfId="66" applyFont="1" applyBorder="1" applyAlignment="1">
      <alignment horizontal="left" vertical="center" shrinkToFit="1"/>
      <protection/>
    </xf>
    <xf numFmtId="178" fontId="64" fillId="0" borderId="82" xfId="66" applyNumberFormat="1" applyFont="1" applyBorder="1" applyAlignment="1">
      <alignment horizontal="right" vertical="center"/>
      <protection/>
    </xf>
    <xf numFmtId="0" fontId="64" fillId="38" borderId="85" xfId="66" applyFont="1" applyFill="1" applyBorder="1" applyAlignment="1">
      <alignment vertical="center" shrinkToFit="1"/>
      <protection/>
    </xf>
    <xf numFmtId="183" fontId="63" fillId="38" borderId="86" xfId="49" applyNumberFormat="1" applyFont="1" applyFill="1" applyBorder="1" applyAlignment="1">
      <alignment horizontal="right" vertical="center"/>
    </xf>
    <xf numFmtId="38" fontId="63" fillId="38" borderId="87" xfId="49" applyFont="1" applyFill="1" applyBorder="1" applyAlignment="1">
      <alignment horizontal="center" vertical="center"/>
    </xf>
    <xf numFmtId="38" fontId="63" fillId="38" borderId="86" xfId="49" applyFont="1" applyFill="1" applyBorder="1" applyAlignment="1">
      <alignment horizontal="right" vertical="center"/>
    </xf>
    <xf numFmtId="38" fontId="63" fillId="38" borderId="88" xfId="49" applyFont="1" applyFill="1" applyBorder="1" applyAlignment="1">
      <alignment vertical="center" shrinkToFit="1"/>
    </xf>
    <xf numFmtId="0" fontId="63" fillId="38" borderId="42" xfId="0" applyFont="1" applyFill="1" applyBorder="1" applyAlignment="1">
      <alignment horizontal="left" vertical="center"/>
    </xf>
    <xf numFmtId="0" fontId="63" fillId="38" borderId="89" xfId="0" applyFont="1" applyFill="1" applyBorder="1" applyAlignment="1">
      <alignment vertical="center"/>
    </xf>
    <xf numFmtId="0" fontId="63" fillId="38" borderId="87" xfId="0" applyFont="1" applyFill="1" applyBorder="1" applyAlignment="1">
      <alignment vertical="center" shrinkToFit="1"/>
    </xf>
    <xf numFmtId="183" fontId="63" fillId="38" borderId="85" xfId="49" applyNumberFormat="1" applyFont="1" applyFill="1" applyBorder="1" applyAlignment="1">
      <alignment horizontal="right" vertical="center"/>
    </xf>
    <xf numFmtId="38" fontId="63" fillId="38" borderId="85" xfId="49" applyFont="1" applyFill="1" applyBorder="1" applyAlignment="1">
      <alignment horizontal="center" vertical="center"/>
    </xf>
    <xf numFmtId="38" fontId="63" fillId="38" borderId="85" xfId="49" applyFont="1" applyFill="1" applyBorder="1" applyAlignment="1">
      <alignment horizontal="right" vertical="center"/>
    </xf>
    <xf numFmtId="38" fontId="63" fillId="38" borderId="45" xfId="49" applyFont="1" applyFill="1" applyBorder="1" applyAlignment="1">
      <alignment vertical="center" shrinkToFit="1"/>
    </xf>
    <xf numFmtId="38" fontId="63" fillId="0" borderId="90" xfId="49" applyFont="1" applyBorder="1" applyAlignment="1">
      <alignment horizontal="right" vertical="center"/>
    </xf>
    <xf numFmtId="0" fontId="64" fillId="0" borderId="60" xfId="66" applyFont="1" applyBorder="1" applyAlignment="1">
      <alignment horizontal="center" vertical="center"/>
      <protection/>
    </xf>
    <xf numFmtId="38" fontId="63" fillId="0" borderId="59" xfId="49" applyFont="1" applyFill="1" applyBorder="1" applyAlignment="1">
      <alignment horizontal="right" vertical="center"/>
    </xf>
    <xf numFmtId="0" fontId="64" fillId="0" borderId="91" xfId="66" applyFont="1" applyBorder="1" applyAlignment="1">
      <alignment horizontal="center" vertical="center"/>
      <protection/>
    </xf>
    <xf numFmtId="38" fontId="63" fillId="0" borderId="84" xfId="49" applyFont="1" applyFill="1" applyBorder="1" applyAlignment="1">
      <alignment horizontal="right" vertical="center"/>
    </xf>
    <xf numFmtId="38" fontId="63" fillId="0" borderId="10" xfId="49" applyFont="1" applyBorder="1" applyAlignment="1">
      <alignment horizontal="center" vertical="center"/>
    </xf>
    <xf numFmtId="38" fontId="63" fillId="0" borderId="39" xfId="49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63" fillId="0" borderId="92" xfId="0" applyFont="1" applyBorder="1" applyAlignment="1">
      <alignment horizontal="left" vertical="center" shrinkToFit="1"/>
    </xf>
    <xf numFmtId="0" fontId="63" fillId="0" borderId="84" xfId="0" applyFont="1" applyBorder="1" applyAlignment="1">
      <alignment horizontal="left" vertical="center" shrinkToFit="1"/>
    </xf>
    <xf numFmtId="0" fontId="61" fillId="0" borderId="93" xfId="0" applyFont="1" applyFill="1" applyBorder="1" applyAlignment="1">
      <alignment horizontal="center" vertical="center"/>
    </xf>
    <xf numFmtId="0" fontId="61" fillId="0" borderId="94" xfId="0" applyFont="1" applyFill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64" fillId="38" borderId="95" xfId="66" applyFont="1" applyFill="1" applyBorder="1" applyAlignment="1">
      <alignment horizontal="left" vertical="center" shrinkToFit="1"/>
      <protection/>
    </xf>
    <xf numFmtId="0" fontId="64" fillId="38" borderId="96" xfId="66" applyFont="1" applyFill="1" applyBorder="1" applyAlignment="1">
      <alignment horizontal="left" vertical="center" shrinkToFit="1"/>
      <protection/>
    </xf>
    <xf numFmtId="0" fontId="5" fillId="0" borderId="12" xfId="0" applyFont="1" applyBorder="1" applyAlignment="1">
      <alignment horizontal="center" vertical="center"/>
    </xf>
    <xf numFmtId="179" fontId="3" fillId="0" borderId="97" xfId="0" applyNumberFormat="1" applyFont="1" applyBorder="1" applyAlignment="1">
      <alignment horizontal="center" vertical="center"/>
    </xf>
    <xf numFmtId="0" fontId="0" fillId="0" borderId="98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9" fontId="3" fillId="0" borderId="98" xfId="0" applyNumberFormat="1" applyFont="1" applyBorder="1" applyAlignment="1">
      <alignment horizontal="center" vertical="center"/>
    </xf>
    <xf numFmtId="179" fontId="3" fillId="0" borderId="99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vertical="center"/>
    </xf>
    <xf numFmtId="0" fontId="3" fillId="12" borderId="97" xfId="0" applyNumberFormat="1" applyFont="1" applyFill="1" applyBorder="1" applyAlignment="1">
      <alignment horizontal="center" vertical="center"/>
    </xf>
    <xf numFmtId="0" fontId="3" fillId="12" borderId="99" xfId="0" applyNumberFormat="1" applyFont="1" applyFill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78" fontId="3" fillId="0" borderId="0" xfId="51" applyNumberFormat="1" applyFont="1" applyFill="1" applyBorder="1" applyAlignment="1">
      <alignment horizontal="left" vertical="center"/>
    </xf>
    <xf numFmtId="182" fontId="3" fillId="0" borderId="0" xfId="0" applyNumberFormat="1" applyFont="1" applyBorder="1" applyAlignment="1">
      <alignment vertical="center"/>
    </xf>
    <xf numFmtId="182" fontId="3" fillId="0" borderId="97" xfId="0" applyNumberFormat="1" applyFont="1" applyBorder="1" applyAlignment="1">
      <alignment horizontal="center" vertical="center"/>
    </xf>
    <xf numFmtId="182" fontId="3" fillId="0" borderId="98" xfId="0" applyNumberFormat="1" applyFont="1" applyBorder="1" applyAlignment="1">
      <alignment horizontal="center" vertical="center"/>
    </xf>
    <xf numFmtId="182" fontId="3" fillId="0" borderId="99" xfId="0" applyNumberFormat="1" applyFont="1" applyBorder="1" applyAlignment="1">
      <alignment horizontal="center" vertical="center"/>
    </xf>
    <xf numFmtId="183" fontId="3" fillId="12" borderId="97" xfId="0" applyNumberFormat="1" applyFont="1" applyFill="1" applyBorder="1" applyAlignment="1">
      <alignment horizontal="center" vertical="center"/>
    </xf>
    <xf numFmtId="183" fontId="3" fillId="12" borderId="99" xfId="0" applyNumberFormat="1" applyFont="1" applyFill="1" applyBorder="1" applyAlignment="1">
      <alignment horizontal="center" vertical="center"/>
    </xf>
    <xf numFmtId="178" fontId="3" fillId="0" borderId="0" xfId="51" applyNumberFormat="1" applyFont="1" applyBorder="1" applyAlignment="1">
      <alignment horizontal="left" vertical="center"/>
    </xf>
    <xf numFmtId="182" fontId="3" fillId="0" borderId="2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9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180" fontId="3" fillId="12" borderId="97" xfId="0" applyNumberFormat="1" applyFont="1" applyFill="1" applyBorder="1" applyAlignment="1">
      <alignment horizontal="center" vertical="center"/>
    </xf>
    <xf numFmtId="180" fontId="3" fillId="12" borderId="98" xfId="0" applyNumberFormat="1" applyFont="1" applyFill="1" applyBorder="1" applyAlignment="1">
      <alignment horizontal="center" vertical="center"/>
    </xf>
    <xf numFmtId="180" fontId="3" fillId="12" borderId="99" xfId="0" applyNumberFormat="1" applyFont="1" applyFill="1" applyBorder="1" applyAlignment="1">
      <alignment horizontal="center" vertical="center"/>
    </xf>
    <xf numFmtId="0" fontId="3" fillId="12" borderId="97" xfId="0" applyFont="1" applyFill="1" applyBorder="1" applyAlignment="1">
      <alignment horizontal="center" vertical="center"/>
    </xf>
    <xf numFmtId="0" fontId="3" fillId="12" borderId="98" xfId="0" applyFont="1" applyFill="1" applyBorder="1" applyAlignment="1">
      <alignment horizontal="center" vertical="center"/>
    </xf>
    <xf numFmtId="0" fontId="3" fillId="12" borderId="9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38" fontId="3" fillId="0" borderId="97" xfId="51" applyFont="1" applyBorder="1" applyAlignment="1">
      <alignment horizontal="center" vertical="center"/>
    </xf>
    <xf numFmtId="38" fontId="3" fillId="0" borderId="98" xfId="51" applyFont="1" applyBorder="1" applyAlignment="1">
      <alignment horizontal="center" vertical="center"/>
    </xf>
    <xf numFmtId="38" fontId="3" fillId="0" borderId="99" xfId="5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/>
    </xf>
    <xf numFmtId="179" fontId="8" fillId="34" borderId="97" xfId="0" applyNumberFormat="1" applyFont="1" applyFill="1" applyBorder="1" applyAlignment="1">
      <alignment horizontal="center" vertical="center"/>
    </xf>
    <xf numFmtId="179" fontId="8" fillId="34" borderId="98" xfId="0" applyNumberFormat="1" applyFont="1" applyFill="1" applyBorder="1" applyAlignment="1">
      <alignment horizontal="center" vertical="center"/>
    </xf>
    <xf numFmtId="179" fontId="8" fillId="34" borderId="9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3" fillId="0" borderId="24" xfId="51" applyFont="1" applyBorder="1" applyAlignment="1">
      <alignment horizontal="center" vertical="center"/>
    </xf>
    <xf numFmtId="179" fontId="8" fillId="0" borderId="98" xfId="0" applyNumberFormat="1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179" fontId="6" fillId="0" borderId="97" xfId="0" applyNumberFormat="1" applyFont="1" applyFill="1" applyBorder="1" applyAlignment="1">
      <alignment horizontal="center" vertical="center"/>
    </xf>
    <xf numFmtId="179" fontId="6" fillId="0" borderId="98" xfId="0" applyNumberFormat="1" applyFont="1" applyFill="1" applyBorder="1" applyAlignment="1">
      <alignment horizontal="center" vertical="center"/>
    </xf>
    <xf numFmtId="179" fontId="6" fillId="0" borderId="9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9" fontId="6" fillId="0" borderId="26" xfId="0" applyNumberFormat="1" applyFont="1" applyFill="1" applyBorder="1" applyAlignment="1">
      <alignment horizontal="center" vertical="center"/>
    </xf>
    <xf numFmtId="179" fontId="6" fillId="0" borderId="24" xfId="0" applyNumberFormat="1" applyFont="1" applyFill="1" applyBorder="1" applyAlignment="1">
      <alignment horizontal="center" vertical="center"/>
    </xf>
    <xf numFmtId="179" fontId="6" fillId="0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3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38" fontId="8" fillId="34" borderId="97" xfId="51" applyFont="1" applyFill="1" applyBorder="1" applyAlignment="1">
      <alignment horizontal="center" vertical="center"/>
    </xf>
    <xf numFmtId="38" fontId="8" fillId="34" borderId="99" xfId="51" applyFont="1" applyFill="1" applyBorder="1" applyAlignment="1">
      <alignment horizontal="center" vertical="center"/>
    </xf>
    <xf numFmtId="0" fontId="71" fillId="7" borderId="93" xfId="0" applyFont="1" applyFill="1" applyBorder="1" applyAlignment="1">
      <alignment horizontal="center" vertical="center"/>
    </xf>
    <xf numFmtId="0" fontId="71" fillId="7" borderId="94" xfId="0" applyFont="1" applyFill="1" applyBorder="1" applyAlignment="1">
      <alignment horizontal="center" vertical="center"/>
    </xf>
    <xf numFmtId="3" fontId="72" fillId="7" borderId="11" xfId="0" applyNumberFormat="1" applyFont="1" applyFill="1" applyBorder="1" applyAlignment="1">
      <alignment horizontal="center" vertical="center"/>
    </xf>
    <xf numFmtId="0" fontId="72" fillId="7" borderId="81" xfId="0" applyFont="1" applyFill="1" applyBorder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0" fontId="11" fillId="35" borderId="101" xfId="0" applyFont="1" applyFill="1" applyBorder="1" applyAlignment="1">
      <alignment horizontal="center" vertical="center"/>
    </xf>
    <xf numFmtId="0" fontId="11" fillId="35" borderId="48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center" vertical="center"/>
    </xf>
    <xf numFmtId="0" fontId="11" fillId="0" borderId="103" xfId="0" applyFont="1" applyFill="1" applyBorder="1" applyAlignment="1">
      <alignment horizontal="center" vertical="center"/>
    </xf>
    <xf numFmtId="176" fontId="11" fillId="19" borderId="42" xfId="0" applyNumberFormat="1" applyFont="1" applyFill="1" applyBorder="1" applyAlignment="1">
      <alignment horizontal="center" vertical="center"/>
    </xf>
    <xf numFmtId="176" fontId="11" fillId="19" borderId="44" xfId="0" applyNumberFormat="1" applyFont="1" applyFill="1" applyBorder="1" applyAlignment="1">
      <alignment horizontal="center" vertical="center"/>
    </xf>
    <xf numFmtId="176" fontId="11" fillId="19" borderId="89" xfId="0" applyNumberFormat="1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[0.00] 2" xfId="63"/>
    <cellStyle name="通貨 2" xfId="64"/>
    <cellStyle name="入力" xfId="65"/>
    <cellStyle name="標準 2" xfId="66"/>
    <cellStyle name="標準 3" xfId="67"/>
    <cellStyle name="標準 3 2" xfId="68"/>
    <cellStyle name="標準 3 2 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201806115\d\Users\p30721\AppData\Local\Microsoft\Windows\Temporary%20Internet%20Files\Content.Outlook\WNRD3IMW\&#38599;&#21729;&#20154;&#20214;&#36027;&#65288;&#36035;&#37329;&#12539;&#20849;&#28168;&#36027;&#65289;&#65320;&#65298;&#65301;&#31309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計算式 (日額非常勤）"/>
      <sheetName val="計算式 (月額非常勤)"/>
      <sheetName val="計算式（雇員）"/>
      <sheetName val="共済費リスト"/>
    </sheetNames>
    <sheetDataSet>
      <sheetData sheetId="3">
        <row r="2">
          <cell r="B2">
            <v>157.04</v>
          </cell>
          <cell r="E2">
            <v>11</v>
          </cell>
          <cell r="H2">
            <v>1.3</v>
          </cell>
          <cell r="K2">
            <v>11</v>
          </cell>
          <cell r="N2">
            <v>4</v>
          </cell>
        </row>
        <row r="3">
          <cell r="B3">
            <v>160.58</v>
          </cell>
          <cell r="E3">
            <v>15.5</v>
          </cell>
          <cell r="H3">
            <v>1.5</v>
          </cell>
          <cell r="K3">
            <v>15.5</v>
          </cell>
          <cell r="N3">
            <v>6</v>
          </cell>
        </row>
        <row r="4">
          <cell r="B4">
            <v>164.12</v>
          </cell>
          <cell r="E4">
            <v>5</v>
          </cell>
          <cell r="K4">
            <v>18.55</v>
          </cell>
          <cell r="N4">
            <v>5</v>
          </cell>
        </row>
        <row r="5">
          <cell r="B5">
            <v>167.66</v>
          </cell>
          <cell r="E5">
            <v>115.4</v>
          </cell>
          <cell r="K5">
            <v>13.5</v>
          </cell>
        </row>
        <row r="6">
          <cell r="B6">
            <v>171.2</v>
          </cell>
        </row>
        <row r="7">
          <cell r="B7">
            <v>174.74</v>
          </cell>
        </row>
        <row r="8">
          <cell r="B8">
            <v>178.28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85" zoomScaleNormal="85" zoomScalePageLayoutView="0" workbookViewId="0" topLeftCell="A1">
      <selection activeCell="I56" sqref="I56"/>
    </sheetView>
  </sheetViews>
  <sheetFormatPr defaultColWidth="9.140625" defaultRowHeight="15"/>
  <cols>
    <col min="1" max="1" width="1.57421875" style="0" customWidth="1"/>
    <col min="2" max="2" width="3.421875" style="200" customWidth="1"/>
    <col min="3" max="3" width="24.7109375" style="0" bestFit="1" customWidth="1"/>
    <col min="4" max="4" width="37.28125" style="0" customWidth="1"/>
    <col min="5" max="5" width="7.421875" style="0" customWidth="1"/>
    <col min="6" max="6" width="5.7109375" style="0" bestFit="1" customWidth="1"/>
    <col min="7" max="7" width="10.28125" style="0" bestFit="1" customWidth="1"/>
    <col min="8" max="8" width="13.7109375" style="0" customWidth="1"/>
    <col min="9" max="9" width="29.140625" style="0" customWidth="1"/>
    <col min="13" max="13" width="10.28125" style="0" bestFit="1" customWidth="1"/>
  </cols>
  <sheetData>
    <row r="1" ht="19.5" customHeight="1">
      <c r="A1" s="204" t="s">
        <v>103</v>
      </c>
    </row>
    <row r="2" spans="1:10" s="126" customFormat="1" ht="27.75" customHeight="1">
      <c r="A2" s="231" t="s">
        <v>102</v>
      </c>
      <c r="B2" s="231"/>
      <c r="C2" s="231"/>
      <c r="D2" s="231"/>
      <c r="E2" s="231"/>
      <c r="F2" s="231"/>
      <c r="G2" s="231"/>
      <c r="H2" s="231"/>
      <c r="I2" s="231"/>
      <c r="J2" s="132"/>
    </row>
    <row r="3" spans="1:10" s="126" customFormat="1" ht="12" customHeight="1">
      <c r="A3" s="201"/>
      <c r="B3" s="201"/>
      <c r="C3" s="201"/>
      <c r="D3" s="201"/>
      <c r="E3" s="201"/>
      <c r="F3" s="201"/>
      <c r="G3" s="201"/>
      <c r="H3" s="201"/>
      <c r="I3" s="201"/>
      <c r="J3" s="132"/>
    </row>
    <row r="4" spans="1:9" s="126" customFormat="1" ht="15" customHeight="1">
      <c r="A4" s="203"/>
      <c r="B4" s="238" t="s">
        <v>104</v>
      </c>
      <c r="C4" s="238"/>
      <c r="D4" s="238"/>
      <c r="E4" s="238"/>
      <c r="F4" s="238"/>
      <c r="G4" s="238"/>
      <c r="H4" s="238"/>
      <c r="I4" s="238"/>
    </row>
    <row r="5" spans="1:9" s="126" customFormat="1" ht="19.5" customHeight="1">
      <c r="A5" s="203"/>
      <c r="B5" s="238" t="s">
        <v>105</v>
      </c>
      <c r="C5" s="238"/>
      <c r="D5" s="238"/>
      <c r="E5" s="238"/>
      <c r="F5" s="238"/>
      <c r="G5" s="238"/>
      <c r="H5" s="238"/>
      <c r="I5" s="238"/>
    </row>
    <row r="6" spans="1:9" s="126" customFormat="1" ht="15" customHeight="1">
      <c r="A6" s="203"/>
      <c r="B6" s="238" t="s">
        <v>106</v>
      </c>
      <c r="C6" s="238"/>
      <c r="D6" s="238"/>
      <c r="E6" s="238"/>
      <c r="F6" s="238"/>
      <c r="G6" s="238"/>
      <c r="H6" s="238"/>
      <c r="I6" s="238"/>
    </row>
    <row r="7" spans="2:10" s="126" customFormat="1" ht="12" customHeight="1" thickBot="1">
      <c r="B7" s="133"/>
      <c r="D7" s="123"/>
      <c r="E7" s="124"/>
      <c r="F7" s="125"/>
      <c r="G7" s="124"/>
      <c r="H7" s="124"/>
      <c r="I7" s="124"/>
      <c r="J7" s="132"/>
    </row>
    <row r="8" spans="2:10" s="126" customFormat="1" ht="24" customHeight="1" thickBot="1">
      <c r="B8" s="234" t="s">
        <v>86</v>
      </c>
      <c r="C8" s="235"/>
      <c r="D8" s="127" t="s">
        <v>79</v>
      </c>
      <c r="E8" s="128" t="s">
        <v>80</v>
      </c>
      <c r="F8" s="129" t="s">
        <v>81</v>
      </c>
      <c r="G8" s="129" t="s">
        <v>82</v>
      </c>
      <c r="H8" s="130" t="s">
        <v>83</v>
      </c>
      <c r="I8" s="131" t="s">
        <v>84</v>
      </c>
      <c r="J8" s="132"/>
    </row>
    <row r="9" spans="2:9" s="134" customFormat="1" ht="18" customHeight="1" thickBot="1">
      <c r="B9" s="135">
        <v>1</v>
      </c>
      <c r="C9" s="136" t="s">
        <v>90</v>
      </c>
      <c r="D9" s="137"/>
      <c r="E9" s="138"/>
      <c r="F9" s="139"/>
      <c r="G9" s="139"/>
      <c r="H9" s="139"/>
      <c r="I9" s="140"/>
    </row>
    <row r="10" spans="2:9" s="134" customFormat="1" ht="18" customHeight="1" thickBot="1">
      <c r="B10" s="141"/>
      <c r="C10" s="142" t="s">
        <v>126</v>
      </c>
      <c r="D10" s="143" t="s">
        <v>127</v>
      </c>
      <c r="E10" s="144">
        <v>250</v>
      </c>
      <c r="F10" s="224" t="s">
        <v>119</v>
      </c>
      <c r="G10" s="228" t="s">
        <v>116</v>
      </c>
      <c r="H10" s="225"/>
      <c r="I10" s="148" t="s">
        <v>120</v>
      </c>
    </row>
    <row r="11" spans="2:9" s="134" customFormat="1" ht="18" customHeight="1" thickBot="1">
      <c r="B11" s="141"/>
      <c r="C11" s="142" t="s">
        <v>128</v>
      </c>
      <c r="D11" s="143" t="s">
        <v>129</v>
      </c>
      <c r="E11" s="144">
        <v>160</v>
      </c>
      <c r="F11" s="145" t="s">
        <v>119</v>
      </c>
      <c r="G11" s="228" t="s">
        <v>117</v>
      </c>
      <c r="H11" s="147"/>
      <c r="I11" s="148" t="s">
        <v>121</v>
      </c>
    </row>
    <row r="12" spans="2:9" s="134" customFormat="1" ht="18" customHeight="1">
      <c r="B12" s="141"/>
      <c r="C12" s="142"/>
      <c r="D12" s="143"/>
      <c r="E12" s="144"/>
      <c r="F12" s="145"/>
      <c r="G12" s="146"/>
      <c r="H12" s="147"/>
      <c r="I12" s="148"/>
    </row>
    <row r="13" spans="2:9" s="134" customFormat="1" ht="18" customHeight="1">
      <c r="B13" s="141"/>
      <c r="C13" s="142"/>
      <c r="D13" s="143"/>
      <c r="E13" s="144"/>
      <c r="F13" s="145"/>
      <c r="G13" s="146"/>
      <c r="H13" s="147"/>
      <c r="I13" s="148"/>
    </row>
    <row r="14" spans="2:9" s="134" customFormat="1" ht="18" customHeight="1">
      <c r="B14" s="149"/>
      <c r="C14" s="150"/>
      <c r="D14" s="151"/>
      <c r="E14" s="152"/>
      <c r="F14" s="153"/>
      <c r="G14" s="154"/>
      <c r="H14" s="147"/>
      <c r="I14" s="155"/>
    </row>
    <row r="15" spans="2:9" s="134" customFormat="1" ht="18" customHeight="1" thickBot="1">
      <c r="B15" s="156"/>
      <c r="C15" s="157" t="s">
        <v>110</v>
      </c>
      <c r="D15" s="158"/>
      <c r="E15" s="159"/>
      <c r="F15" s="160"/>
      <c r="G15" s="161"/>
      <c r="H15" s="162">
        <f>SUM(H10:H14)</f>
        <v>0</v>
      </c>
      <c r="I15" s="163"/>
    </row>
    <row r="16" spans="2:9" s="134" customFormat="1" ht="18" customHeight="1" thickBot="1">
      <c r="B16" s="135">
        <v>2</v>
      </c>
      <c r="C16" s="136" t="s">
        <v>115</v>
      </c>
      <c r="D16" s="137"/>
      <c r="E16" s="138"/>
      <c r="F16" s="139"/>
      <c r="G16" s="139"/>
      <c r="H16" s="139"/>
      <c r="I16" s="140"/>
    </row>
    <row r="17" spans="2:9" s="134" customFormat="1" ht="18" customHeight="1" thickBot="1">
      <c r="B17" s="141"/>
      <c r="C17" s="142" t="s">
        <v>122</v>
      </c>
      <c r="D17" s="143" t="s">
        <v>130</v>
      </c>
      <c r="E17" s="144">
        <v>160</v>
      </c>
      <c r="F17" s="145" t="s">
        <v>100</v>
      </c>
      <c r="G17" s="228" t="s">
        <v>118</v>
      </c>
      <c r="H17" s="147"/>
      <c r="I17" s="148" t="s">
        <v>123</v>
      </c>
    </row>
    <row r="18" spans="2:9" s="134" customFormat="1" ht="18" customHeight="1">
      <c r="B18" s="141"/>
      <c r="C18" s="142"/>
      <c r="D18" s="143"/>
      <c r="E18" s="144"/>
      <c r="F18" s="145"/>
      <c r="G18" s="223"/>
      <c r="H18" s="147"/>
      <c r="I18" s="164"/>
    </row>
    <row r="19" spans="2:9" s="134" customFormat="1" ht="18" customHeight="1">
      <c r="B19" s="141"/>
      <c r="C19" s="142"/>
      <c r="D19" s="143"/>
      <c r="E19" s="144"/>
      <c r="F19" s="145"/>
      <c r="G19" s="146"/>
      <c r="H19" s="147"/>
      <c r="I19" s="164"/>
    </row>
    <row r="20" spans="2:9" s="134" customFormat="1" ht="18" customHeight="1">
      <c r="B20" s="141"/>
      <c r="C20" s="142"/>
      <c r="D20" s="165"/>
      <c r="E20" s="144"/>
      <c r="F20" s="145"/>
      <c r="G20" s="146"/>
      <c r="H20" s="147"/>
      <c r="I20" s="148"/>
    </row>
    <row r="21" spans="2:9" s="134" customFormat="1" ht="18" customHeight="1">
      <c r="B21" s="141"/>
      <c r="C21" s="142"/>
      <c r="D21" s="165"/>
      <c r="E21" s="144"/>
      <c r="F21" s="145"/>
      <c r="G21" s="146"/>
      <c r="H21" s="147"/>
      <c r="I21" s="148"/>
    </row>
    <row r="22" spans="2:9" s="134" customFormat="1" ht="18" customHeight="1" thickBot="1">
      <c r="B22" s="156"/>
      <c r="C22" s="157" t="s">
        <v>110</v>
      </c>
      <c r="D22" s="158"/>
      <c r="E22" s="159"/>
      <c r="F22" s="160"/>
      <c r="G22" s="161"/>
      <c r="H22" s="162">
        <f>SUM(H17:H21)</f>
        <v>0</v>
      </c>
      <c r="I22" s="163"/>
    </row>
    <row r="23" spans="2:9" s="134" customFormat="1" ht="18" customHeight="1">
      <c r="B23" s="166">
        <v>3</v>
      </c>
      <c r="C23" s="167" t="s">
        <v>91</v>
      </c>
      <c r="D23" s="168"/>
      <c r="E23" s="169"/>
      <c r="F23" s="170"/>
      <c r="G23" s="170"/>
      <c r="H23" s="170"/>
      <c r="I23" s="171"/>
    </row>
    <row r="24" spans="2:9" s="134" customFormat="1" ht="18" customHeight="1">
      <c r="B24" s="141"/>
      <c r="C24" s="142"/>
      <c r="D24" s="143"/>
      <c r="E24" s="144"/>
      <c r="F24" s="145"/>
      <c r="G24" s="146"/>
      <c r="H24" s="147"/>
      <c r="I24" s="164"/>
    </row>
    <row r="25" spans="2:9" s="134" customFormat="1" ht="18" customHeight="1">
      <c r="B25" s="141"/>
      <c r="C25" s="142"/>
      <c r="D25" s="143"/>
      <c r="E25" s="144"/>
      <c r="F25" s="145"/>
      <c r="G25" s="146"/>
      <c r="H25" s="147"/>
      <c r="I25" s="164"/>
    </row>
    <row r="26" spans="2:9" s="134" customFormat="1" ht="18" customHeight="1">
      <c r="B26" s="141"/>
      <c r="C26" s="142"/>
      <c r="D26" s="143"/>
      <c r="E26" s="144"/>
      <c r="F26" s="145"/>
      <c r="G26" s="146"/>
      <c r="H26" s="147"/>
      <c r="I26" s="164"/>
    </row>
    <row r="27" spans="2:9" s="134" customFormat="1" ht="18" customHeight="1">
      <c r="B27" s="141"/>
      <c r="C27" s="142"/>
      <c r="D27" s="165"/>
      <c r="E27" s="144"/>
      <c r="F27" s="145"/>
      <c r="G27" s="146"/>
      <c r="H27" s="147"/>
      <c r="I27" s="148"/>
    </row>
    <row r="28" spans="2:9" s="134" customFormat="1" ht="18" customHeight="1">
      <c r="B28" s="141"/>
      <c r="C28" s="142"/>
      <c r="D28" s="165"/>
      <c r="E28" s="144"/>
      <c r="F28" s="145"/>
      <c r="G28" s="146"/>
      <c r="H28" s="147"/>
      <c r="I28" s="148"/>
    </row>
    <row r="29" spans="2:9" s="134" customFormat="1" ht="18" customHeight="1" thickBot="1">
      <c r="B29" s="156"/>
      <c r="C29" s="157" t="s">
        <v>110</v>
      </c>
      <c r="D29" s="158"/>
      <c r="E29" s="159"/>
      <c r="F29" s="160"/>
      <c r="G29" s="161"/>
      <c r="H29" s="162">
        <f>SUM(H24:H28)</f>
        <v>0</v>
      </c>
      <c r="I29" s="163"/>
    </row>
    <row r="30" spans="2:9" s="134" customFormat="1" ht="18" customHeight="1">
      <c r="B30" s="166">
        <v>4</v>
      </c>
      <c r="C30" s="167" t="s">
        <v>92</v>
      </c>
      <c r="D30" s="168"/>
      <c r="E30" s="169"/>
      <c r="F30" s="170"/>
      <c r="G30" s="170"/>
      <c r="H30" s="170"/>
      <c r="I30" s="171"/>
    </row>
    <row r="31" spans="2:9" s="134" customFormat="1" ht="18" customHeight="1">
      <c r="B31" s="141"/>
      <c r="C31" s="172"/>
      <c r="D31" s="173"/>
      <c r="E31" s="174"/>
      <c r="F31" s="175"/>
      <c r="G31" s="176"/>
      <c r="H31" s="177"/>
      <c r="I31" s="178"/>
    </row>
    <row r="32" spans="2:9" s="134" customFormat="1" ht="18" customHeight="1">
      <c r="B32" s="141"/>
      <c r="C32" s="179"/>
      <c r="D32" s="180"/>
      <c r="E32" s="181"/>
      <c r="F32" s="182"/>
      <c r="G32" s="183"/>
      <c r="H32" s="147"/>
      <c r="I32" s="184"/>
    </row>
    <row r="33" spans="2:9" s="134" customFormat="1" ht="18" customHeight="1">
      <c r="B33" s="141"/>
      <c r="C33" s="179"/>
      <c r="D33" s="180"/>
      <c r="E33" s="181"/>
      <c r="F33" s="182"/>
      <c r="G33" s="183"/>
      <c r="H33" s="147"/>
      <c r="I33" s="184"/>
    </row>
    <row r="34" spans="2:9" s="134" customFormat="1" ht="18" customHeight="1" thickBot="1">
      <c r="B34" s="156"/>
      <c r="C34" s="157" t="s">
        <v>110</v>
      </c>
      <c r="D34" s="158"/>
      <c r="E34" s="159"/>
      <c r="F34" s="160"/>
      <c r="G34" s="161"/>
      <c r="H34" s="162">
        <f>SUM(H31:H33)</f>
        <v>0</v>
      </c>
      <c r="I34" s="163"/>
    </row>
    <row r="35" spans="2:9" s="134" customFormat="1" ht="18" customHeight="1">
      <c r="B35" s="166">
        <v>5</v>
      </c>
      <c r="C35" s="167" t="s">
        <v>114</v>
      </c>
      <c r="D35" s="168"/>
      <c r="E35" s="169"/>
      <c r="F35" s="170"/>
      <c r="G35" s="170"/>
      <c r="H35" s="170"/>
      <c r="I35" s="171"/>
    </row>
    <row r="36" spans="2:9" s="134" customFormat="1" ht="18" customHeight="1">
      <c r="B36" s="141"/>
      <c r="C36" s="172"/>
      <c r="D36" s="173"/>
      <c r="E36" s="174"/>
      <c r="F36" s="175"/>
      <c r="G36" s="176"/>
      <c r="H36" s="177"/>
      <c r="I36" s="178"/>
    </row>
    <row r="37" spans="2:9" s="134" customFormat="1" ht="18" customHeight="1">
      <c r="B37" s="141"/>
      <c r="C37" s="172"/>
      <c r="D37" s="173"/>
      <c r="E37" s="174"/>
      <c r="F37" s="175"/>
      <c r="G37" s="176"/>
      <c r="H37" s="147"/>
      <c r="I37" s="185"/>
    </row>
    <row r="38" spans="2:9" s="134" customFormat="1" ht="18" customHeight="1">
      <c r="B38" s="141"/>
      <c r="C38" s="179"/>
      <c r="D38" s="180"/>
      <c r="E38" s="181"/>
      <c r="F38" s="182"/>
      <c r="G38" s="183"/>
      <c r="H38" s="147"/>
      <c r="I38" s="184"/>
    </row>
    <row r="39" spans="2:9" s="134" customFormat="1" ht="18" customHeight="1" thickBot="1">
      <c r="B39" s="156"/>
      <c r="C39" s="157" t="s">
        <v>110</v>
      </c>
      <c r="D39" s="158"/>
      <c r="E39" s="159"/>
      <c r="F39" s="160"/>
      <c r="G39" s="161"/>
      <c r="H39" s="162">
        <f>SUM(H36:H38)</f>
        <v>0</v>
      </c>
      <c r="I39" s="163"/>
    </row>
    <row r="40" spans="2:13" s="134" customFormat="1" ht="21" customHeight="1">
      <c r="B40" s="188" t="s">
        <v>113</v>
      </c>
      <c r="C40" s="189"/>
      <c r="D40" s="190"/>
      <c r="E40" s="191"/>
      <c r="F40" s="192"/>
      <c r="G40" s="193"/>
      <c r="H40" s="194"/>
      <c r="I40" s="195"/>
      <c r="M40" s="196"/>
    </row>
    <row r="41" spans="2:9" s="134" customFormat="1" ht="21" customHeight="1">
      <c r="B41" s="141" t="s">
        <v>87</v>
      </c>
      <c r="C41" s="197"/>
      <c r="D41" s="198"/>
      <c r="E41" s="199"/>
      <c r="F41" s="187" t="s">
        <v>85</v>
      </c>
      <c r="G41" s="154"/>
      <c r="H41" s="177"/>
      <c r="I41" s="186"/>
    </row>
    <row r="42" spans="2:9" s="134" customFormat="1" ht="21" customHeight="1">
      <c r="B42" s="141" t="s">
        <v>88</v>
      </c>
      <c r="C42" s="197"/>
      <c r="D42" s="198"/>
      <c r="E42" s="199"/>
      <c r="F42" s="187"/>
      <c r="G42" s="154"/>
      <c r="H42" s="177"/>
      <c r="I42" s="186"/>
    </row>
    <row r="43" spans="2:9" s="134" customFormat="1" ht="21" customHeight="1" thickBot="1">
      <c r="B43" s="232" t="s">
        <v>89</v>
      </c>
      <c r="C43" s="233"/>
      <c r="D43" s="206"/>
      <c r="E43" s="199"/>
      <c r="F43" s="187" t="s">
        <v>85</v>
      </c>
      <c r="G43" s="154"/>
      <c r="H43" s="207"/>
      <c r="I43" s="208"/>
    </row>
    <row r="44" spans="2:9" s="134" customFormat="1" ht="21" customHeight="1" thickBot="1" thickTop="1">
      <c r="B44" s="216" t="s">
        <v>109</v>
      </c>
      <c r="C44" s="217"/>
      <c r="D44" s="218"/>
      <c r="E44" s="219"/>
      <c r="F44" s="220"/>
      <c r="G44" s="221"/>
      <c r="H44" s="214"/>
      <c r="I44" s="222"/>
    </row>
    <row r="45" ht="13.5" thickBot="1"/>
    <row r="46" spans="2:9" ht="24" customHeight="1" thickBot="1">
      <c r="B46" s="234" t="s">
        <v>86</v>
      </c>
      <c r="C46" s="235"/>
      <c r="D46" s="127" t="s">
        <v>79</v>
      </c>
      <c r="E46" s="128" t="s">
        <v>80</v>
      </c>
      <c r="F46" s="129" t="s">
        <v>81</v>
      </c>
      <c r="G46" s="129" t="s">
        <v>82</v>
      </c>
      <c r="H46" s="130" t="s">
        <v>83</v>
      </c>
      <c r="I46" s="131" t="s">
        <v>84</v>
      </c>
    </row>
    <row r="47" spans="2:9" ht="18" customHeight="1">
      <c r="B47" s="135" t="s">
        <v>112</v>
      </c>
      <c r="C47" s="136"/>
      <c r="D47" s="137"/>
      <c r="E47" s="138"/>
      <c r="F47" s="139"/>
      <c r="G47" s="139"/>
      <c r="H47" s="139"/>
      <c r="I47" s="140"/>
    </row>
    <row r="48" spans="2:9" ht="18" customHeight="1">
      <c r="B48" s="141"/>
      <c r="C48" s="142" t="s">
        <v>93</v>
      </c>
      <c r="D48" s="143" t="s">
        <v>94</v>
      </c>
      <c r="E48" s="144">
        <v>74</v>
      </c>
      <c r="F48" s="145" t="s">
        <v>100</v>
      </c>
      <c r="G48" s="146">
        <v>30000</v>
      </c>
      <c r="H48" s="147">
        <f>E48*G48</f>
        <v>2220000</v>
      </c>
      <c r="I48" s="148"/>
    </row>
    <row r="49" spans="2:9" ht="18" customHeight="1">
      <c r="B49" s="141"/>
      <c r="C49" s="142"/>
      <c r="D49" s="143" t="s">
        <v>107</v>
      </c>
      <c r="E49" s="144">
        <v>6</v>
      </c>
      <c r="F49" s="145" t="s">
        <v>100</v>
      </c>
      <c r="G49" s="146">
        <v>15000</v>
      </c>
      <c r="H49" s="147">
        <f>E49*G49</f>
        <v>90000</v>
      </c>
      <c r="I49" s="148"/>
    </row>
    <row r="50" spans="2:9" ht="18" customHeight="1">
      <c r="B50" s="141"/>
      <c r="C50" s="142"/>
      <c r="D50" s="143" t="s">
        <v>97</v>
      </c>
      <c r="E50" s="144">
        <v>67</v>
      </c>
      <c r="F50" s="145" t="s">
        <v>100</v>
      </c>
      <c r="G50" s="146">
        <v>30000</v>
      </c>
      <c r="H50" s="147">
        <f>E50*G50</f>
        <v>2010000</v>
      </c>
      <c r="I50" s="148"/>
    </row>
    <row r="51" spans="2:9" ht="18" customHeight="1" thickBot="1">
      <c r="B51" s="141"/>
      <c r="C51" s="142"/>
      <c r="D51" s="143" t="s">
        <v>108</v>
      </c>
      <c r="E51" s="144">
        <v>3</v>
      </c>
      <c r="F51" s="145" t="s">
        <v>100</v>
      </c>
      <c r="G51" s="154">
        <v>15000</v>
      </c>
      <c r="H51" s="147">
        <f>E51*G51</f>
        <v>45000</v>
      </c>
      <c r="I51" s="148"/>
    </row>
    <row r="52" spans="2:9" ht="18" customHeight="1" thickBot="1">
      <c r="B52" s="141"/>
      <c r="C52" s="142" t="s">
        <v>95</v>
      </c>
      <c r="D52" s="143" t="s">
        <v>98</v>
      </c>
      <c r="E52" s="144">
        <v>100</v>
      </c>
      <c r="F52" s="224" t="s">
        <v>100</v>
      </c>
      <c r="G52" s="228" t="s">
        <v>116</v>
      </c>
      <c r="H52" s="225"/>
      <c r="I52" s="148"/>
    </row>
    <row r="53" spans="2:9" ht="18" customHeight="1" thickBot="1">
      <c r="B53" s="141"/>
      <c r="C53" s="142" t="s">
        <v>96</v>
      </c>
      <c r="D53" s="143" t="s">
        <v>97</v>
      </c>
      <c r="E53" s="144">
        <v>70</v>
      </c>
      <c r="F53" s="224" t="s">
        <v>100</v>
      </c>
      <c r="G53" s="228" t="s">
        <v>117</v>
      </c>
      <c r="H53" s="225"/>
      <c r="I53" s="148"/>
    </row>
    <row r="54" spans="2:9" ht="18" customHeight="1" thickBot="1">
      <c r="B54" s="149"/>
      <c r="C54" s="150"/>
      <c r="D54" s="151" t="s">
        <v>98</v>
      </c>
      <c r="E54" s="152">
        <v>10</v>
      </c>
      <c r="F54" s="153" t="s">
        <v>100</v>
      </c>
      <c r="G54" s="228" t="s">
        <v>117</v>
      </c>
      <c r="H54" s="225"/>
      <c r="I54" s="186"/>
    </row>
    <row r="55" spans="2:9" ht="18" customHeight="1" thickBot="1">
      <c r="B55" s="149"/>
      <c r="C55" s="209" t="s">
        <v>99</v>
      </c>
      <c r="D55" s="151" t="s">
        <v>98</v>
      </c>
      <c r="E55" s="210">
        <v>10</v>
      </c>
      <c r="F55" s="226" t="s">
        <v>100</v>
      </c>
      <c r="G55" s="229" t="s">
        <v>118</v>
      </c>
      <c r="H55" s="227"/>
      <c r="I55" s="155"/>
    </row>
    <row r="56" spans="2:9" ht="21" customHeight="1" thickBot="1" thickTop="1">
      <c r="B56" s="239" t="s">
        <v>111</v>
      </c>
      <c r="C56" s="240"/>
      <c r="D56" s="211"/>
      <c r="E56" s="212"/>
      <c r="F56" s="213"/>
      <c r="G56" s="221"/>
      <c r="H56" s="214"/>
      <c r="I56" s="215"/>
    </row>
    <row r="57" ht="13.5" thickBot="1"/>
    <row r="58" spans="2:9" ht="36" customHeight="1" thickBot="1">
      <c r="B58" s="236" t="s">
        <v>101</v>
      </c>
      <c r="C58" s="237"/>
      <c r="D58" s="237"/>
      <c r="E58" s="237"/>
      <c r="F58" s="237"/>
      <c r="G58" s="237"/>
      <c r="H58" s="205"/>
      <c r="I58" s="202"/>
    </row>
    <row r="60" spans="2:9" ht="19.5" customHeight="1">
      <c r="B60" s="230" t="s">
        <v>124</v>
      </c>
      <c r="C60" s="230"/>
      <c r="D60" s="230"/>
      <c r="E60" s="230"/>
      <c r="F60" s="230"/>
      <c r="G60" s="230"/>
      <c r="H60" s="230"/>
      <c r="I60" s="230"/>
    </row>
    <row r="61" spans="2:9" ht="19.5" customHeight="1">
      <c r="B61" s="230" t="s">
        <v>125</v>
      </c>
      <c r="C61" s="230"/>
      <c r="D61" s="230"/>
      <c r="E61" s="230"/>
      <c r="F61" s="230"/>
      <c r="G61" s="230"/>
      <c r="H61" s="230"/>
      <c r="I61" s="230"/>
    </row>
    <row r="62" spans="2:9" ht="19.5" customHeight="1">
      <c r="B62" s="230" t="s">
        <v>131</v>
      </c>
      <c r="C62" s="230"/>
      <c r="D62" s="230"/>
      <c r="E62" s="230"/>
      <c r="F62" s="230"/>
      <c r="G62" s="230"/>
      <c r="H62" s="230"/>
      <c r="I62" s="230"/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mergeCells count="12">
    <mergeCell ref="B6:I6"/>
    <mergeCell ref="B56:C56"/>
    <mergeCell ref="B60:I60"/>
    <mergeCell ref="B62:I62"/>
    <mergeCell ref="B61:I61"/>
    <mergeCell ref="A2:I2"/>
    <mergeCell ref="B43:C43"/>
    <mergeCell ref="B8:C8"/>
    <mergeCell ref="B46:C46"/>
    <mergeCell ref="B58:G58"/>
    <mergeCell ref="B4:I4"/>
    <mergeCell ref="B5:I5"/>
  </mergeCells>
  <printOptions/>
  <pageMargins left="0.5118110236220472" right="0.5118110236220472" top="0.7480314960629921" bottom="0.5511811023622047" header="0.31496062992125984" footer="0.31496062992125984"/>
  <pageSetup fitToHeight="1" fitToWidth="1" horizontalDpi="600" verticalDpi="600" orientation="portrait" paperSize="9" scale="69" r:id="rId1"/>
  <rowBreaks count="1" manualBreakCount="1">
    <brk id="2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B2:AJ54"/>
  <sheetViews>
    <sheetView view="pageBreakPreview" zoomScale="70" zoomScaleNormal="75" zoomScaleSheetLayoutView="70" zoomScalePageLayoutView="0" workbookViewId="0" topLeftCell="A1">
      <selection activeCell="K32" sqref="K32"/>
    </sheetView>
  </sheetViews>
  <sheetFormatPr defaultColWidth="9.00390625" defaultRowHeight="15"/>
  <cols>
    <col min="1" max="1" width="1.28515625" style="4" customWidth="1"/>
    <col min="2" max="2" width="12.28125" style="4" bestFit="1" customWidth="1"/>
    <col min="3" max="3" width="16.140625" style="4" customWidth="1"/>
    <col min="4" max="4" width="5.28125" style="4" customWidth="1"/>
    <col min="5" max="5" width="1.28515625" style="4" customWidth="1"/>
    <col min="6" max="6" width="15.7109375" style="4" customWidth="1"/>
    <col min="7" max="8" width="4.28125" style="4" customWidth="1"/>
    <col min="9" max="10" width="5.28125" style="4" customWidth="1"/>
    <col min="11" max="12" width="4.28125" style="4" customWidth="1"/>
    <col min="13" max="15" width="4.140625" style="4" customWidth="1"/>
    <col min="16" max="17" width="4.28125" style="4" customWidth="1"/>
    <col min="18" max="36" width="4.140625" style="4" customWidth="1"/>
    <col min="37" max="40" width="9.00390625" style="4" customWidth="1"/>
    <col min="41" max="41" width="9.28125" style="4" bestFit="1" customWidth="1"/>
    <col min="42" max="16384" width="9.00390625" style="4" customWidth="1"/>
  </cols>
  <sheetData>
    <row r="1" ht="5.25" customHeight="1"/>
    <row r="2" spans="3:9" ht="14.25" customHeight="1">
      <c r="C2" s="4" t="s">
        <v>3</v>
      </c>
      <c r="F2" s="300" t="s">
        <v>4</v>
      </c>
      <c r="G2" s="300"/>
      <c r="H2" s="300"/>
      <c r="I2" s="4" t="s">
        <v>48</v>
      </c>
    </row>
    <row r="3" spans="2:3" ht="13.5" thickBot="1">
      <c r="B3" s="6">
        <v>43410</v>
      </c>
      <c r="C3" s="4" t="s">
        <v>5</v>
      </c>
    </row>
    <row r="4" spans="2:36" s="9" customFormat="1" ht="15" customHeight="1" thickBot="1">
      <c r="B4" s="7" t="s">
        <v>6</v>
      </c>
      <c r="C4" s="301" t="s">
        <v>7</v>
      </c>
      <c r="D4" s="302"/>
      <c r="E4" s="8"/>
      <c r="F4" s="303" t="s">
        <v>8</v>
      </c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4"/>
    </row>
    <row r="5" spans="2:36" s="9" customFormat="1" ht="6.75" customHeight="1">
      <c r="B5" s="10"/>
      <c r="C5" s="11"/>
      <c r="D5" s="12"/>
      <c r="E5" s="13"/>
      <c r="F5" s="14"/>
      <c r="G5" s="14"/>
      <c r="H5" s="15"/>
      <c r="I5" s="15"/>
      <c r="J5" s="14"/>
      <c r="K5" s="14"/>
      <c r="L5" s="14"/>
      <c r="M5" s="14"/>
      <c r="N5" s="14"/>
      <c r="O5" s="14"/>
      <c r="P5" s="14"/>
      <c r="Q5" s="14"/>
      <c r="R5" s="14"/>
      <c r="S5" s="15"/>
      <c r="T5" s="15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6"/>
    </row>
    <row r="6" spans="2:36" ht="15" customHeight="1">
      <c r="B6" s="17"/>
      <c r="C6" s="18"/>
      <c r="D6" s="19"/>
      <c r="E6" s="20"/>
      <c r="F6" s="21" t="s">
        <v>9</v>
      </c>
      <c r="G6" s="305">
        <v>1120</v>
      </c>
      <c r="H6" s="306"/>
      <c r="I6" s="4" t="s">
        <v>10</v>
      </c>
      <c r="J6" s="20"/>
      <c r="K6" s="22" t="s">
        <v>11</v>
      </c>
      <c r="L6" s="23">
        <v>13</v>
      </c>
      <c r="M6" s="20" t="s">
        <v>12</v>
      </c>
      <c r="N6" s="20" t="s">
        <v>13</v>
      </c>
      <c r="O6" s="23">
        <v>8</v>
      </c>
      <c r="P6" s="20" t="s">
        <v>14</v>
      </c>
      <c r="Q6" s="14" t="s">
        <v>15</v>
      </c>
      <c r="R6" s="292">
        <f>L6*O6</f>
        <v>104</v>
      </c>
      <c r="S6" s="292"/>
      <c r="T6" s="20" t="s">
        <v>12</v>
      </c>
      <c r="V6" s="24"/>
      <c r="W6" s="24"/>
      <c r="X6" s="24"/>
      <c r="Y6" s="25"/>
      <c r="Z6" s="20"/>
      <c r="AB6" s="293" t="s">
        <v>16</v>
      </c>
      <c r="AC6" s="293"/>
      <c r="AD6" s="23">
        <v>0</v>
      </c>
      <c r="AE6" s="20" t="s">
        <v>12</v>
      </c>
      <c r="AH6" s="20"/>
      <c r="AI6" s="20"/>
      <c r="AJ6" s="19"/>
    </row>
    <row r="7" spans="2:36" ht="15" customHeight="1">
      <c r="B7" s="17"/>
      <c r="C7" s="26"/>
      <c r="D7" s="19"/>
      <c r="E7" s="20"/>
      <c r="F7" s="294" t="s">
        <v>17</v>
      </c>
      <c r="G7" s="294"/>
      <c r="H7" s="23">
        <v>7</v>
      </c>
      <c r="I7" s="4" t="s">
        <v>18</v>
      </c>
      <c r="J7" s="20"/>
      <c r="K7" s="20"/>
      <c r="L7" s="20"/>
      <c r="M7" s="295"/>
      <c r="N7" s="296"/>
      <c r="O7" s="296"/>
      <c r="P7" s="20"/>
      <c r="Q7" s="20"/>
      <c r="R7" s="20"/>
      <c r="S7" s="20"/>
      <c r="T7" s="20"/>
      <c r="U7" s="20"/>
      <c r="V7" s="24"/>
      <c r="W7" s="24"/>
      <c r="X7" s="24"/>
      <c r="Y7" s="25"/>
      <c r="Z7" s="20"/>
      <c r="AC7" s="20"/>
      <c r="AD7" s="20"/>
      <c r="AE7" s="20"/>
      <c r="AF7" s="280"/>
      <c r="AG7" s="280"/>
      <c r="AH7" s="280"/>
      <c r="AI7" s="280"/>
      <c r="AJ7" s="19"/>
    </row>
    <row r="8" spans="2:36" ht="6.75" customHeight="1">
      <c r="B8" s="17"/>
      <c r="C8" s="26"/>
      <c r="D8" s="19"/>
      <c r="E8" s="27"/>
      <c r="F8" s="28"/>
      <c r="G8" s="28"/>
      <c r="H8" s="29"/>
      <c r="I8" s="29"/>
      <c r="J8" s="28"/>
      <c r="K8" s="28"/>
      <c r="L8" s="28"/>
      <c r="M8" s="30"/>
      <c r="N8" s="31"/>
      <c r="O8" s="31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32"/>
      <c r="AB8" s="28"/>
      <c r="AC8" s="28"/>
      <c r="AD8" s="28"/>
      <c r="AE8" s="28"/>
      <c r="AF8" s="33"/>
      <c r="AG8" s="33"/>
      <c r="AH8" s="33"/>
      <c r="AI8" s="33"/>
      <c r="AJ8" s="34"/>
    </row>
    <row r="9" spans="2:36" ht="15" customHeight="1">
      <c r="B9" s="241" t="s">
        <v>19</v>
      </c>
      <c r="C9" s="18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 t="s">
        <v>20</v>
      </c>
      <c r="AF9" s="20"/>
      <c r="AG9" s="20"/>
      <c r="AH9" s="20"/>
      <c r="AI9" s="20"/>
      <c r="AJ9" s="19"/>
    </row>
    <row r="10" spans="2:36" ht="15" customHeight="1">
      <c r="B10" s="241"/>
      <c r="C10" s="35">
        <f>+AF12</f>
        <v>815360</v>
      </c>
      <c r="D10" s="19" t="s">
        <v>10</v>
      </c>
      <c r="E10" s="20"/>
      <c r="F10" s="36" t="s">
        <v>21</v>
      </c>
      <c r="G10" s="36" t="s">
        <v>22</v>
      </c>
      <c r="H10" s="297">
        <f>G6*H7</f>
        <v>7840</v>
      </c>
      <c r="I10" s="298"/>
      <c r="J10" s="299"/>
      <c r="K10" s="37" t="s">
        <v>10</v>
      </c>
      <c r="L10" s="37" t="s">
        <v>23</v>
      </c>
      <c r="M10" s="292">
        <f>R6</f>
        <v>104</v>
      </c>
      <c r="N10" s="292"/>
      <c r="O10" s="20" t="s">
        <v>12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14" t="s">
        <v>24</v>
      </c>
      <c r="AE10" s="20"/>
      <c r="AF10" s="242">
        <f>(ROUND(H10*M10,0))+(ROUND(H12*M12,0))</f>
        <v>815360</v>
      </c>
      <c r="AG10" s="246"/>
      <c r="AH10" s="246"/>
      <c r="AI10" s="247"/>
      <c r="AJ10" s="19" t="s">
        <v>10</v>
      </c>
    </row>
    <row r="11" spans="2:36" ht="15" customHeight="1">
      <c r="B11" s="17"/>
      <c r="C11" s="18" t="s">
        <v>25</v>
      </c>
      <c r="D11" s="19"/>
      <c r="E11" s="20"/>
      <c r="F11" s="36"/>
      <c r="G11" s="38"/>
      <c r="H11" s="286"/>
      <c r="I11" s="287"/>
      <c r="J11" s="287"/>
      <c r="K11" s="37"/>
      <c r="L11" s="37"/>
      <c r="M11" s="20"/>
      <c r="N11" s="284"/>
      <c r="O11" s="284"/>
      <c r="P11" s="20"/>
      <c r="Q11" s="20"/>
      <c r="R11" s="288"/>
      <c r="S11" s="288"/>
      <c r="T11" s="20"/>
      <c r="U11" s="20"/>
      <c r="V11" s="20"/>
      <c r="W11" s="20"/>
      <c r="AE11" s="39" t="s">
        <v>26</v>
      </c>
      <c r="AJ11" s="19"/>
    </row>
    <row r="12" spans="2:36" ht="15" customHeight="1">
      <c r="B12" s="17"/>
      <c r="C12" s="40">
        <f>ROUNDUP(C10,-3)</f>
        <v>816000</v>
      </c>
      <c r="D12" s="19" t="s">
        <v>10</v>
      </c>
      <c r="E12" s="20"/>
      <c r="F12" s="36" t="s">
        <v>27</v>
      </c>
      <c r="G12" s="36" t="s">
        <v>22</v>
      </c>
      <c r="H12" s="289">
        <f>H10</f>
        <v>7840</v>
      </c>
      <c r="I12" s="290"/>
      <c r="J12" s="291"/>
      <c r="K12" s="37" t="s">
        <v>10</v>
      </c>
      <c r="L12" s="37" t="s">
        <v>23</v>
      </c>
      <c r="M12" s="292">
        <f>AD6</f>
        <v>0</v>
      </c>
      <c r="N12" s="292"/>
      <c r="O12" s="20" t="s">
        <v>12</v>
      </c>
      <c r="P12" s="41"/>
      <c r="Q12" s="41"/>
      <c r="V12" s="36"/>
      <c r="W12" s="293" t="s">
        <v>28</v>
      </c>
      <c r="X12" s="293"/>
      <c r="Y12" s="23">
        <v>1</v>
      </c>
      <c r="Z12" s="20" t="s">
        <v>29</v>
      </c>
      <c r="AD12" s="14" t="s">
        <v>24</v>
      </c>
      <c r="AE12" s="20"/>
      <c r="AF12" s="242">
        <f>AF10*Y12</f>
        <v>815360</v>
      </c>
      <c r="AG12" s="246"/>
      <c r="AH12" s="246"/>
      <c r="AI12" s="247"/>
      <c r="AJ12" s="19" t="s">
        <v>10</v>
      </c>
    </row>
    <row r="13" spans="2:36" ht="15" customHeight="1">
      <c r="B13" s="17"/>
      <c r="C13" s="18"/>
      <c r="D13" s="19"/>
      <c r="E13" s="20"/>
      <c r="F13" s="14"/>
      <c r="G13" s="14"/>
      <c r="H13" s="20"/>
      <c r="I13" s="20"/>
      <c r="J13" s="14"/>
      <c r="K13" s="14"/>
      <c r="L13" s="14"/>
      <c r="M13" s="20"/>
      <c r="N13" s="20"/>
      <c r="O13" s="14"/>
      <c r="P13" s="14"/>
      <c r="Q13" s="14"/>
      <c r="R13" s="20"/>
      <c r="S13" s="20"/>
      <c r="T13" s="20"/>
      <c r="U13" s="14"/>
      <c r="V13" s="20"/>
      <c r="W13" s="20"/>
      <c r="X13" s="20"/>
      <c r="Y13" s="20"/>
      <c r="Z13" s="20"/>
      <c r="AA13" s="20"/>
      <c r="AB13" s="20"/>
      <c r="AC13" s="20"/>
      <c r="AD13" s="14"/>
      <c r="AE13" s="20"/>
      <c r="AF13" s="42"/>
      <c r="AG13" s="20"/>
      <c r="AH13" s="20"/>
      <c r="AI13" s="20"/>
      <c r="AJ13" s="19"/>
    </row>
    <row r="14" spans="2:36" ht="15" customHeight="1">
      <c r="B14" s="43"/>
      <c r="C14" s="44"/>
      <c r="D14" s="45"/>
      <c r="E14" s="46"/>
      <c r="F14" s="47"/>
      <c r="G14" s="47"/>
      <c r="H14" s="46"/>
      <c r="I14" s="46"/>
      <c r="J14" s="47"/>
      <c r="K14" s="47"/>
      <c r="L14" s="47"/>
      <c r="M14" s="46"/>
      <c r="N14" s="46"/>
      <c r="O14" s="47"/>
      <c r="P14" s="47"/>
      <c r="Q14" s="47"/>
      <c r="R14" s="46"/>
      <c r="S14" s="46"/>
      <c r="T14" s="46"/>
      <c r="U14" s="47"/>
      <c r="V14" s="46"/>
      <c r="W14" s="46"/>
      <c r="X14" s="46"/>
      <c r="Y14" s="46"/>
      <c r="Z14" s="46"/>
      <c r="AA14" s="46"/>
      <c r="AB14" s="46"/>
      <c r="AC14" s="46"/>
      <c r="AD14" s="47"/>
      <c r="AE14" s="46"/>
      <c r="AF14" s="46"/>
      <c r="AG14" s="46"/>
      <c r="AH14" s="46"/>
      <c r="AI14" s="46"/>
      <c r="AJ14" s="45"/>
    </row>
    <row r="15" spans="2:36" ht="15" customHeight="1">
      <c r="B15" s="17"/>
      <c r="C15" s="18"/>
      <c r="D15" s="19"/>
      <c r="E15" s="20"/>
      <c r="F15" s="20"/>
      <c r="G15" s="20" t="s">
        <v>30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6" t="s">
        <v>31</v>
      </c>
      <c r="X15" s="275" t="s">
        <v>11</v>
      </c>
      <c r="Y15" s="276"/>
      <c r="Z15" s="277">
        <f>H10*L6</f>
        <v>101920</v>
      </c>
      <c r="AA15" s="278"/>
      <c r="AB15" s="279"/>
      <c r="AC15" s="20" t="s">
        <v>32</v>
      </c>
      <c r="AD15" s="14"/>
      <c r="AE15" s="20"/>
      <c r="AF15" s="280"/>
      <c r="AG15" s="280"/>
      <c r="AH15" s="280"/>
      <c r="AI15" s="280"/>
      <c r="AJ15" s="19"/>
    </row>
    <row r="16" spans="2:36" ht="15" customHeight="1">
      <c r="B16" s="17"/>
      <c r="C16" s="18"/>
      <c r="D16" s="19"/>
      <c r="E16" s="20"/>
      <c r="F16" s="109" t="s">
        <v>33</v>
      </c>
      <c r="G16" s="281">
        <v>104000</v>
      </c>
      <c r="H16" s="282"/>
      <c r="I16" s="283"/>
      <c r="J16" s="4" t="s">
        <v>10</v>
      </c>
      <c r="K16" s="20"/>
      <c r="L16" s="20"/>
      <c r="M16" s="284"/>
      <c r="N16" s="284"/>
      <c r="O16" s="20"/>
      <c r="P16" s="41"/>
      <c r="Q16" s="41"/>
      <c r="R16" s="41"/>
      <c r="S16" s="48"/>
      <c r="T16" s="20"/>
      <c r="U16" s="20"/>
      <c r="V16" s="20"/>
      <c r="W16" s="36"/>
      <c r="X16" s="275"/>
      <c r="Y16" s="275"/>
      <c r="Z16" s="285"/>
      <c r="AA16" s="285"/>
      <c r="AB16" s="285"/>
      <c r="AC16" s="20"/>
      <c r="AD16" s="275"/>
      <c r="AE16" s="275"/>
      <c r="AF16" s="263"/>
      <c r="AG16" s="263"/>
      <c r="AH16" s="263"/>
      <c r="AI16" s="41"/>
      <c r="AJ16" s="19"/>
    </row>
    <row r="17" spans="2:36" ht="15" customHeight="1">
      <c r="B17" s="17"/>
      <c r="C17" s="18"/>
      <c r="D17" s="19"/>
      <c r="E17" s="20"/>
      <c r="F17" s="20"/>
      <c r="G17" s="14"/>
      <c r="H17" s="14"/>
      <c r="I17" s="50"/>
      <c r="J17" s="20"/>
      <c r="K17" s="20"/>
      <c r="L17" s="14"/>
      <c r="M17" s="14"/>
      <c r="N17" s="14"/>
      <c r="O17" s="20"/>
      <c r="P17" s="20"/>
      <c r="Q17" s="14"/>
      <c r="R17" s="14"/>
      <c r="S17" s="14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14"/>
      <c r="AE17" s="20"/>
      <c r="AF17" s="20"/>
      <c r="AG17" s="20"/>
      <c r="AH17" s="20"/>
      <c r="AI17" s="20"/>
      <c r="AJ17" s="19"/>
    </row>
    <row r="18" spans="2:36" ht="15" customHeight="1">
      <c r="B18" s="17"/>
      <c r="C18" s="18"/>
      <c r="D18" s="19"/>
      <c r="E18" s="44"/>
      <c r="F18" s="51"/>
      <c r="G18" s="46" t="s">
        <v>30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52"/>
      <c r="AF18" s="46"/>
      <c r="AG18" s="46"/>
      <c r="AH18" s="46"/>
      <c r="AI18" s="46"/>
      <c r="AJ18" s="45"/>
    </row>
    <row r="19" spans="2:36" ht="15" customHeight="1">
      <c r="B19" s="17"/>
      <c r="C19" s="18"/>
      <c r="D19" s="19"/>
      <c r="E19" s="18"/>
      <c r="F19" s="53" t="s">
        <v>34</v>
      </c>
      <c r="G19" s="20"/>
      <c r="H19" s="242">
        <f>+G16</f>
        <v>104000</v>
      </c>
      <c r="I19" s="243"/>
      <c r="J19" s="244"/>
      <c r="K19" s="20" t="s">
        <v>10</v>
      </c>
      <c r="L19" s="37" t="s">
        <v>23</v>
      </c>
      <c r="M19" s="272">
        <v>114.8</v>
      </c>
      <c r="N19" s="273"/>
      <c r="O19" s="274"/>
      <c r="P19" s="37" t="s">
        <v>35</v>
      </c>
      <c r="Q19" s="245">
        <v>1000</v>
      </c>
      <c r="R19" s="245"/>
      <c r="S19" s="37" t="s">
        <v>36</v>
      </c>
      <c r="T19" s="20">
        <v>1</v>
      </c>
      <c r="U19" s="20" t="s">
        <v>37</v>
      </c>
      <c r="V19" s="37">
        <v>2</v>
      </c>
      <c r="W19" s="37"/>
      <c r="X19" s="37" t="s">
        <v>36</v>
      </c>
      <c r="Y19" s="23">
        <v>8</v>
      </c>
      <c r="Z19" s="20" t="s">
        <v>14</v>
      </c>
      <c r="AA19" s="37" t="s">
        <v>38</v>
      </c>
      <c r="AB19" s="23">
        <f>+Y12</f>
        <v>1</v>
      </c>
      <c r="AC19" s="20" t="s">
        <v>29</v>
      </c>
      <c r="AD19" s="14" t="s">
        <v>24</v>
      </c>
      <c r="AE19" s="54"/>
      <c r="AF19" s="248">
        <f>ROUNDUP(H19*M19/1000/2,0)*AB19*Y19</f>
        <v>47760</v>
      </c>
      <c r="AG19" s="248"/>
      <c r="AH19" s="248"/>
      <c r="AI19" s="248"/>
      <c r="AJ19" s="55" t="s">
        <v>10</v>
      </c>
    </row>
    <row r="20" spans="2:36" ht="15" customHeight="1">
      <c r="B20" s="17"/>
      <c r="C20" s="18"/>
      <c r="D20" s="19"/>
      <c r="E20" s="18"/>
      <c r="F20" s="53"/>
      <c r="G20" s="20"/>
      <c r="H20" s="49"/>
      <c r="I20" s="14"/>
      <c r="J20" s="14"/>
      <c r="K20" s="20"/>
      <c r="L20" s="37"/>
      <c r="M20" s="56"/>
      <c r="N20" s="56"/>
      <c r="O20" s="37"/>
      <c r="P20" s="37"/>
      <c r="Q20" s="37"/>
      <c r="R20" s="57"/>
      <c r="S20" s="37"/>
      <c r="T20" s="37"/>
      <c r="U20" s="14"/>
      <c r="V20" s="14"/>
      <c r="W20" s="14"/>
      <c r="X20" s="37"/>
      <c r="Y20" s="14"/>
      <c r="Z20" s="20"/>
      <c r="AA20" s="37"/>
      <c r="AB20" s="58"/>
      <c r="AC20" s="20"/>
      <c r="AD20" s="14"/>
      <c r="AE20" s="54"/>
      <c r="AF20" s="41"/>
      <c r="AG20" s="41"/>
      <c r="AH20" s="41"/>
      <c r="AI20" s="41"/>
      <c r="AJ20" s="19"/>
    </row>
    <row r="21" spans="2:36" ht="15" customHeight="1">
      <c r="B21" s="17"/>
      <c r="C21" s="18"/>
      <c r="D21" s="19"/>
      <c r="E21" s="18"/>
      <c r="F21" s="53"/>
      <c r="G21" s="20"/>
      <c r="H21" s="263"/>
      <c r="I21" s="263"/>
      <c r="J21" s="263"/>
      <c r="K21" s="20"/>
      <c r="L21" s="59"/>
      <c r="M21" s="267"/>
      <c r="N21" s="267"/>
      <c r="O21" s="267"/>
      <c r="P21" s="59"/>
      <c r="Q21" s="265"/>
      <c r="R21" s="265"/>
      <c r="S21" s="59"/>
      <c r="T21" s="24"/>
      <c r="U21" s="24"/>
      <c r="V21" s="59"/>
      <c r="W21" s="59"/>
      <c r="X21" s="59"/>
      <c r="Y21" s="56"/>
      <c r="Z21" s="24"/>
      <c r="AA21" s="59"/>
      <c r="AB21" s="25"/>
      <c r="AC21" s="24"/>
      <c r="AD21" s="56"/>
      <c r="AE21" s="60"/>
      <c r="AF21" s="268"/>
      <c r="AG21" s="268"/>
      <c r="AH21" s="268"/>
      <c r="AI21" s="268"/>
      <c r="AJ21" s="19"/>
    </row>
    <row r="22" spans="2:36" ht="15" customHeight="1">
      <c r="B22" s="17"/>
      <c r="D22" s="19"/>
      <c r="E22" s="18"/>
      <c r="F22" s="53"/>
      <c r="G22" s="20"/>
      <c r="H22" s="263"/>
      <c r="I22" s="263"/>
      <c r="J22" s="263"/>
      <c r="K22" s="20"/>
      <c r="L22" s="59"/>
      <c r="M22" s="267"/>
      <c r="N22" s="267"/>
      <c r="O22" s="267"/>
      <c r="P22" s="59"/>
      <c r="Q22" s="265"/>
      <c r="R22" s="265"/>
      <c r="S22" s="59"/>
      <c r="T22" s="24"/>
      <c r="U22" s="24"/>
      <c r="V22" s="59"/>
      <c r="W22" s="59"/>
      <c r="X22" s="59"/>
      <c r="Y22" s="56"/>
      <c r="Z22" s="24"/>
      <c r="AA22" s="59"/>
      <c r="AB22" s="25"/>
      <c r="AC22" s="24"/>
      <c r="AD22" s="56"/>
      <c r="AE22" s="60"/>
      <c r="AF22" s="268"/>
      <c r="AG22" s="268"/>
      <c r="AH22" s="268"/>
      <c r="AI22" s="268"/>
      <c r="AJ22" s="19"/>
    </row>
    <row r="23" spans="2:36" ht="15" customHeight="1">
      <c r="B23" s="17"/>
      <c r="D23" s="19"/>
      <c r="E23" s="61"/>
      <c r="F23" s="62"/>
      <c r="G23" s="42"/>
      <c r="H23" s="50"/>
      <c r="I23" s="50"/>
      <c r="J23" s="50"/>
      <c r="K23" s="42"/>
      <c r="L23" s="63"/>
      <c r="M23" s="42"/>
      <c r="N23" s="42"/>
      <c r="O23" s="42"/>
      <c r="P23" s="42"/>
      <c r="Q23" s="42"/>
      <c r="R23" s="42"/>
      <c r="S23" s="63"/>
      <c r="T23" s="42"/>
      <c r="U23" s="50"/>
      <c r="V23" s="50"/>
      <c r="W23" s="50"/>
      <c r="X23" s="63"/>
      <c r="Y23" s="50"/>
      <c r="Z23" s="42"/>
      <c r="AA23" s="63"/>
      <c r="AB23" s="64"/>
      <c r="AC23" s="42"/>
      <c r="AD23" s="50"/>
      <c r="AE23" s="65"/>
      <c r="AF23" s="42"/>
      <c r="AG23" s="42"/>
      <c r="AH23" s="42"/>
      <c r="AI23" s="42"/>
      <c r="AJ23" s="55"/>
    </row>
    <row r="24" spans="2:36" ht="15" customHeight="1">
      <c r="B24" s="241" t="s">
        <v>40</v>
      </c>
      <c r="C24" s="18"/>
      <c r="D24" s="19"/>
      <c r="E24" s="20"/>
      <c r="F24" s="53"/>
      <c r="G24" s="20" t="s">
        <v>30</v>
      </c>
      <c r="H24" s="20"/>
      <c r="I24" s="20"/>
      <c r="J24" s="20"/>
      <c r="K24" s="20"/>
      <c r="L24" s="37"/>
      <c r="M24" s="20"/>
      <c r="N24" s="20"/>
      <c r="O24" s="20"/>
      <c r="P24" s="20"/>
      <c r="Q24" s="20"/>
      <c r="R24" s="20"/>
      <c r="S24" s="37"/>
      <c r="T24" s="20"/>
      <c r="U24" s="14"/>
      <c r="V24" s="20"/>
      <c r="W24" s="20"/>
      <c r="X24" s="37"/>
      <c r="Y24" s="14"/>
      <c r="Z24" s="20"/>
      <c r="AA24" s="37"/>
      <c r="AB24" s="66"/>
      <c r="AC24" s="20"/>
      <c r="AD24" s="14"/>
      <c r="AE24" s="54"/>
      <c r="AF24" s="20"/>
      <c r="AG24" s="20"/>
      <c r="AH24" s="20"/>
      <c r="AI24" s="20"/>
      <c r="AJ24" s="19"/>
    </row>
    <row r="25" spans="2:36" ht="15" customHeight="1">
      <c r="B25" s="241"/>
      <c r="C25" s="35">
        <f>+AF42</f>
        <v>133643</v>
      </c>
      <c r="D25" s="19" t="s">
        <v>10</v>
      </c>
      <c r="E25" s="20"/>
      <c r="F25" s="53" t="s">
        <v>41</v>
      </c>
      <c r="G25" s="20"/>
      <c r="H25" s="242">
        <f>G16</f>
        <v>104000</v>
      </c>
      <c r="I25" s="246"/>
      <c r="J25" s="247"/>
      <c r="K25" s="67" t="s">
        <v>10</v>
      </c>
      <c r="L25" s="37" t="s">
        <v>23</v>
      </c>
      <c r="M25" s="269">
        <v>183</v>
      </c>
      <c r="N25" s="270"/>
      <c r="O25" s="271"/>
      <c r="P25" s="37" t="s">
        <v>39</v>
      </c>
      <c r="Q25" s="245">
        <v>1000</v>
      </c>
      <c r="R25" s="245"/>
      <c r="S25" s="37" t="s">
        <v>23</v>
      </c>
      <c r="T25" s="20">
        <v>1</v>
      </c>
      <c r="U25" s="20" t="s">
        <v>39</v>
      </c>
      <c r="V25" s="37">
        <v>2</v>
      </c>
      <c r="W25" s="37"/>
      <c r="X25" s="37" t="s">
        <v>23</v>
      </c>
      <c r="Y25" s="23">
        <v>8</v>
      </c>
      <c r="Z25" s="20" t="s">
        <v>14</v>
      </c>
      <c r="AA25" s="5" t="s">
        <v>38</v>
      </c>
      <c r="AB25" s="23">
        <f>+Y12</f>
        <v>1</v>
      </c>
      <c r="AC25" s="20" t="s">
        <v>29</v>
      </c>
      <c r="AD25" s="14" t="s">
        <v>24</v>
      </c>
      <c r="AE25" s="54"/>
      <c r="AF25" s="248">
        <f>ROUNDUP(H25*M25/1000/2,0)*AB25*Y25</f>
        <v>76128</v>
      </c>
      <c r="AG25" s="248"/>
      <c r="AH25" s="248"/>
      <c r="AI25" s="248"/>
      <c r="AJ25" s="55" t="s">
        <v>10</v>
      </c>
    </row>
    <row r="26" spans="2:36" ht="15" customHeight="1">
      <c r="B26" s="10"/>
      <c r="C26" s="35"/>
      <c r="D26" s="19"/>
      <c r="E26" s="20"/>
      <c r="F26" s="53"/>
      <c r="G26" s="20"/>
      <c r="H26" s="49"/>
      <c r="I26" s="49"/>
      <c r="J26" s="49"/>
      <c r="K26" s="49"/>
      <c r="L26" s="37"/>
      <c r="M26" s="57"/>
      <c r="N26" s="68"/>
      <c r="O26" s="68"/>
      <c r="P26" s="69"/>
      <c r="Q26" s="37"/>
      <c r="R26" s="37"/>
      <c r="S26" s="37"/>
      <c r="T26" s="20"/>
      <c r="U26" s="20"/>
      <c r="V26" s="37"/>
      <c r="W26" s="37"/>
      <c r="X26" s="37"/>
      <c r="Y26" s="14"/>
      <c r="Z26" s="20"/>
      <c r="AA26" s="37"/>
      <c r="AB26" s="58"/>
      <c r="AC26" s="20"/>
      <c r="AD26" s="14"/>
      <c r="AE26" s="54"/>
      <c r="AF26" s="41"/>
      <c r="AG26" s="41"/>
      <c r="AH26" s="41"/>
      <c r="AI26" s="41"/>
      <c r="AJ26" s="19"/>
    </row>
    <row r="27" spans="2:36" ht="15" customHeight="1">
      <c r="B27" s="17"/>
      <c r="C27" s="18" t="s">
        <v>25</v>
      </c>
      <c r="D27" s="19"/>
      <c r="E27" s="20"/>
      <c r="F27" s="53"/>
      <c r="G27" s="36"/>
      <c r="H27" s="263"/>
      <c r="I27" s="263"/>
      <c r="J27" s="263"/>
      <c r="K27" s="67"/>
      <c r="L27" s="37"/>
      <c r="M27" s="264"/>
      <c r="N27" s="264"/>
      <c r="O27" s="264"/>
      <c r="P27" s="59"/>
      <c r="Q27" s="265"/>
      <c r="R27" s="265"/>
      <c r="S27" s="59"/>
      <c r="T27" s="24"/>
      <c r="U27" s="24"/>
      <c r="V27" s="59"/>
      <c r="W27" s="59"/>
      <c r="X27" s="59"/>
      <c r="Y27" s="56"/>
      <c r="Z27" s="24"/>
      <c r="AA27" s="59"/>
      <c r="AB27" s="25"/>
      <c r="AC27" s="24"/>
      <c r="AD27" s="14"/>
      <c r="AE27" s="54"/>
      <c r="AF27" s="266"/>
      <c r="AG27" s="266"/>
      <c r="AH27" s="266"/>
      <c r="AI27" s="266"/>
      <c r="AJ27" s="19"/>
    </row>
    <row r="28" spans="2:36" ht="15" customHeight="1">
      <c r="B28" s="70"/>
      <c r="C28" s="40">
        <f>ROUNDUP(C25,-3)</f>
        <v>134000</v>
      </c>
      <c r="D28" s="19" t="s">
        <v>10</v>
      </c>
      <c r="E28" s="20"/>
      <c r="F28" s="53"/>
      <c r="G28" s="108"/>
      <c r="H28" s="71"/>
      <c r="I28" s="71"/>
      <c r="J28" s="71"/>
      <c r="K28" s="71"/>
      <c r="L28" s="63"/>
      <c r="M28" s="72"/>
      <c r="N28" s="50"/>
      <c r="O28" s="50"/>
      <c r="P28" s="50"/>
      <c r="Q28" s="63"/>
      <c r="R28" s="63"/>
      <c r="S28" s="63"/>
      <c r="T28" s="42"/>
      <c r="U28" s="42"/>
      <c r="V28" s="63"/>
      <c r="W28" s="63"/>
      <c r="X28" s="63"/>
      <c r="Y28" s="50"/>
      <c r="Z28" s="42"/>
      <c r="AA28" s="63"/>
      <c r="AB28" s="64"/>
      <c r="AC28" s="42"/>
      <c r="AD28" s="50"/>
      <c r="AE28" s="65"/>
      <c r="AF28" s="42"/>
      <c r="AG28" s="42"/>
      <c r="AH28" s="42"/>
      <c r="AI28" s="42"/>
      <c r="AJ28" s="55"/>
    </row>
    <row r="29" spans="2:36" ht="15" customHeight="1">
      <c r="B29" s="17"/>
      <c r="C29" s="18"/>
      <c r="D29" s="19"/>
      <c r="E29" s="44"/>
      <c r="F29" s="51"/>
      <c r="G29" s="20" t="s">
        <v>30</v>
      </c>
      <c r="H29" s="20"/>
      <c r="I29" s="20"/>
      <c r="J29" s="20"/>
      <c r="K29" s="20"/>
      <c r="L29" s="37"/>
      <c r="M29" s="57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37"/>
      <c r="Y29" s="14"/>
      <c r="Z29" s="20"/>
      <c r="AA29" s="37"/>
      <c r="AB29" s="66"/>
      <c r="AC29" s="20"/>
      <c r="AD29" s="14"/>
      <c r="AE29" s="54"/>
      <c r="AF29" s="20"/>
      <c r="AG29" s="20"/>
      <c r="AH29" s="20"/>
      <c r="AI29" s="20"/>
      <c r="AJ29" s="19"/>
    </row>
    <row r="30" spans="2:36" ht="15" customHeight="1">
      <c r="B30" s="17"/>
      <c r="C30" s="18"/>
      <c r="D30" s="19"/>
      <c r="E30" s="20"/>
      <c r="F30" s="53" t="s">
        <v>42</v>
      </c>
      <c r="G30" s="20"/>
      <c r="H30" s="256">
        <f>+G16</f>
        <v>104000</v>
      </c>
      <c r="I30" s="257"/>
      <c r="J30" s="258"/>
      <c r="K30" s="73" t="s">
        <v>10</v>
      </c>
      <c r="L30" s="74" t="s">
        <v>23</v>
      </c>
      <c r="M30" s="259">
        <v>2.9</v>
      </c>
      <c r="N30" s="260"/>
      <c r="O30" s="73" t="s">
        <v>39</v>
      </c>
      <c r="P30" s="261">
        <v>1000</v>
      </c>
      <c r="Q30" s="261"/>
      <c r="S30" s="73"/>
      <c r="W30" s="73"/>
      <c r="X30" s="74" t="s">
        <v>23</v>
      </c>
      <c r="Y30" s="23">
        <v>8</v>
      </c>
      <c r="Z30" s="73" t="s">
        <v>14</v>
      </c>
      <c r="AA30" s="74" t="s">
        <v>38</v>
      </c>
      <c r="AB30" s="76">
        <f>+Y12</f>
        <v>1</v>
      </c>
      <c r="AC30" s="73" t="s">
        <v>29</v>
      </c>
      <c r="AD30" s="77" t="s">
        <v>24</v>
      </c>
      <c r="AE30" s="78"/>
      <c r="AF30" s="262">
        <f>ROUNDUP(H30*M30/1000,0)*AB30*Y30</f>
        <v>2416</v>
      </c>
      <c r="AG30" s="262"/>
      <c r="AH30" s="262"/>
      <c r="AI30" s="262"/>
      <c r="AJ30" s="55" t="s">
        <v>10</v>
      </c>
    </row>
    <row r="31" spans="2:36" ht="15" customHeight="1">
      <c r="B31" s="17"/>
      <c r="C31" s="18"/>
      <c r="D31" s="19"/>
      <c r="E31" s="20"/>
      <c r="F31" s="53"/>
      <c r="G31" s="20"/>
      <c r="H31" s="77"/>
      <c r="I31" s="77"/>
      <c r="J31" s="77"/>
      <c r="K31" s="77"/>
      <c r="L31" s="74"/>
      <c r="M31" s="79"/>
      <c r="N31" s="79"/>
      <c r="P31" s="75"/>
      <c r="Q31" s="75"/>
      <c r="R31" s="74"/>
      <c r="S31" s="73"/>
      <c r="T31" s="77"/>
      <c r="U31" s="73"/>
      <c r="V31" s="73"/>
      <c r="W31" s="73"/>
      <c r="X31" s="73"/>
      <c r="AA31" s="74"/>
      <c r="AB31" s="80"/>
      <c r="AC31" s="73"/>
      <c r="AD31" s="77"/>
      <c r="AE31" s="78"/>
      <c r="AF31" s="73"/>
      <c r="AG31" s="73"/>
      <c r="AH31" s="73"/>
      <c r="AI31" s="73"/>
      <c r="AJ31" s="19"/>
    </row>
    <row r="32" spans="2:36" ht="15" customHeight="1">
      <c r="B32" s="17"/>
      <c r="C32" s="18"/>
      <c r="D32" s="19"/>
      <c r="E32" s="20"/>
      <c r="F32" s="53"/>
      <c r="G32" s="20"/>
      <c r="H32" s="252"/>
      <c r="I32" s="252"/>
      <c r="J32" s="252"/>
      <c r="K32" s="73"/>
      <c r="L32" s="74"/>
      <c r="M32" s="253"/>
      <c r="N32" s="253"/>
      <c r="O32" s="81"/>
      <c r="P32" s="254"/>
      <c r="Q32" s="254"/>
      <c r="R32" s="24"/>
      <c r="S32" s="81"/>
      <c r="T32" s="24"/>
      <c r="U32" s="24"/>
      <c r="V32" s="81"/>
      <c r="W32" s="81"/>
      <c r="X32" s="81"/>
      <c r="Y32" s="24"/>
      <c r="Z32" s="24"/>
      <c r="AA32" s="82"/>
      <c r="AB32" s="83"/>
      <c r="AC32" s="81"/>
      <c r="AD32" s="77"/>
      <c r="AE32" s="78"/>
      <c r="AF32" s="255"/>
      <c r="AG32" s="255"/>
      <c r="AH32" s="255"/>
      <c r="AI32" s="255"/>
      <c r="AJ32" s="19"/>
    </row>
    <row r="33" spans="2:36" ht="15" customHeight="1">
      <c r="B33" s="17"/>
      <c r="C33" s="18"/>
      <c r="D33" s="19"/>
      <c r="E33" s="20"/>
      <c r="F33" s="53"/>
      <c r="G33" s="20"/>
      <c r="H33" s="252"/>
      <c r="I33" s="252"/>
      <c r="J33" s="252"/>
      <c r="K33" s="73"/>
      <c r="L33" s="74"/>
      <c r="M33" s="253"/>
      <c r="N33" s="253"/>
      <c r="O33" s="81"/>
      <c r="P33" s="254"/>
      <c r="Q33" s="254"/>
      <c r="R33" s="24"/>
      <c r="S33" s="81"/>
      <c r="T33" s="24"/>
      <c r="U33" s="24"/>
      <c r="V33" s="81"/>
      <c r="W33" s="81"/>
      <c r="X33" s="81"/>
      <c r="Y33" s="24"/>
      <c r="Z33" s="24"/>
      <c r="AA33" s="82"/>
      <c r="AB33" s="83"/>
      <c r="AC33" s="81"/>
      <c r="AD33" s="77"/>
      <c r="AE33" s="78"/>
      <c r="AF33" s="255"/>
      <c r="AG33" s="255"/>
      <c r="AH33" s="255"/>
      <c r="AI33" s="255"/>
      <c r="AJ33" s="19"/>
    </row>
    <row r="34" spans="2:36" ht="15" customHeight="1">
      <c r="B34" s="17"/>
      <c r="C34" s="18"/>
      <c r="D34" s="19"/>
      <c r="E34" s="61"/>
      <c r="F34" s="62"/>
      <c r="G34" s="42"/>
      <c r="H34" s="71"/>
      <c r="I34" s="71"/>
      <c r="J34" s="71"/>
      <c r="K34" s="71"/>
      <c r="L34" s="63"/>
      <c r="M34" s="72"/>
      <c r="N34" s="84"/>
      <c r="O34" s="85"/>
      <c r="P34" s="63"/>
      <c r="Q34" s="63"/>
      <c r="R34" s="63"/>
      <c r="S34" s="42"/>
      <c r="T34" s="50"/>
      <c r="U34" s="42"/>
      <c r="V34" s="42"/>
      <c r="W34" s="42"/>
      <c r="X34" s="42"/>
      <c r="Y34" s="42"/>
      <c r="Z34" s="42"/>
      <c r="AA34" s="63"/>
      <c r="AB34" s="42"/>
      <c r="AC34" s="42"/>
      <c r="AD34" s="50"/>
      <c r="AE34" s="65"/>
      <c r="AF34" s="42"/>
      <c r="AG34" s="42"/>
      <c r="AH34" s="42"/>
      <c r="AI34" s="42"/>
      <c r="AJ34" s="55"/>
    </row>
    <row r="35" spans="2:36" ht="15" customHeight="1">
      <c r="B35" s="17"/>
      <c r="C35" s="18"/>
      <c r="D35" s="19"/>
      <c r="E35" s="18"/>
      <c r="F35" s="53"/>
      <c r="G35" s="20"/>
      <c r="H35" s="20"/>
      <c r="I35" s="20"/>
      <c r="J35" s="20"/>
      <c r="K35" s="20"/>
      <c r="L35" s="37"/>
      <c r="M35" s="57"/>
      <c r="N35" s="20"/>
      <c r="O35" s="20"/>
      <c r="P35" s="37"/>
      <c r="Q35" s="37"/>
      <c r="R35" s="37"/>
      <c r="S35" s="20"/>
      <c r="T35" s="20"/>
      <c r="U35" s="20"/>
      <c r="V35" s="20"/>
      <c r="W35" s="20"/>
      <c r="X35" s="20"/>
      <c r="Y35" s="20"/>
      <c r="Z35" s="20"/>
      <c r="AA35" s="37"/>
      <c r="AB35" s="20"/>
      <c r="AC35" s="20"/>
      <c r="AD35" s="14"/>
      <c r="AE35" s="54"/>
      <c r="AF35" s="20"/>
      <c r="AG35" s="20"/>
      <c r="AH35" s="20"/>
      <c r="AI35" s="20"/>
      <c r="AJ35" s="19"/>
    </row>
    <row r="36" spans="2:36" ht="15" customHeight="1">
      <c r="B36" s="17"/>
      <c r="C36" s="18"/>
      <c r="D36" s="19"/>
      <c r="E36" s="18"/>
      <c r="F36" s="53" t="s">
        <v>43</v>
      </c>
      <c r="G36" s="20"/>
      <c r="H36" s="242">
        <f>+AF10</f>
        <v>815360</v>
      </c>
      <c r="I36" s="246"/>
      <c r="J36" s="247"/>
      <c r="K36" s="41" t="s">
        <v>10</v>
      </c>
      <c r="L36" s="37" t="s">
        <v>23</v>
      </c>
      <c r="M36" s="249">
        <v>9</v>
      </c>
      <c r="N36" s="250"/>
      <c r="O36" s="20" t="s">
        <v>39</v>
      </c>
      <c r="P36" s="245">
        <v>1000</v>
      </c>
      <c r="Q36" s="245"/>
      <c r="S36" s="20"/>
      <c r="V36" s="20"/>
      <c r="W36" s="20"/>
      <c r="X36" s="20"/>
      <c r="Y36" s="20"/>
      <c r="Z36" s="20"/>
      <c r="AA36" s="37" t="s">
        <v>23</v>
      </c>
      <c r="AB36" s="23">
        <f>+Y12</f>
        <v>1</v>
      </c>
      <c r="AC36" s="20" t="s">
        <v>29</v>
      </c>
      <c r="AD36" s="14" t="s">
        <v>24</v>
      </c>
      <c r="AE36" s="54"/>
      <c r="AF36" s="248">
        <f>ROUNDUP(H36*M36/1000,0)*AB36</f>
        <v>7339</v>
      </c>
      <c r="AG36" s="248"/>
      <c r="AH36" s="248"/>
      <c r="AI36" s="248"/>
      <c r="AJ36" s="55" t="s">
        <v>10</v>
      </c>
    </row>
    <row r="37" spans="2:36" ht="15" customHeight="1" thickBot="1">
      <c r="B37" s="17"/>
      <c r="C37" s="18"/>
      <c r="D37" s="19"/>
      <c r="E37" s="86"/>
      <c r="F37" s="87"/>
      <c r="G37" s="88"/>
      <c r="H37" s="89"/>
      <c r="I37" s="89"/>
      <c r="J37" s="89"/>
      <c r="K37" s="89"/>
      <c r="L37" s="88"/>
      <c r="M37" s="88"/>
      <c r="N37" s="90"/>
      <c r="O37" s="91"/>
      <c r="P37" s="88"/>
      <c r="Q37" s="88"/>
      <c r="R37" s="88"/>
      <c r="S37" s="88"/>
      <c r="T37" s="92"/>
      <c r="U37" s="88"/>
      <c r="V37" s="88"/>
      <c r="W37" s="88"/>
      <c r="X37" s="88"/>
      <c r="Y37" s="88"/>
      <c r="Z37" s="88"/>
      <c r="AA37" s="88"/>
      <c r="AB37" s="88"/>
      <c r="AC37" s="88"/>
      <c r="AD37" s="92"/>
      <c r="AE37" s="93"/>
      <c r="AF37" s="88"/>
      <c r="AG37" s="88"/>
      <c r="AH37" s="88"/>
      <c r="AI37" s="88"/>
      <c r="AJ37" s="94"/>
    </row>
    <row r="38" spans="2:36" ht="15" customHeight="1" thickTop="1">
      <c r="B38" s="17"/>
      <c r="C38" s="18"/>
      <c r="D38" s="19"/>
      <c r="E38" s="18"/>
      <c r="F38" s="53"/>
      <c r="G38" s="20"/>
      <c r="H38" s="20"/>
      <c r="I38" s="20"/>
      <c r="J38" s="20"/>
      <c r="K38" s="20"/>
      <c r="L38" s="37"/>
      <c r="M38" s="57"/>
      <c r="N38" s="20"/>
      <c r="O38" s="20"/>
      <c r="P38" s="37"/>
      <c r="Q38" s="37"/>
      <c r="R38" s="37"/>
      <c r="S38" s="20"/>
      <c r="T38" s="20"/>
      <c r="U38" s="20"/>
      <c r="V38" s="20"/>
      <c r="W38" s="20"/>
      <c r="X38" s="20"/>
      <c r="Y38" s="20"/>
      <c r="Z38" s="20"/>
      <c r="AA38" s="37"/>
      <c r="AB38" s="20"/>
      <c r="AC38" s="20"/>
      <c r="AD38" s="14"/>
      <c r="AE38" s="54"/>
      <c r="AF38" s="20"/>
      <c r="AG38" s="20"/>
      <c r="AH38" s="20"/>
      <c r="AI38" s="20"/>
      <c r="AJ38" s="19"/>
    </row>
    <row r="39" spans="2:36" ht="15" customHeight="1">
      <c r="B39" s="17"/>
      <c r="C39" s="18"/>
      <c r="D39" s="19"/>
      <c r="E39" s="18"/>
      <c r="F39" s="53" t="s">
        <v>44</v>
      </c>
      <c r="G39" s="20"/>
      <c r="H39" s="242"/>
      <c r="I39" s="246"/>
      <c r="J39" s="247"/>
      <c r="K39" s="41" t="s">
        <v>10</v>
      </c>
      <c r="L39" s="37" t="s">
        <v>23</v>
      </c>
      <c r="M39" s="249"/>
      <c r="N39" s="250"/>
      <c r="O39" s="20" t="s">
        <v>39</v>
      </c>
      <c r="P39" s="245">
        <v>1000</v>
      </c>
      <c r="Q39" s="245"/>
      <c r="S39" s="20"/>
      <c r="V39" s="20"/>
      <c r="W39" s="20"/>
      <c r="X39" s="20"/>
      <c r="Y39" s="20"/>
      <c r="Z39" s="20"/>
      <c r="AA39" s="37" t="s">
        <v>23</v>
      </c>
      <c r="AB39" s="23"/>
      <c r="AC39" s="20" t="s">
        <v>29</v>
      </c>
      <c r="AD39" s="14" t="s">
        <v>24</v>
      </c>
      <c r="AE39" s="54"/>
      <c r="AF39" s="248">
        <f>ROUNDUP(H39*M39/1000,0)*AB39</f>
        <v>0</v>
      </c>
      <c r="AG39" s="248"/>
      <c r="AH39" s="248"/>
      <c r="AI39" s="248"/>
      <c r="AJ39" s="55" t="s">
        <v>10</v>
      </c>
    </row>
    <row r="40" spans="2:36" ht="15" customHeight="1" thickBot="1">
      <c r="B40" s="17"/>
      <c r="C40" s="18"/>
      <c r="D40" s="19"/>
      <c r="E40" s="86"/>
      <c r="F40" s="87"/>
      <c r="G40" s="88"/>
      <c r="H40" s="89"/>
      <c r="I40" s="89"/>
      <c r="J40" s="89"/>
      <c r="K40" s="89"/>
      <c r="L40" s="88"/>
      <c r="M40" s="88"/>
      <c r="N40" s="90"/>
      <c r="O40" s="91"/>
      <c r="P40" s="88"/>
      <c r="Q40" s="88"/>
      <c r="R40" s="88"/>
      <c r="S40" s="88"/>
      <c r="T40" s="92"/>
      <c r="U40" s="88"/>
      <c r="V40" s="88"/>
      <c r="W40" s="88"/>
      <c r="X40" s="88"/>
      <c r="Y40" s="88"/>
      <c r="Z40" s="88"/>
      <c r="AA40" s="88"/>
      <c r="AB40" s="88"/>
      <c r="AC40" s="88"/>
      <c r="AD40" s="92"/>
      <c r="AE40" s="93"/>
      <c r="AF40" s="88"/>
      <c r="AG40" s="88"/>
      <c r="AH40" s="88"/>
      <c r="AI40" s="88"/>
      <c r="AJ40" s="94"/>
    </row>
    <row r="41" spans="2:36" ht="15" customHeight="1" thickTop="1">
      <c r="B41" s="17"/>
      <c r="C41" s="18"/>
      <c r="D41" s="19"/>
      <c r="E41" s="20"/>
      <c r="F41" s="53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54"/>
      <c r="AF41" s="20"/>
      <c r="AG41" s="20"/>
      <c r="AH41" s="20"/>
      <c r="AI41" s="20"/>
      <c r="AJ41" s="19"/>
    </row>
    <row r="42" spans="2:36" ht="15" customHeight="1">
      <c r="B42" s="17"/>
      <c r="C42" s="18"/>
      <c r="D42" s="19"/>
      <c r="E42" s="20"/>
      <c r="F42" s="53" t="s">
        <v>45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54"/>
      <c r="AF42" s="251">
        <f>SUM(AF19:AI39)</f>
        <v>133643</v>
      </c>
      <c r="AG42" s="251"/>
      <c r="AH42" s="251"/>
      <c r="AI42" s="251"/>
      <c r="AJ42" s="19" t="s">
        <v>10</v>
      </c>
    </row>
    <row r="43" spans="2:36" ht="15" customHeight="1">
      <c r="B43" s="95"/>
      <c r="C43" s="61"/>
      <c r="D43" s="55"/>
      <c r="E43" s="42"/>
      <c r="F43" s="6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65"/>
      <c r="AF43" s="42"/>
      <c r="AG43" s="42"/>
      <c r="AH43" s="42"/>
      <c r="AI43" s="42"/>
      <c r="AJ43" s="55"/>
    </row>
    <row r="44" spans="2:36" ht="15" customHeight="1">
      <c r="B44" s="10"/>
      <c r="C44" s="35"/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9"/>
    </row>
    <row r="45" spans="2:36" ht="15" customHeight="1">
      <c r="B45" s="241" t="s">
        <v>0</v>
      </c>
      <c r="C45" s="35" t="s">
        <v>25</v>
      </c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9"/>
    </row>
    <row r="46" spans="2:36" ht="15" customHeight="1">
      <c r="B46" s="241"/>
      <c r="C46" s="26">
        <f>C12+C28</f>
        <v>950000</v>
      </c>
      <c r="D46" s="19" t="s">
        <v>10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19"/>
    </row>
    <row r="47" spans="2:36" ht="15" customHeight="1" thickBot="1">
      <c r="B47" s="10"/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19"/>
    </row>
    <row r="48" spans="2:36" ht="15" customHeight="1">
      <c r="B48" s="96"/>
      <c r="C48" s="97"/>
      <c r="D48" s="98"/>
      <c r="E48" s="99"/>
      <c r="F48" s="99"/>
      <c r="G48" s="100" t="s">
        <v>46</v>
      </c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8"/>
    </row>
    <row r="49" spans="2:36" ht="15" customHeight="1">
      <c r="B49" s="241" t="s">
        <v>47</v>
      </c>
      <c r="C49" s="35">
        <f>+AF50</f>
        <v>2446</v>
      </c>
      <c r="D49" s="19" t="s">
        <v>10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19"/>
    </row>
    <row r="50" spans="2:36" ht="15" customHeight="1">
      <c r="B50" s="241"/>
      <c r="C50" s="18" t="s">
        <v>25</v>
      </c>
      <c r="D50" s="19"/>
      <c r="E50" s="20"/>
      <c r="F50" s="101"/>
      <c r="G50" s="242">
        <f>+AF10</f>
        <v>815360</v>
      </c>
      <c r="H50" s="243"/>
      <c r="I50" s="243"/>
      <c r="J50" s="244"/>
      <c r="K50" s="20" t="s">
        <v>10</v>
      </c>
      <c r="L50" s="37" t="s">
        <v>23</v>
      </c>
      <c r="M50" s="102">
        <v>3</v>
      </c>
      <c r="N50" s="20" t="s">
        <v>39</v>
      </c>
      <c r="O50" s="245">
        <v>1000</v>
      </c>
      <c r="P50" s="245"/>
      <c r="Q50" s="37" t="s">
        <v>23</v>
      </c>
      <c r="R50" s="23">
        <f>+Y12</f>
        <v>1</v>
      </c>
      <c r="S50" s="20" t="s">
        <v>29</v>
      </c>
      <c r="T50" s="20" t="s">
        <v>24</v>
      </c>
      <c r="U50" s="242">
        <f>ROUND(G50*M50/1000,0)*R50</f>
        <v>2446</v>
      </c>
      <c r="V50" s="246"/>
      <c r="W50" s="246"/>
      <c r="X50" s="246"/>
      <c r="Y50" s="247"/>
      <c r="Z50" s="49"/>
      <c r="AA50" s="20" t="s">
        <v>10</v>
      </c>
      <c r="AB50" s="20"/>
      <c r="AC50" s="20"/>
      <c r="AD50" s="20"/>
      <c r="AE50" s="20"/>
      <c r="AF50" s="248">
        <f>+U50</f>
        <v>2446</v>
      </c>
      <c r="AG50" s="248"/>
      <c r="AH50" s="248"/>
      <c r="AI50" s="248"/>
      <c r="AJ50" s="55" t="s">
        <v>10</v>
      </c>
    </row>
    <row r="51" spans="2:36" ht="15" customHeight="1">
      <c r="B51" s="17"/>
      <c r="C51" s="103">
        <f>ROUNDDOWN(C49,-3)</f>
        <v>2000</v>
      </c>
      <c r="D51" s="19" t="s">
        <v>10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19"/>
    </row>
    <row r="52" spans="2:36" ht="15" customHeight="1">
      <c r="B52" s="104"/>
      <c r="C52" s="103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9"/>
    </row>
    <row r="53" spans="2:36" ht="15" customHeight="1">
      <c r="B53" s="18"/>
      <c r="C53" s="103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9"/>
    </row>
    <row r="54" spans="2:36" ht="13.5" thickBot="1">
      <c r="B54" s="105"/>
      <c r="C54" s="105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6"/>
    </row>
  </sheetData>
  <sheetProtection/>
  <mergeCells count="77">
    <mergeCell ref="F2:H2"/>
    <mergeCell ref="C4:D4"/>
    <mergeCell ref="F4:AJ4"/>
    <mergeCell ref="G6:H6"/>
    <mergeCell ref="R6:S6"/>
    <mergeCell ref="AB6:AC6"/>
    <mergeCell ref="F7:G7"/>
    <mergeCell ref="M7:O7"/>
    <mergeCell ref="AF7:AI7"/>
    <mergeCell ref="B9:B10"/>
    <mergeCell ref="H10:J10"/>
    <mergeCell ref="M10:N10"/>
    <mergeCell ref="AF10:AI10"/>
    <mergeCell ref="M16:N16"/>
    <mergeCell ref="X16:Y16"/>
    <mergeCell ref="Z16:AB16"/>
    <mergeCell ref="AD16:AE16"/>
    <mergeCell ref="H11:J11"/>
    <mergeCell ref="N11:O11"/>
    <mergeCell ref="R11:S11"/>
    <mergeCell ref="H12:J12"/>
    <mergeCell ref="M12:N12"/>
    <mergeCell ref="W12:X12"/>
    <mergeCell ref="AF16:AH16"/>
    <mergeCell ref="H19:J19"/>
    <mergeCell ref="M19:O19"/>
    <mergeCell ref="Q19:R19"/>
    <mergeCell ref="AF19:AI19"/>
    <mergeCell ref="AF12:AI12"/>
    <mergeCell ref="X15:Y15"/>
    <mergeCell ref="Z15:AB15"/>
    <mergeCell ref="AF15:AI15"/>
    <mergeCell ref="G16:I16"/>
    <mergeCell ref="B24:B25"/>
    <mergeCell ref="H25:J25"/>
    <mergeCell ref="M25:O25"/>
    <mergeCell ref="Q25:R25"/>
    <mergeCell ref="AF25:AI25"/>
    <mergeCell ref="H21:J21"/>
    <mergeCell ref="M21:O21"/>
    <mergeCell ref="Q21:R21"/>
    <mergeCell ref="AF21:AI21"/>
    <mergeCell ref="H27:J27"/>
    <mergeCell ref="M27:O27"/>
    <mergeCell ref="Q27:R27"/>
    <mergeCell ref="AF27:AI27"/>
    <mergeCell ref="H22:J22"/>
    <mergeCell ref="M22:O22"/>
    <mergeCell ref="Q22:R22"/>
    <mergeCell ref="AF22:AI22"/>
    <mergeCell ref="H32:J32"/>
    <mergeCell ref="M32:N32"/>
    <mergeCell ref="P32:Q32"/>
    <mergeCell ref="AF32:AI32"/>
    <mergeCell ref="H30:J30"/>
    <mergeCell ref="M30:N30"/>
    <mergeCell ref="P30:Q30"/>
    <mergeCell ref="AF30:AI30"/>
    <mergeCell ref="B45:B46"/>
    <mergeCell ref="H33:J33"/>
    <mergeCell ref="M33:N33"/>
    <mergeCell ref="P33:Q33"/>
    <mergeCell ref="AF33:AI33"/>
    <mergeCell ref="H36:J36"/>
    <mergeCell ref="M36:N36"/>
    <mergeCell ref="P36:Q36"/>
    <mergeCell ref="AF36:AI36"/>
    <mergeCell ref="B49:B50"/>
    <mergeCell ref="G50:J50"/>
    <mergeCell ref="O50:P50"/>
    <mergeCell ref="U50:Y50"/>
    <mergeCell ref="AF50:AI50"/>
    <mergeCell ref="H39:J39"/>
    <mergeCell ref="M39:N39"/>
    <mergeCell ref="P39:Q39"/>
    <mergeCell ref="AF39:AI39"/>
    <mergeCell ref="AF42:AI42"/>
  </mergeCells>
  <printOptions horizontalCentered="1" verticalCentered="1"/>
  <pageMargins left="0.31496062992125984" right="0.31496062992125984" top="0.7480314960629921" bottom="0.35433070866141736" header="0.31496062992125984" footer="0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I9"/>
  <sheetViews>
    <sheetView zoomScale="85" zoomScaleNormal="85" zoomScalePageLayoutView="0" workbookViewId="0" topLeftCell="A1">
      <selection activeCell="K32" sqref="K32"/>
    </sheetView>
  </sheetViews>
  <sheetFormatPr defaultColWidth="9.140625" defaultRowHeight="15"/>
  <cols>
    <col min="1" max="1" width="1.28515625" style="0" customWidth="1"/>
    <col min="2" max="2" width="9.00390625" style="0" customWidth="1"/>
    <col min="3" max="3" width="12.8515625" style="0" customWidth="1"/>
    <col min="4" max="4" width="16.28125" style="0" customWidth="1"/>
    <col min="5" max="5" width="10.140625" style="0" customWidth="1"/>
    <col min="6" max="6" width="4.7109375" style="0" customWidth="1"/>
    <col min="7" max="7" width="4.7109375" style="2" customWidth="1"/>
    <col min="8" max="8" width="5.28125" style="0" bestFit="1" customWidth="1"/>
    <col min="9" max="9" width="12.00390625" style="0" customWidth="1"/>
  </cols>
  <sheetData>
    <row r="1" spans="1:2" ht="18.75" customHeight="1">
      <c r="A1" s="1" t="s">
        <v>49</v>
      </c>
      <c r="B1" s="1"/>
    </row>
    <row r="2" ht="18.75" customHeight="1">
      <c r="B2" t="s">
        <v>50</v>
      </c>
    </row>
    <row r="3" ht="18.75" customHeight="1"/>
    <row r="4" spans="1:2" ht="18.75" customHeight="1">
      <c r="A4" s="1" t="s">
        <v>51</v>
      </c>
      <c r="B4" s="1"/>
    </row>
    <row r="5" ht="18.75" customHeight="1">
      <c r="B5" t="s">
        <v>52</v>
      </c>
    </row>
    <row r="6" ht="18.75" customHeight="1" thickBot="1"/>
    <row r="7" spans="2:9" ht="29.25" customHeight="1" thickBot="1">
      <c r="B7" s="307" t="s">
        <v>1</v>
      </c>
      <c r="C7" s="308"/>
      <c r="D7" s="309">
        <v>1520000</v>
      </c>
      <c r="E7" s="310"/>
      <c r="G7" s="2" t="s">
        <v>2</v>
      </c>
      <c r="H7" s="311">
        <v>1520000</v>
      </c>
      <c r="I7" s="312"/>
    </row>
    <row r="8" ht="18.75" customHeight="1"/>
    <row r="9" ht="18.75" customHeight="1">
      <c r="G9" s="3"/>
    </row>
    <row r="10" ht="18.75" customHeight="1"/>
    <row r="11" ht="18.75" customHeight="1"/>
    <row r="12" ht="18.75" customHeight="1"/>
  </sheetData>
  <sheetProtection/>
  <mergeCells count="3">
    <mergeCell ref="B7:C7"/>
    <mergeCell ref="D7:E7"/>
    <mergeCell ref="H7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H20"/>
  <sheetViews>
    <sheetView zoomScale="85" zoomScaleNormal="85" zoomScalePageLayoutView="0" workbookViewId="0" topLeftCell="A1">
      <selection activeCell="K32" sqref="K32"/>
    </sheetView>
  </sheetViews>
  <sheetFormatPr defaultColWidth="9.140625" defaultRowHeight="15"/>
  <cols>
    <col min="1" max="1" width="1.28515625" style="0" customWidth="1"/>
    <col min="2" max="2" width="9.00390625" style="0" customWidth="1"/>
    <col min="3" max="3" width="12.8515625" style="0" customWidth="1"/>
    <col min="4" max="4" width="10.7109375" style="0" customWidth="1"/>
    <col min="5" max="5" width="5.28125" style="0" bestFit="1" customWidth="1"/>
    <col min="6" max="6" width="9.140625" style="0" customWidth="1"/>
    <col min="7" max="7" width="17.140625" style="0" customWidth="1"/>
    <col min="8" max="8" width="12.00390625" style="0" customWidth="1"/>
  </cols>
  <sheetData>
    <row r="1" spans="1:4" ht="18.75" customHeight="1">
      <c r="A1" s="1" t="s">
        <v>77</v>
      </c>
      <c r="B1" s="1"/>
      <c r="D1" t="s">
        <v>78</v>
      </c>
    </row>
    <row r="2" spans="1:2" ht="18.75" customHeight="1" thickBot="1">
      <c r="A2" s="1"/>
      <c r="B2" s="1"/>
    </row>
    <row r="3" spans="1:7" ht="18.75" customHeight="1">
      <c r="A3" s="1"/>
      <c r="B3" s="315" t="s">
        <v>53</v>
      </c>
      <c r="C3" s="316"/>
      <c r="D3" s="115" t="s">
        <v>54</v>
      </c>
      <c r="E3" s="115" t="s">
        <v>55</v>
      </c>
      <c r="F3" s="115" t="s">
        <v>56</v>
      </c>
      <c r="G3" s="116" t="s">
        <v>57</v>
      </c>
    </row>
    <row r="4" spans="1:7" ht="18.75" customHeight="1">
      <c r="A4" s="1"/>
      <c r="B4" s="313" t="s">
        <v>58</v>
      </c>
      <c r="C4" s="314"/>
      <c r="D4" s="117">
        <v>600</v>
      </c>
      <c r="E4" s="118" t="s">
        <v>59</v>
      </c>
      <c r="F4" s="119">
        <v>230</v>
      </c>
      <c r="G4" s="113">
        <f>D4*F4</f>
        <v>138000</v>
      </c>
    </row>
    <row r="5" spans="1:7" ht="18.75" customHeight="1">
      <c r="A5" s="1"/>
      <c r="B5" s="313" t="s">
        <v>60</v>
      </c>
      <c r="C5" s="314"/>
      <c r="D5" s="117">
        <v>640</v>
      </c>
      <c r="E5" s="118" t="s">
        <v>59</v>
      </c>
      <c r="F5" s="119">
        <v>100</v>
      </c>
      <c r="G5" s="113">
        <f aca="true" t="shared" si="0" ref="G5:G15">D5*F5</f>
        <v>64000</v>
      </c>
    </row>
    <row r="6" spans="1:7" ht="18.75" customHeight="1">
      <c r="A6" s="1"/>
      <c r="B6" s="313" t="s">
        <v>61</v>
      </c>
      <c r="C6" s="314"/>
      <c r="D6" s="117">
        <v>8</v>
      </c>
      <c r="E6" s="118" t="s">
        <v>62</v>
      </c>
      <c r="F6" s="119">
        <v>450</v>
      </c>
      <c r="G6" s="113">
        <f t="shared" si="0"/>
        <v>3600</v>
      </c>
    </row>
    <row r="7" spans="1:7" ht="18.75" customHeight="1">
      <c r="A7" s="1"/>
      <c r="B7" s="313" t="s">
        <v>63</v>
      </c>
      <c r="C7" s="314"/>
      <c r="D7" s="117">
        <v>6</v>
      </c>
      <c r="E7" s="118" t="s">
        <v>62</v>
      </c>
      <c r="F7" s="119">
        <v>2600</v>
      </c>
      <c r="G7" s="113">
        <f t="shared" si="0"/>
        <v>15600</v>
      </c>
    </row>
    <row r="8" spans="1:7" ht="18.75" customHeight="1">
      <c r="A8" s="1"/>
      <c r="B8" s="313" t="s">
        <v>64</v>
      </c>
      <c r="C8" s="314"/>
      <c r="D8" s="117">
        <v>6</v>
      </c>
      <c r="E8" s="118" t="s">
        <v>62</v>
      </c>
      <c r="F8" s="119">
        <v>3000</v>
      </c>
      <c r="G8" s="113">
        <f t="shared" si="0"/>
        <v>18000</v>
      </c>
    </row>
    <row r="9" spans="1:7" ht="18.75" customHeight="1">
      <c r="A9" s="1"/>
      <c r="B9" s="313" t="s">
        <v>72</v>
      </c>
      <c r="C9" s="314"/>
      <c r="D9" s="117">
        <v>6</v>
      </c>
      <c r="E9" s="118" t="s">
        <v>62</v>
      </c>
      <c r="F9" s="119">
        <v>2600</v>
      </c>
      <c r="G9" s="113">
        <f t="shared" si="0"/>
        <v>15600</v>
      </c>
    </row>
    <row r="10" spans="1:7" ht="18.75" customHeight="1">
      <c r="A10" s="1"/>
      <c r="B10" s="313" t="s">
        <v>65</v>
      </c>
      <c r="C10" s="314"/>
      <c r="D10" s="117">
        <v>2</v>
      </c>
      <c r="E10" s="118" t="s">
        <v>62</v>
      </c>
      <c r="F10" s="119">
        <v>3500</v>
      </c>
      <c r="G10" s="113">
        <f t="shared" si="0"/>
        <v>7000</v>
      </c>
    </row>
    <row r="11" spans="1:7" ht="18.75" customHeight="1">
      <c r="A11" s="1"/>
      <c r="B11" s="313" t="s">
        <v>66</v>
      </c>
      <c r="C11" s="314"/>
      <c r="D11" s="117">
        <v>12</v>
      </c>
      <c r="E11" s="118" t="s">
        <v>62</v>
      </c>
      <c r="F11" s="119">
        <v>2000</v>
      </c>
      <c r="G11" s="113">
        <f t="shared" si="0"/>
        <v>24000</v>
      </c>
    </row>
    <row r="12" spans="1:7" ht="18.75" customHeight="1">
      <c r="A12" s="1"/>
      <c r="B12" s="313" t="s">
        <v>67</v>
      </c>
      <c r="C12" s="314"/>
      <c r="D12" s="117">
        <v>4</v>
      </c>
      <c r="E12" s="118" t="s">
        <v>73</v>
      </c>
      <c r="F12" s="119">
        <v>2400</v>
      </c>
      <c r="G12" s="113">
        <f t="shared" si="0"/>
        <v>9600</v>
      </c>
    </row>
    <row r="13" spans="1:7" ht="18.75" customHeight="1">
      <c r="A13" s="1"/>
      <c r="B13" s="313" t="s">
        <v>68</v>
      </c>
      <c r="C13" s="314"/>
      <c r="D13" s="117">
        <v>4</v>
      </c>
      <c r="E13" s="118" t="s">
        <v>74</v>
      </c>
      <c r="F13" s="119">
        <v>10000</v>
      </c>
      <c r="G13" s="113">
        <f t="shared" si="0"/>
        <v>40000</v>
      </c>
    </row>
    <row r="14" spans="1:7" ht="18.75" customHeight="1">
      <c r="A14" s="1"/>
      <c r="B14" s="313" t="s">
        <v>69</v>
      </c>
      <c r="C14" s="314"/>
      <c r="D14" s="117">
        <v>30</v>
      </c>
      <c r="E14" s="118" t="s">
        <v>75</v>
      </c>
      <c r="F14" s="119">
        <v>2200</v>
      </c>
      <c r="G14" s="113">
        <f t="shared" si="0"/>
        <v>66000</v>
      </c>
    </row>
    <row r="15" spans="1:7" ht="18.75" customHeight="1" thickBot="1">
      <c r="A15" s="1"/>
      <c r="B15" s="317" t="s">
        <v>70</v>
      </c>
      <c r="C15" s="318"/>
      <c r="D15" s="120">
        <v>2</v>
      </c>
      <c r="E15" s="121" t="s">
        <v>74</v>
      </c>
      <c r="F15" s="122">
        <v>15000</v>
      </c>
      <c r="G15" s="114">
        <f t="shared" si="0"/>
        <v>30000</v>
      </c>
    </row>
    <row r="16" spans="1:7" ht="18.75" customHeight="1" thickBot="1" thickTop="1">
      <c r="A16" s="1"/>
      <c r="B16" s="319" t="s">
        <v>71</v>
      </c>
      <c r="C16" s="320"/>
      <c r="D16" s="320"/>
      <c r="E16" s="320"/>
      <c r="F16" s="321"/>
      <c r="G16" s="112">
        <f>SUM(G4:G15)</f>
        <v>431400</v>
      </c>
    </row>
    <row r="17" ht="18.75" customHeight="1"/>
    <row r="18" ht="18.75" customHeight="1"/>
    <row r="19" ht="18.75" customHeight="1" thickBot="1"/>
    <row r="20" spans="2:8" ht="29.25" customHeight="1" thickBot="1">
      <c r="B20" s="307" t="s">
        <v>1</v>
      </c>
      <c r="C20" s="308"/>
      <c r="D20" s="309">
        <v>431400</v>
      </c>
      <c r="E20" s="310"/>
      <c r="F20" s="2" t="s">
        <v>76</v>
      </c>
      <c r="G20" s="110">
        <v>432000</v>
      </c>
      <c r="H20" s="111"/>
    </row>
    <row r="21" ht="18.75" customHeight="1"/>
    <row r="22" ht="18.75" customHeight="1"/>
    <row r="23" ht="18.75" customHeight="1"/>
    <row r="24" ht="18.75" customHeight="1"/>
    <row r="25" ht="18.75" customHeight="1"/>
  </sheetData>
  <sheetProtection/>
  <mergeCells count="16">
    <mergeCell ref="B6:C6"/>
    <mergeCell ref="B20:C20"/>
    <mergeCell ref="D20:E20"/>
    <mergeCell ref="B3:C3"/>
    <mergeCell ref="B4:C4"/>
    <mergeCell ref="B15:C15"/>
    <mergeCell ref="B5:C5"/>
    <mergeCell ref="B7:C7"/>
    <mergeCell ref="B16:F16"/>
    <mergeCell ref="B8:C8"/>
    <mergeCell ref="B9:C9"/>
    <mergeCell ref="B10:C10"/>
    <mergeCell ref="B14:C14"/>
    <mergeCell ref="B13:C13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2024-01-18T01:30:32Z</dcterms:modified>
  <cp:category/>
  <cp:version/>
  <cp:contentType/>
  <cp:contentStatus/>
</cp:coreProperties>
</file>