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firstSheet="6" activeTab="7"/>
  </bookViews>
  <sheets>
    <sheet name="210" sheetId="1" r:id="rId1"/>
    <sheet name="216" sheetId="2" r:id="rId2"/>
    <sheet name="218" sheetId="3" r:id="rId3"/>
    <sheet name="219" sheetId="4" r:id="rId4"/>
    <sheet name="220" sheetId="5" r:id="rId5"/>
    <sheet name="221" sheetId="6" r:id="rId6"/>
    <sheet name="222" sheetId="7" r:id="rId7"/>
    <sheet name="226" sheetId="8" r:id="rId8"/>
    <sheet name="227" sheetId="9" r:id="rId9"/>
    <sheet name="228・229" sheetId="10" r:id="rId10"/>
    <sheet name="以降貼り付け前データ" sheetId="11" r:id="rId11"/>
    <sheet name="220-2" sheetId="12" r:id="rId12"/>
    <sheet name="226-2" sheetId="13" r:id="rId13"/>
  </sheets>
  <definedNames/>
  <calcPr fullCalcOnLoad="1"/>
</workbook>
</file>

<file path=xl/sharedStrings.xml><?xml version="1.0" encoding="utf-8"?>
<sst xmlns="http://schemas.openxmlformats.org/spreadsheetml/2006/main" count="2377" uniqueCount="741">
  <si>
    <t>関ヶ原町</t>
  </si>
  <si>
    <t>藤橋村</t>
  </si>
  <si>
    <t>坂内村</t>
  </si>
  <si>
    <t>山県郡</t>
  </si>
  <si>
    <t>板取村</t>
  </si>
  <si>
    <t>御嵩町</t>
  </si>
  <si>
    <t>市部</t>
  </si>
  <si>
    <t>養老郡</t>
  </si>
  <si>
    <t>安八郡</t>
  </si>
  <si>
    <t>山県郡</t>
  </si>
  <si>
    <t>郡上郡</t>
  </si>
  <si>
    <t>人</t>
  </si>
  <si>
    <t>各務原線</t>
  </si>
  <si>
    <t>各務原飛行場</t>
  </si>
  <si>
    <t>美濃北方</t>
  </si>
  <si>
    <t>谷汲線</t>
  </si>
  <si>
    <t>岐阜市内線</t>
  </si>
  <si>
    <t>　資料：名古屋鉄道(株)</t>
  </si>
  <si>
    <t>人</t>
  </si>
  <si>
    <t>東海道本線</t>
  </si>
  <si>
    <t>岐阜</t>
  </si>
  <si>
    <t>恵那</t>
  </si>
  <si>
    <t>太多線</t>
  </si>
  <si>
    <t>東海道新幹線</t>
  </si>
  <si>
    <t>可児</t>
  </si>
  <si>
    <t>下呂</t>
  </si>
  <si>
    <t>改良</t>
  </si>
  <si>
    <t>未改良</t>
  </si>
  <si>
    <t>砂利道</t>
  </si>
  <si>
    <t>軽舗装</t>
  </si>
  <si>
    <t>橋りょう</t>
  </si>
  <si>
    <t>渡船</t>
  </si>
  <si>
    <t>トンネル</t>
  </si>
  <si>
    <t>永久橋</t>
  </si>
  <si>
    <t>木橋</t>
  </si>
  <si>
    <t>延長</t>
  </si>
  <si>
    <t>率</t>
  </si>
  <si>
    <t>数</t>
  </si>
  <si>
    <t>国道158号</t>
  </si>
  <si>
    <t>国道19号</t>
  </si>
  <si>
    <t>国道21号</t>
  </si>
  <si>
    <t>国道22号</t>
  </si>
  <si>
    <t>国道41号</t>
  </si>
  <si>
    <t>国道156号</t>
  </si>
  <si>
    <t>国道157号</t>
  </si>
  <si>
    <t>国道248号</t>
  </si>
  <si>
    <t>国道256号</t>
  </si>
  <si>
    <t>国道257号</t>
  </si>
  <si>
    <t>国道258号</t>
  </si>
  <si>
    <t>国道303号</t>
  </si>
  <si>
    <t>国道360号</t>
  </si>
  <si>
    <t>国道361号</t>
  </si>
  <si>
    <t>国道363号</t>
  </si>
  <si>
    <t>国道365号</t>
  </si>
  <si>
    <t>国道417号</t>
  </si>
  <si>
    <t>国道418号</t>
  </si>
  <si>
    <t>国道419号</t>
  </si>
  <si>
    <t>国道471号</t>
  </si>
  <si>
    <t>国道472号</t>
  </si>
  <si>
    <t>江南関線</t>
  </si>
  <si>
    <t>利賀河合線</t>
  </si>
  <si>
    <t>土岐足助線</t>
  </si>
  <si>
    <t>北方多度線</t>
  </si>
  <si>
    <t>羽島養老線</t>
  </si>
  <si>
    <t>岐阜垂井線</t>
  </si>
  <si>
    <t>岐阜関ヶ原線</t>
  </si>
  <si>
    <t>南濃関ヶ原線</t>
  </si>
  <si>
    <t>大垣停車場線</t>
  </si>
  <si>
    <t>関金山線</t>
  </si>
  <si>
    <t>美濃関停車場線</t>
  </si>
  <si>
    <t>奈川野麦高根線</t>
  </si>
  <si>
    <t>春日井各務原線</t>
  </si>
  <si>
    <t>名古屋多治見線</t>
  </si>
  <si>
    <t>恵那白川線</t>
  </si>
  <si>
    <t>高山清見線</t>
  </si>
  <si>
    <t>岐阜環状線</t>
  </si>
  <si>
    <t>岐阜大野線</t>
  </si>
  <si>
    <t>関本巣線</t>
  </si>
  <si>
    <t>美濃川辺線</t>
  </si>
  <si>
    <t>美濃洞戸線</t>
  </si>
  <si>
    <t>多治見白川線</t>
  </si>
  <si>
    <t>土岐可児線</t>
  </si>
  <si>
    <t>久々野朝日線</t>
  </si>
  <si>
    <t>下呂小坂線</t>
  </si>
  <si>
    <t>岐阜美山線</t>
  </si>
  <si>
    <t>岐阜美濃線</t>
  </si>
  <si>
    <t>富加七宗線</t>
  </si>
  <si>
    <t>宮萩原線</t>
  </si>
  <si>
    <t>公団管理</t>
  </si>
  <si>
    <t>県公社管理</t>
  </si>
  <si>
    <t>　　116．鉄道の運輸状況</t>
  </si>
  <si>
    <t>貨物輸送</t>
  </si>
  <si>
    <t>区分</t>
  </si>
  <si>
    <t>貨物輸送</t>
  </si>
  <si>
    <t>定期</t>
  </si>
  <si>
    <t>発送トン数</t>
  </si>
  <si>
    <t>定期</t>
  </si>
  <si>
    <t>発送トン数</t>
  </si>
  <si>
    <t>ｔ</t>
  </si>
  <si>
    <t>岐阜貨物ターミナル</t>
  </si>
  <si>
    <t>垂井</t>
  </si>
  <si>
    <t>岐阜羽島</t>
  </si>
  <si>
    <t>美濃赤坂</t>
  </si>
  <si>
    <t>鵜沼</t>
  </si>
  <si>
    <t>坂祝</t>
  </si>
  <si>
    <t>古井</t>
  </si>
  <si>
    <t>白川口</t>
  </si>
  <si>
    <t>飛騨金山</t>
  </si>
  <si>
    <t>飛騨萩原</t>
  </si>
  <si>
    <t>飛騨小坂</t>
  </si>
  <si>
    <t>久々野</t>
  </si>
  <si>
    <t>高山</t>
  </si>
  <si>
    <t>多治見</t>
  </si>
  <si>
    <t>土岐市</t>
  </si>
  <si>
    <t>瑞浪</t>
  </si>
  <si>
    <t>坂下</t>
  </si>
  <si>
    <t>根本</t>
  </si>
  <si>
    <t>旅客輸送（乗車人員）</t>
  </si>
  <si>
    <t>到着トン数</t>
  </si>
  <si>
    <t>新岐阜</t>
  </si>
  <si>
    <t>笠松</t>
  </si>
  <si>
    <t>新鵜沼</t>
  </si>
  <si>
    <t>新岐阜</t>
  </si>
  <si>
    <t>三柿野</t>
  </si>
  <si>
    <t>新可児</t>
  </si>
  <si>
    <t>日本ライン今渡</t>
  </si>
  <si>
    <t>西可児</t>
  </si>
  <si>
    <t>八百津</t>
  </si>
  <si>
    <t>竹鼻</t>
  </si>
  <si>
    <t>羽島市役所前</t>
  </si>
  <si>
    <t>新羽島</t>
  </si>
  <si>
    <t>忠節</t>
  </si>
  <si>
    <t>本揖斐</t>
  </si>
  <si>
    <t>新関</t>
  </si>
  <si>
    <t>樽見鉄道</t>
  </si>
  <si>
    <t>定期</t>
  </si>
  <si>
    <t>　注：本表は県内に営業所のある事業所の合計である。</t>
  </si>
  <si>
    <t>一般貨物</t>
  </si>
  <si>
    <t>特定</t>
  </si>
  <si>
    <t>車両数</t>
  </si>
  <si>
    <t>　（１） 貨 物 自 動 車</t>
  </si>
  <si>
    <t>一般貸切</t>
  </si>
  <si>
    <t>一般乗合</t>
  </si>
  <si>
    <t>区分</t>
  </si>
  <si>
    <t>車両数</t>
  </si>
  <si>
    <t>走行キロ</t>
  </si>
  <si>
    <t>輸送人員</t>
  </si>
  <si>
    <t>走行キロ</t>
  </si>
  <si>
    <t>千人</t>
  </si>
  <si>
    <t>千円</t>
  </si>
  <si>
    <t>飛騨交通</t>
  </si>
  <si>
    <t>久々野観光</t>
  </si>
  <si>
    <t>岐阜市営</t>
  </si>
  <si>
    <t>岐阜観光</t>
  </si>
  <si>
    <t>華陽観光</t>
  </si>
  <si>
    <t>新東海</t>
  </si>
  <si>
    <t>日タク</t>
  </si>
  <si>
    <t>名古屋鉄道</t>
  </si>
  <si>
    <t>ＪＲ東海</t>
  </si>
  <si>
    <t>スイトタクシー</t>
  </si>
  <si>
    <t>東鉄タクシー</t>
  </si>
  <si>
    <t>羽島タクシー</t>
  </si>
  <si>
    <t>斐太バス</t>
  </si>
  <si>
    <t>藤観光</t>
  </si>
  <si>
    <t>117．自 動 車 の 運 輸 状 況 （ 続 き ）</t>
  </si>
  <si>
    <t>　　　個人タクシーは岐阜交通圏においてのみ認められている。</t>
  </si>
  <si>
    <t>法人</t>
  </si>
  <si>
    <t>個人</t>
  </si>
  <si>
    <t>高山市</t>
  </si>
  <si>
    <t>多治見市</t>
  </si>
  <si>
    <t>関市</t>
  </si>
  <si>
    <t>中津川市</t>
  </si>
  <si>
    <t>美濃市</t>
  </si>
  <si>
    <t>瑞浪市</t>
  </si>
  <si>
    <t>羽島市</t>
  </si>
  <si>
    <t>恵那市</t>
  </si>
  <si>
    <t>美濃加茂市</t>
  </si>
  <si>
    <t>土岐市</t>
  </si>
  <si>
    <t>各務原市</t>
  </si>
  <si>
    <t>可児市</t>
  </si>
  <si>
    <t>不破郡</t>
  </si>
  <si>
    <t>揖斐郡</t>
  </si>
  <si>
    <t>武儀郡</t>
  </si>
  <si>
    <t>加茂郡</t>
  </si>
  <si>
    <t>可児郡</t>
  </si>
  <si>
    <t>土岐郡</t>
  </si>
  <si>
    <t>恵那郡</t>
  </si>
  <si>
    <t>小型二輪</t>
  </si>
  <si>
    <t>計</t>
  </si>
  <si>
    <t>普通貨物</t>
  </si>
  <si>
    <t>小型貨物</t>
  </si>
  <si>
    <t>普通乗合</t>
  </si>
  <si>
    <t>小型乗合</t>
  </si>
  <si>
    <t>計</t>
  </si>
  <si>
    <t>四輪貨物</t>
  </si>
  <si>
    <t>谷汲村</t>
  </si>
  <si>
    <t>大野町</t>
  </si>
  <si>
    <t>池田町</t>
  </si>
  <si>
    <t>春日村</t>
  </si>
  <si>
    <t>久瀬村</t>
  </si>
  <si>
    <t>本巣町</t>
  </si>
  <si>
    <t>穂積町</t>
  </si>
  <si>
    <t>巣南町</t>
  </si>
  <si>
    <t>根尾村</t>
  </si>
  <si>
    <t>伊自良村</t>
  </si>
  <si>
    <t>美山町</t>
  </si>
  <si>
    <t>笠松町</t>
  </si>
  <si>
    <t>柳津町</t>
  </si>
  <si>
    <t>高鷲村</t>
  </si>
  <si>
    <t>美並村</t>
  </si>
  <si>
    <t>明宝村</t>
  </si>
  <si>
    <t>和良村</t>
  </si>
  <si>
    <t>富加町</t>
  </si>
  <si>
    <t>川辺町</t>
  </si>
  <si>
    <t>七宗町</t>
  </si>
  <si>
    <t>八百津町</t>
  </si>
  <si>
    <t>白川町</t>
  </si>
  <si>
    <t>東白川村</t>
  </si>
  <si>
    <t>兼山町</t>
  </si>
  <si>
    <t>川上村</t>
  </si>
  <si>
    <t>加子母村</t>
  </si>
  <si>
    <t>付知町</t>
  </si>
  <si>
    <t>福岡町</t>
  </si>
  <si>
    <t>蛭川村</t>
  </si>
  <si>
    <t>岩村町</t>
  </si>
  <si>
    <t>山岡町</t>
  </si>
  <si>
    <t>明智町</t>
  </si>
  <si>
    <t>串原村</t>
  </si>
  <si>
    <t>上矢作町</t>
  </si>
  <si>
    <t>小坂町</t>
  </si>
  <si>
    <t>下呂町</t>
  </si>
  <si>
    <t>金山町</t>
  </si>
  <si>
    <t>馬瀬村</t>
  </si>
  <si>
    <t>清見村</t>
  </si>
  <si>
    <t>荘川村</t>
  </si>
  <si>
    <t>白川村</t>
  </si>
  <si>
    <t>宮村</t>
  </si>
  <si>
    <t>久々野町</t>
  </si>
  <si>
    <t>朝日村</t>
  </si>
  <si>
    <t>高根村</t>
  </si>
  <si>
    <t>国府町</t>
  </si>
  <si>
    <t>河合村</t>
  </si>
  <si>
    <t>宮川村</t>
  </si>
  <si>
    <t>神岡町</t>
  </si>
  <si>
    <t>上宝村</t>
  </si>
  <si>
    <t>武儀町</t>
  </si>
  <si>
    <t>上之保村</t>
  </si>
  <si>
    <t>大和町</t>
  </si>
  <si>
    <t>119．運転免許保有者数及び運転免許試験年次別推移</t>
  </si>
  <si>
    <t>免許数</t>
  </si>
  <si>
    <t>合格者数</t>
  </si>
  <si>
    <t>合格率</t>
  </si>
  <si>
    <t>大特</t>
  </si>
  <si>
    <t>原付</t>
  </si>
  <si>
    <t>計</t>
  </si>
  <si>
    <t>普通</t>
  </si>
  <si>
    <t>けん引</t>
  </si>
  <si>
    <t>二輪</t>
  </si>
  <si>
    <t>小特</t>
  </si>
  <si>
    <t>25　～29</t>
  </si>
  <si>
    <t>歳</t>
  </si>
  <si>
    <t>　　　121．電話サービス施設数</t>
  </si>
  <si>
    <t>クレジット通話</t>
  </si>
  <si>
    <t>（千加入）</t>
  </si>
  <si>
    <t>（千個）</t>
  </si>
  <si>
    <t>（個）</t>
  </si>
  <si>
    <t>パケット交換サービス</t>
  </si>
  <si>
    <t>（再掲）</t>
  </si>
  <si>
    <t>（百契約）</t>
  </si>
  <si>
    <t>移動体</t>
  </si>
  <si>
    <t>特定局</t>
  </si>
  <si>
    <t>分室</t>
  </si>
  <si>
    <t>第二種</t>
  </si>
  <si>
    <t>第三種</t>
  </si>
  <si>
    <t>第四種</t>
  </si>
  <si>
    <t>（葉書）</t>
  </si>
  <si>
    <t>　　　　　　125．引受特殊通常郵便物数</t>
  </si>
  <si>
    <t>書留小包</t>
  </si>
  <si>
    <t>　　８</t>
  </si>
  <si>
    <t>　　９</t>
  </si>
  <si>
    <t>一般国道</t>
  </si>
  <si>
    <t>　資料：日本道路公団名古屋管理局、県道路公社、県道路維持課</t>
  </si>
  <si>
    <t>福岡坂下線</t>
  </si>
  <si>
    <t>乗鞍公園線</t>
  </si>
  <si>
    <t>豊田明智線</t>
  </si>
  <si>
    <t>豊田多治見線</t>
  </si>
  <si>
    <t>岐阜稲沢線</t>
  </si>
  <si>
    <t>南濃北勢線</t>
  </si>
  <si>
    <t>白鳥板取線</t>
  </si>
  <si>
    <t>中津川停車場線</t>
  </si>
  <si>
    <t>国府見座線</t>
  </si>
  <si>
    <t>白鳥明宝線</t>
  </si>
  <si>
    <t>金山上之保線</t>
  </si>
  <si>
    <t>金山明宝線</t>
  </si>
  <si>
    <t>（１）　東海旅客鉄道、日本貨物鉄道</t>
  </si>
  <si>
    <t>　資料：東海旅客鉄道（株）、日本貨物鉄道(株)</t>
  </si>
  <si>
    <t>　　　　　（２）名 古 屋 鉄 道</t>
  </si>
  <si>
    <t>台</t>
  </si>
  <si>
    <t>千㎞</t>
  </si>
  <si>
    <t>千ｔ</t>
  </si>
  <si>
    <t>北恵那交通</t>
  </si>
  <si>
    <t>千㎞</t>
  </si>
  <si>
    <t>台</t>
  </si>
  <si>
    <t>　注：市郡部の事業者数は営業所単位で計上しているが、県計は事業所単位で計上。</t>
  </si>
  <si>
    <t xml:space="preserve">      （３）乗用自動車（タクシー）</t>
  </si>
  <si>
    <t>ビル電話</t>
  </si>
  <si>
    <t>ＩＮＳネット64</t>
  </si>
  <si>
    <t>ＩＮＳネット1500</t>
  </si>
  <si>
    <t>キャッチホン</t>
  </si>
  <si>
    <t>でんわばん</t>
  </si>
  <si>
    <t>ボイスワープ</t>
  </si>
  <si>
    <t>フリーダイヤル（0120）</t>
  </si>
  <si>
    <t>ナンバーディスプレイ</t>
  </si>
  <si>
    <t>ナンバーアナウンス</t>
  </si>
  <si>
    <t>（個）</t>
  </si>
  <si>
    <t>　　　２　移動体の加入数については事業者毎に集計方法が異なるため必ずしも有効な数値ではない。</t>
  </si>
  <si>
    <t>ＯＣＮサービス</t>
  </si>
  <si>
    <t>ダイヤルアクセス</t>
  </si>
  <si>
    <t>エコノミー</t>
  </si>
  <si>
    <t>スタンダード</t>
  </si>
  <si>
    <t>エンタープライズ</t>
  </si>
  <si>
    <t>ＰＨＳ</t>
  </si>
  <si>
    <t>（百契約）</t>
  </si>
  <si>
    <t>30　～34</t>
  </si>
  <si>
    <t>大型</t>
  </si>
  <si>
    <t>大特</t>
  </si>
  <si>
    <t>　単位：台、人</t>
  </si>
  <si>
    <t>岐阜市</t>
  </si>
  <si>
    <t>大垣市</t>
  </si>
  <si>
    <t>羽島郡</t>
  </si>
  <si>
    <t>海津郡</t>
  </si>
  <si>
    <t>本巣郡</t>
  </si>
  <si>
    <t>益田郡</t>
  </si>
  <si>
    <t>大野郡</t>
  </si>
  <si>
    <t>吉城郡</t>
  </si>
  <si>
    <t>東海北陸自動車道</t>
  </si>
  <si>
    <t>-</t>
  </si>
  <si>
    <t>　　　　115．道　 路 　  の 　現　 況</t>
  </si>
  <si>
    <r>
      <t xml:space="preserve">　　１１　運　 輸　 </t>
    </r>
    <r>
      <rPr>
        <sz val="18"/>
        <rFont val="ＭＳ 明朝"/>
        <family val="1"/>
      </rPr>
      <t xml:space="preserve">・ </t>
    </r>
    <r>
      <rPr>
        <sz val="18"/>
        <rFont val="ＭＳ ゴシック"/>
        <family val="3"/>
      </rPr>
      <t xml:space="preserve"> 　通　 信</t>
    </r>
  </si>
  <si>
    <t>-</t>
  </si>
  <si>
    <t>（１）　東海旅客鉄道、日本貨物鉄道（続き）</t>
  </si>
  <si>
    <t>118．市  町  村  別  、  車  種  別  保  有  自  動  車  数</t>
  </si>
  <si>
    <t>(0)</t>
  </si>
  <si>
    <t>-</t>
  </si>
  <si>
    <t>-</t>
  </si>
  <si>
    <t>-</t>
  </si>
  <si>
    <t>-</t>
  </si>
  <si>
    <t>-</t>
  </si>
  <si>
    <t>-</t>
  </si>
  <si>
    <t>　資料：西日本電信電話(株)　岐阜支店</t>
  </si>
  <si>
    <t>１台当たり人口比</t>
  </si>
  <si>
    <t>　単位：m、％</t>
  </si>
  <si>
    <t>実延長</t>
  </si>
  <si>
    <t>-</t>
  </si>
  <si>
    <t>国道（含高速）</t>
  </si>
  <si>
    <t>高速道路</t>
  </si>
  <si>
    <t>名神高速道路</t>
  </si>
  <si>
    <t>-</t>
  </si>
  <si>
    <t>-</t>
  </si>
  <si>
    <t>県道（含有料）</t>
  </si>
  <si>
    <t>　　　　115．道　 路 　  の 　現　 況 （続　き）</t>
  </si>
  <si>
    <t>　注：主要地方道内訳は抜粋である。</t>
  </si>
  <si>
    <t>区分</t>
  </si>
  <si>
    <t>実延長</t>
  </si>
  <si>
    <t>主要地方道（含有料）</t>
  </si>
  <si>
    <t>岐阜南濃線</t>
  </si>
  <si>
    <t>-</t>
  </si>
  <si>
    <t>-</t>
  </si>
  <si>
    <t>-</t>
  </si>
  <si>
    <t>中津川南木曽線</t>
  </si>
  <si>
    <t>津島南濃線</t>
  </si>
  <si>
    <t>-</t>
  </si>
  <si>
    <t>-</t>
  </si>
  <si>
    <t>-</t>
  </si>
  <si>
    <t>-</t>
  </si>
  <si>
    <t>山東本巣線</t>
  </si>
  <si>
    <t>岐阜羽島インター線</t>
  </si>
  <si>
    <t>瑞浪インター線</t>
  </si>
  <si>
    <t>大垣環状線</t>
  </si>
  <si>
    <t>岐阜停車場線</t>
  </si>
  <si>
    <t>-</t>
  </si>
  <si>
    <t>大和美並線</t>
  </si>
  <si>
    <t>下呂白川線</t>
  </si>
  <si>
    <t>-</t>
  </si>
  <si>
    <t>美濃加茂和良線</t>
  </si>
  <si>
    <t>可児金山線</t>
  </si>
  <si>
    <t>　　　　115．道　 路 　  の 　現　 況 （続　き）</t>
  </si>
  <si>
    <t>区分</t>
  </si>
  <si>
    <t>実延長</t>
  </si>
  <si>
    <t>-</t>
  </si>
  <si>
    <t>多治見停車場線</t>
  </si>
  <si>
    <t>土岐市停車場細野線</t>
  </si>
  <si>
    <t>白川福岡線</t>
  </si>
  <si>
    <t>恵那蛭川東白川線</t>
  </si>
  <si>
    <t>神岡河合線</t>
  </si>
  <si>
    <t>-</t>
  </si>
  <si>
    <t>古川清見線</t>
  </si>
  <si>
    <t>川島三輪線</t>
  </si>
  <si>
    <t>芋島鵜沼線</t>
  </si>
  <si>
    <t>大垣養老公園線</t>
  </si>
  <si>
    <t>有料道路（再掲）</t>
  </si>
  <si>
    <t>一般県道（含有料）</t>
  </si>
  <si>
    <t>　　123．郵　便　局　数</t>
  </si>
  <si>
    <t>124．引受普通通常郵便物数</t>
  </si>
  <si>
    <t>126．引受小包郵便物数</t>
  </si>
  <si>
    <t>　注：１　推計値であり、無料郵便物は含まない。</t>
  </si>
  <si>
    <t>　注：１　（　）内の定は定期開設局（乗鞍山頂局）の別掲</t>
  </si>
  <si>
    <t>　注：推計値であり、無料郵便物、年賀郵便物、選挙郵便物を含まない。</t>
  </si>
  <si>
    <t>　単位：千通</t>
  </si>
  <si>
    <t>　単位：千個</t>
  </si>
  <si>
    <t>区分</t>
  </si>
  <si>
    <t>総計</t>
  </si>
  <si>
    <t>普通局</t>
  </si>
  <si>
    <t>簡易郵便局</t>
  </si>
  <si>
    <t>総計</t>
  </si>
  <si>
    <t>第一種</t>
  </si>
  <si>
    <t>総計</t>
  </si>
  <si>
    <t>普通速達</t>
  </si>
  <si>
    <t>区分</t>
  </si>
  <si>
    <t>総計</t>
  </si>
  <si>
    <t>普通小包</t>
  </si>
  <si>
    <t>普通速達小包</t>
  </si>
  <si>
    <t>集配</t>
  </si>
  <si>
    <t>無集配</t>
  </si>
  <si>
    <t>（封筒）</t>
  </si>
  <si>
    <t>（新聞、雑誌等）</t>
  </si>
  <si>
    <t>（通信教育、点字、種苗等）</t>
  </si>
  <si>
    <t>（電子郵便等を含む）</t>
  </si>
  <si>
    <t>　資料：東海郵政局</t>
  </si>
  <si>
    <t>区分</t>
  </si>
  <si>
    <t>契約数（施設数）</t>
  </si>
  <si>
    <t>一般加入電話</t>
  </si>
  <si>
    <t>（加入）</t>
  </si>
  <si>
    <t>（回線）</t>
  </si>
  <si>
    <t>プッシュ回線</t>
  </si>
  <si>
    <t>（契約）</t>
  </si>
  <si>
    <t>…</t>
  </si>
  <si>
    <t>…</t>
  </si>
  <si>
    <t>（再掲）</t>
  </si>
  <si>
    <t xml:space="preserve"> 　　　　デジタル</t>
  </si>
  <si>
    <t>　　　122．各種サービス施設数</t>
  </si>
  <si>
    <t>　注：１　ＯＣＮサービスは平成９年４月開始。</t>
  </si>
  <si>
    <t>区分</t>
  </si>
  <si>
    <t>ニューメディア系サービス</t>
  </si>
  <si>
    <t>-</t>
  </si>
  <si>
    <t>…</t>
  </si>
  <si>
    <t>Ｆ通信網サービス</t>
  </si>
  <si>
    <t>…</t>
  </si>
  <si>
    <t>ビデオテックス通信サービス</t>
  </si>
  <si>
    <t>…</t>
  </si>
  <si>
    <t>…</t>
  </si>
  <si>
    <t>携帯・自動車電話</t>
  </si>
  <si>
    <t>　資料：東海電気通信監理局</t>
  </si>
  <si>
    <t>区分</t>
  </si>
  <si>
    <t>人</t>
  </si>
  <si>
    <t>％</t>
  </si>
  <si>
    <t>　注：１　郡部については不明分があるため計と内訳とは一致しない。</t>
  </si>
  <si>
    <t>区分</t>
  </si>
  <si>
    <t>総計</t>
  </si>
  <si>
    <t>登録車</t>
  </si>
  <si>
    <t>軽自動車</t>
  </si>
  <si>
    <t>特種</t>
  </si>
  <si>
    <t>二輪</t>
  </si>
  <si>
    <t>四輪乗用</t>
  </si>
  <si>
    <t>特種</t>
  </si>
  <si>
    <t>…</t>
  </si>
  <si>
    <t>郡部</t>
  </si>
  <si>
    <t>川島町</t>
  </si>
  <si>
    <t>岐南町</t>
  </si>
  <si>
    <t>海津郡</t>
  </si>
  <si>
    <t>海津町</t>
  </si>
  <si>
    <t>平田町</t>
  </si>
  <si>
    <t>-</t>
  </si>
  <si>
    <t>南濃町</t>
  </si>
  <si>
    <t>養老郡</t>
  </si>
  <si>
    <t>養老町</t>
  </si>
  <si>
    <t>不破郡</t>
  </si>
  <si>
    <t>安八郡</t>
  </si>
  <si>
    <t>神戸町</t>
  </si>
  <si>
    <t>輪之内町</t>
  </si>
  <si>
    <t>安八町</t>
  </si>
  <si>
    <t>墨俣町</t>
  </si>
  <si>
    <t>揖斐郡</t>
  </si>
  <si>
    <t>揖斐川町</t>
  </si>
  <si>
    <t>本巣郡</t>
  </si>
  <si>
    <t>北方町</t>
  </si>
  <si>
    <t>-</t>
  </si>
  <si>
    <t>真正町</t>
  </si>
  <si>
    <t>糸貫町</t>
  </si>
  <si>
    <t>-</t>
  </si>
  <si>
    <t>高富町</t>
  </si>
  <si>
    <t>区分</t>
  </si>
  <si>
    <t>武儀郡</t>
  </si>
  <si>
    <t>洞戸村</t>
  </si>
  <si>
    <t>武芸川町</t>
  </si>
  <si>
    <t>-</t>
  </si>
  <si>
    <t>郡上郡</t>
  </si>
  <si>
    <t>八幡町</t>
  </si>
  <si>
    <t>白鳥町</t>
  </si>
  <si>
    <t>加茂郡</t>
  </si>
  <si>
    <t>坂祝町</t>
  </si>
  <si>
    <t>可児郡</t>
  </si>
  <si>
    <t>土岐郡</t>
  </si>
  <si>
    <t>笠原町</t>
  </si>
  <si>
    <t>恵那郡</t>
  </si>
  <si>
    <t>坂下町</t>
  </si>
  <si>
    <t>益田郡</t>
  </si>
  <si>
    <t>萩原町</t>
  </si>
  <si>
    <t>大野郡</t>
  </si>
  <si>
    <t>丹生川村</t>
  </si>
  <si>
    <t>-</t>
  </si>
  <si>
    <t>吉城郡</t>
  </si>
  <si>
    <t>古川町</t>
  </si>
  <si>
    <t>　　   　  　　事業者数、車両数：各年度末</t>
  </si>
  <si>
    <t>事業者数</t>
  </si>
  <si>
    <t>営業収入</t>
  </si>
  <si>
    <t>台</t>
  </si>
  <si>
    <t>千km</t>
  </si>
  <si>
    <t>百万円</t>
  </si>
  <si>
    <t>-</t>
  </si>
  <si>
    <t>　資料：中部運輸局岐阜陸運支局</t>
  </si>
  <si>
    <t>117．自 動 車 の 運 輸 状 況</t>
  </si>
  <si>
    <t>　　　事業所数、車両数：各年度末</t>
  </si>
  <si>
    <t>特別積合せ</t>
  </si>
  <si>
    <t>事業　　所数</t>
  </si>
  <si>
    <t>走　行　キロ数</t>
  </si>
  <si>
    <t>輸　送　　トン数</t>
  </si>
  <si>
    <t>営業　　収入</t>
  </si>
  <si>
    <t>事　業　所　数</t>
  </si>
  <si>
    <t>走　行　　キロ数</t>
  </si>
  <si>
    <t>輸　送　　　トン数</t>
  </si>
  <si>
    <t>営　業　収　入</t>
  </si>
  <si>
    <t>台</t>
  </si>
  <si>
    <t>千㎞</t>
  </si>
  <si>
    <t>千ｔ</t>
  </si>
  <si>
    <t>百万円</t>
  </si>
  <si>
    <t>　資料：中部運輸局岐阜陸運支局</t>
  </si>
  <si>
    <t>（４）　西　濃　鉄　道</t>
  </si>
  <si>
    <t>貨物輸送</t>
  </si>
  <si>
    <t>発送トン数</t>
  </si>
  <si>
    <t>ｔ</t>
  </si>
  <si>
    <t xml:space="preserve"> 資料：西濃鉄道(株)</t>
  </si>
  <si>
    <t>（５） 第 ３ セ ク タ ー</t>
  </si>
  <si>
    <t>区分</t>
  </si>
  <si>
    <t>神岡鉄道</t>
  </si>
  <si>
    <t>人</t>
  </si>
  <si>
    <t>　資料：神岡鉄道(株)、樽見鉄道(株)、明知鉄道(株)、長良川鉄道(株)</t>
  </si>
  <si>
    <t>明知鉄道</t>
  </si>
  <si>
    <t>長良川鉄道</t>
  </si>
  <si>
    <t>旅客輸送（乗車人員）</t>
  </si>
  <si>
    <t>区分</t>
  </si>
  <si>
    <t>人</t>
  </si>
  <si>
    <t>名古屋本線</t>
  </si>
  <si>
    <t>犬山線</t>
  </si>
  <si>
    <t>新那加</t>
  </si>
  <si>
    <t>新鵜沼</t>
  </si>
  <si>
    <t>広見線</t>
  </si>
  <si>
    <t>八百津線</t>
  </si>
  <si>
    <t>竹鼻線</t>
  </si>
  <si>
    <t>羽島線</t>
  </si>
  <si>
    <t>美濃町線</t>
  </si>
  <si>
    <t>　　　　　（３）近 畿 日 本 鉄 道</t>
  </si>
  <si>
    <t>区分</t>
  </si>
  <si>
    <t>人</t>
  </si>
  <si>
    <t>　資料：近畿日本鉄道(株)</t>
  </si>
  <si>
    <t>旅客輸送（乗車人員）</t>
  </si>
  <si>
    <t>飛騨古川</t>
  </si>
  <si>
    <t>　　　８</t>
  </si>
  <si>
    <t>中央本線</t>
  </si>
  <si>
    <t>　　　９　　</t>
  </si>
  <si>
    <t>　　　10</t>
  </si>
  <si>
    <t>釜戸</t>
  </si>
  <si>
    <t>美乃坂本</t>
  </si>
  <si>
    <t>西岐阜</t>
  </si>
  <si>
    <t>中津川</t>
  </si>
  <si>
    <t>穂積</t>
  </si>
  <si>
    <t>大垣</t>
  </si>
  <si>
    <t>関ヶ原</t>
  </si>
  <si>
    <t>小泉</t>
  </si>
  <si>
    <t>美濃赤坂線</t>
  </si>
  <si>
    <t>高山本線</t>
  </si>
  <si>
    <t>-</t>
  </si>
  <si>
    <t>美濃太田</t>
  </si>
  <si>
    <t>飛騨一ノ宮</t>
  </si>
  <si>
    <t>計</t>
  </si>
  <si>
    <t>中央自動車道</t>
  </si>
  <si>
    <t>中津川山口線</t>
  </si>
  <si>
    <t>多治見犬山線</t>
  </si>
  <si>
    <t>大垣一宮線</t>
  </si>
  <si>
    <t>瑞浪大野瀬線</t>
  </si>
  <si>
    <t>春日揖斐川線</t>
  </si>
  <si>
    <t>瑞浪上矢作線</t>
  </si>
  <si>
    <t>北野乙狩線</t>
  </si>
  <si>
    <t>恵那御嵩線</t>
  </si>
  <si>
    <t>多治見恵那線</t>
  </si>
  <si>
    <t>高山停車場線</t>
  </si>
  <si>
    <t>高山上宝線</t>
  </si>
  <si>
    <t>岐阜巣南大野線</t>
  </si>
  <si>
    <t>公衆電話</t>
  </si>
  <si>
    <t xml:space="preserve"> 　　　　緑</t>
  </si>
  <si>
    <t>契約数</t>
  </si>
  <si>
    <t>回線交換サービス</t>
  </si>
  <si>
    <t>第一種</t>
  </si>
  <si>
    <t>第二種</t>
  </si>
  <si>
    <t>受験者数</t>
  </si>
  <si>
    <t>　　　２　１台当たり人口比は前年10月１日の人口で計算した。</t>
  </si>
  <si>
    <t>被けん引車</t>
  </si>
  <si>
    <t>普通乗用</t>
  </si>
  <si>
    <t>小型乗用</t>
  </si>
  <si>
    <t>大型特殊</t>
  </si>
  <si>
    <t>三輪</t>
  </si>
  <si>
    <t>市部</t>
  </si>
  <si>
    <t>上石津町</t>
  </si>
  <si>
    <t>垂井町</t>
  </si>
  <si>
    <t>　　　（２）乗 合 自 動 車 （ バ ス ）</t>
  </si>
  <si>
    <t>　 　 車両数：各年度末</t>
  </si>
  <si>
    <t>営業収入</t>
  </si>
  <si>
    <t>岐阜乗合</t>
  </si>
  <si>
    <t>濃飛乗合</t>
  </si>
  <si>
    <t>平和コーポレーション</t>
  </si>
  <si>
    <t>長良観光</t>
  </si>
  <si>
    <t>川島タクシー</t>
  </si>
  <si>
    <t>日の丸自動車</t>
  </si>
  <si>
    <t>恵北バス</t>
  </si>
  <si>
    <t>白山タクシー</t>
  </si>
  <si>
    <t>舟山バス</t>
  </si>
  <si>
    <t>　資料：中部運輸局岐阜陸運支局</t>
  </si>
  <si>
    <t>120．運転免許の種類別、年齢別、男女別運転免許保有者数</t>
  </si>
  <si>
    <t>　単位：人</t>
  </si>
  <si>
    <t>男</t>
  </si>
  <si>
    <t>女</t>
  </si>
  <si>
    <t>第二種免許</t>
  </si>
  <si>
    <t>　　　16歳</t>
  </si>
  <si>
    <t>大型</t>
  </si>
  <si>
    <t>　　　17</t>
  </si>
  <si>
    <t>　　　18</t>
  </si>
  <si>
    <t>　　　19</t>
  </si>
  <si>
    <t>20歳～24</t>
  </si>
  <si>
    <t>第一種免許</t>
  </si>
  <si>
    <t>35　～39</t>
  </si>
  <si>
    <t>40　～44</t>
  </si>
  <si>
    <t>45　～49</t>
  </si>
  <si>
    <t>50　～54</t>
  </si>
  <si>
    <t>55　～59</t>
  </si>
  <si>
    <t>60　～64</t>
  </si>
  <si>
    <t>65　～69</t>
  </si>
  <si>
    <t>70　～74</t>
  </si>
  <si>
    <t>75　～79</t>
  </si>
  <si>
    <t>80歳以上</t>
  </si>
  <si>
    <t>　資料：県警察本部「ぎふ交通情勢」</t>
  </si>
  <si>
    <t>東濃鉄道</t>
  </si>
  <si>
    <t>名阪近鉄</t>
  </si>
  <si>
    <t>西濃観光</t>
  </si>
  <si>
    <t>岐阜中央観光</t>
  </si>
  <si>
    <t>中部観光</t>
  </si>
  <si>
    <t>新興交通</t>
  </si>
  <si>
    <t>白山交通</t>
  </si>
  <si>
    <t>はと観光交通</t>
  </si>
  <si>
    <t>萩原交通</t>
  </si>
  <si>
    <t>西濃交通</t>
  </si>
  <si>
    <t>古川観光</t>
  </si>
  <si>
    <t>杉山陸運</t>
  </si>
  <si>
    <t>八幡観光</t>
  </si>
  <si>
    <t>郡上交通</t>
  </si>
  <si>
    <t>揖斐川観光</t>
  </si>
  <si>
    <t>総計</t>
  </si>
  <si>
    <t>平成７年度</t>
  </si>
  <si>
    <t>平成７年度</t>
  </si>
  <si>
    <t>FY1995</t>
  </si>
  <si>
    <t>FY1995</t>
  </si>
  <si>
    <t>　　８　</t>
  </si>
  <si>
    <t>　　９</t>
  </si>
  <si>
    <t>　　10</t>
  </si>
  <si>
    <t>　　11</t>
  </si>
  <si>
    <t>　　11</t>
  </si>
  <si>
    <t>…</t>
  </si>
  <si>
    <t>平成７年度</t>
  </si>
  <si>
    <t>平成７年</t>
  </si>
  <si>
    <t>　　８</t>
  </si>
  <si>
    <t>平成８年</t>
  </si>
  <si>
    <t>　　12</t>
  </si>
  <si>
    <t>(定1)</t>
  </si>
  <si>
    <t>(1 179)</t>
  </si>
  <si>
    <t>(0)</t>
  </si>
  <si>
    <t>(1 348)</t>
  </si>
  <si>
    <t>(1 191)</t>
  </si>
  <si>
    <t>(1 559)</t>
  </si>
  <si>
    <t>(10)</t>
  </si>
  <si>
    <t>平成７年度</t>
  </si>
  <si>
    <t>FY1995</t>
  </si>
  <si>
    <t>　　10</t>
  </si>
  <si>
    <t>　　11</t>
  </si>
  <si>
    <t>揖斐線</t>
  </si>
  <si>
    <t>-</t>
  </si>
  <si>
    <t>平 成 ７ 年 度</t>
  </si>
  <si>
    <t>　　　11</t>
  </si>
  <si>
    <t>-</t>
  </si>
  <si>
    <t>　　３</t>
  </si>
  <si>
    <t>　　４</t>
  </si>
  <si>
    <t>　　５</t>
  </si>
  <si>
    <t>　　６</t>
  </si>
  <si>
    <t>　      　　　平成11年（1999）12月31日</t>
  </si>
  <si>
    <t>ＩＣカード</t>
  </si>
  <si>
    <t>-</t>
  </si>
  <si>
    <t>平成９年度</t>
  </si>
  <si>
    <t>平成９年度</t>
  </si>
  <si>
    <t>FY1997</t>
  </si>
  <si>
    <t>FY1997</t>
  </si>
  <si>
    <t>…</t>
  </si>
  <si>
    <t>　　９</t>
  </si>
  <si>
    <t>　　12</t>
  </si>
  <si>
    <t>高鷲インター線</t>
  </si>
  <si>
    <t>-</t>
  </si>
  <si>
    <t>-</t>
  </si>
  <si>
    <t>高級、簡易舗装</t>
  </si>
  <si>
    <t>-</t>
  </si>
  <si>
    <t>-</t>
  </si>
  <si>
    <t>　　11</t>
  </si>
  <si>
    <t>(1 559)</t>
  </si>
  <si>
    <t>-</t>
  </si>
  <si>
    <t>（千回線）</t>
  </si>
  <si>
    <t>-</t>
  </si>
  <si>
    <t>-</t>
  </si>
  <si>
    <t>-</t>
  </si>
  <si>
    <t>書留</t>
  </si>
  <si>
    <t>（配達記録郵便を含む）</t>
  </si>
  <si>
    <t>　注：１　ナンバーディスプレイは平成10年２月開始。　</t>
  </si>
  <si>
    <t>　注：１　数値はすべて岐阜登録車分の数値である。</t>
  </si>
  <si>
    <t>区分</t>
  </si>
  <si>
    <t>　注：１　推計値であり、無料郵便物は含まない。</t>
  </si>
  <si>
    <t>　　　２　（　）内は冊子(書籍)小包数。（再掲）</t>
  </si>
  <si>
    <t>　　　２　平成11年度より内訳は公表数値なし。</t>
  </si>
  <si>
    <t xml:space="preserve"> -</t>
  </si>
  <si>
    <t>平成元年</t>
  </si>
  <si>
    <t>　　２</t>
  </si>
  <si>
    <t>　　62</t>
  </si>
  <si>
    <t>　　63</t>
  </si>
  <si>
    <t>　資料：県警察本部交通企画課</t>
  </si>
  <si>
    <t>運転者数</t>
  </si>
  <si>
    <t>昭和60年</t>
  </si>
  <si>
    <t>　　61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</si>
</sst>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E+00"/>
    <numFmt numFmtId="178" formatCode="0.00;&quot;△ &quot;0.00"/>
    <numFmt numFmtId="179" formatCode="0_);\(0\)"/>
    <numFmt numFmtId="180" formatCode="0.0;&quot;△ &quot;0.0"/>
    <numFmt numFmtId="181" formatCode="###\ ###\ ##0"/>
    <numFmt numFmtId="182" formatCode="0_);[Red]\(0\)"/>
    <numFmt numFmtId="183" formatCode="0.00_);[Red]\(0.00\)"/>
  </numFmts>
  <fonts count="21">
    <font>
      <sz val="11"/>
      <name val="ＭＳ Ｐゴシック"/>
      <family val="3"/>
    </font>
    <font>
      <sz val="6"/>
      <name val="ＭＳ Ｐゴシック"/>
      <family val="3"/>
    </font>
    <font>
      <sz val="18"/>
      <name val="ＭＳ ゴシック"/>
      <family val="3"/>
    </font>
    <font>
      <sz val="14"/>
      <name val="ＭＳ ゴシック"/>
      <family val="3"/>
    </font>
    <font>
      <sz val="9"/>
      <name val="ＭＳ Ｐゴシック"/>
      <family val="3"/>
    </font>
    <font>
      <sz val="9"/>
      <name val="ＭＳ 明朝"/>
      <family val="1"/>
    </font>
    <font>
      <sz val="9"/>
      <name val="ＭＳ ゴシック"/>
      <family val="3"/>
    </font>
    <font>
      <sz val="8"/>
      <name val="ＭＳ 明朝"/>
      <family val="1"/>
    </font>
    <font>
      <sz val="7"/>
      <name val="ＭＳ 明朝"/>
      <family val="1"/>
    </font>
    <font>
      <sz val="11"/>
      <name val="ＭＳ ゴシック"/>
      <family val="3"/>
    </font>
    <font>
      <sz val="8"/>
      <name val="ＭＳ ゴシック"/>
      <family val="3"/>
    </font>
    <font>
      <sz val="9"/>
      <name val="ＭＳ Ｐ明朝"/>
      <family val="1"/>
    </font>
    <font>
      <sz val="8"/>
      <name val="ＭＳ Ｐ明朝"/>
      <family val="1"/>
    </font>
    <font>
      <sz val="7"/>
      <name val="ＭＳ Ｐ明朝"/>
      <family val="1"/>
    </font>
    <font>
      <sz val="11"/>
      <name val="ＭＳ 明朝"/>
      <family val="1"/>
    </font>
    <font>
      <sz val="7"/>
      <name val="ＭＳ Ｐゴシック"/>
      <family val="3"/>
    </font>
    <font>
      <sz val="14"/>
      <name val="ＭＳ 明朝"/>
      <family val="1"/>
    </font>
    <font>
      <sz val="8"/>
      <name val="ＭＳ Ｐゴシック"/>
      <family val="3"/>
    </font>
    <font>
      <sz val="12"/>
      <name val="ＭＳ 明朝"/>
      <family val="1"/>
    </font>
    <font>
      <sz val="18"/>
      <name val="ＭＳ 明朝"/>
      <family val="1"/>
    </font>
    <font>
      <sz val="7"/>
      <name val="ＭＳ ゴシック"/>
      <family val="3"/>
    </font>
  </fonts>
  <fills count="2">
    <fill>
      <patternFill/>
    </fill>
    <fill>
      <patternFill patternType="gray125"/>
    </fill>
  </fills>
  <borders count="32">
    <border>
      <left/>
      <right/>
      <top/>
      <bottom/>
      <diagonal/>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double"/>
      <bottom style="thin"/>
    </border>
    <border>
      <left style="thin"/>
      <right>
        <color indexed="63"/>
      </right>
      <top style="thin"/>
      <bottom style="thin"/>
    </border>
    <border>
      <left style="thin"/>
      <right>
        <color indexed="63"/>
      </right>
      <top style="double"/>
      <bottom style="thin"/>
    </border>
    <border>
      <left style="thin"/>
      <right style="thin"/>
      <top>
        <color indexed="63"/>
      </top>
      <bottom style="thin"/>
    </border>
    <border>
      <left>
        <color indexed="63"/>
      </left>
      <right style="thin"/>
      <top style="double"/>
      <bottom style="thin"/>
    </border>
    <border>
      <left>
        <color indexed="63"/>
      </left>
      <right>
        <color indexed="63"/>
      </right>
      <top style="double"/>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style="medium"/>
      <bottom>
        <color indexed="63"/>
      </bottom>
    </border>
    <border>
      <left style="thin"/>
      <right>
        <color indexed="63"/>
      </right>
      <top style="thin"/>
      <bottom>
        <color indexed="63"/>
      </bottom>
    </border>
    <border>
      <left style="thin"/>
      <right style="thin"/>
      <top style="double"/>
      <bottom>
        <color indexed="63"/>
      </bottom>
    </border>
    <border>
      <left>
        <color indexed="63"/>
      </left>
      <right style="thin"/>
      <top>
        <color indexed="63"/>
      </top>
      <bottom style="thin"/>
    </border>
    <border>
      <left>
        <color indexed="63"/>
      </left>
      <right>
        <color indexed="63"/>
      </right>
      <top>
        <color indexed="63"/>
      </top>
      <bottom style="medium"/>
    </border>
    <border>
      <left style="thin"/>
      <right>
        <color indexed="63"/>
      </right>
      <top>
        <color indexed="63"/>
      </top>
      <bottom style="medium"/>
    </border>
    <border>
      <left>
        <color indexed="63"/>
      </left>
      <right style="double"/>
      <top style="thin"/>
      <bottom>
        <color indexed="63"/>
      </bottom>
    </border>
    <border>
      <left>
        <color indexed="63"/>
      </left>
      <right style="thin"/>
      <top style="thin"/>
      <bottom>
        <color indexed="63"/>
      </bottom>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medium"/>
    </border>
    <border>
      <left style="thin"/>
      <right>
        <color indexed="63"/>
      </right>
      <top style="double"/>
      <bottom>
        <color indexed="63"/>
      </bottom>
    </border>
    <border>
      <left>
        <color indexed="63"/>
      </left>
      <right>
        <color indexed="63"/>
      </right>
      <top style="thin"/>
      <bottom style="thin"/>
    </border>
    <border>
      <left>
        <color indexed="63"/>
      </left>
      <right style="thin"/>
      <top style="double"/>
      <bottom>
        <color indexed="63"/>
      </bottom>
    </border>
    <border>
      <left style="thin"/>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double"/>
    </border>
    <border>
      <left style="double"/>
      <right>
        <color indexed="63"/>
      </right>
      <top style="double"/>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95">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6" fillId="0" borderId="0" xfId="0" applyFont="1" applyAlignment="1">
      <alignment/>
    </xf>
    <xf numFmtId="0" fontId="5" fillId="0" borderId="1" xfId="0" applyNumberFormat="1" applyFont="1" applyBorder="1" applyAlignment="1">
      <alignment horizontal="distributed" vertical="center"/>
    </xf>
    <xf numFmtId="56" fontId="5" fillId="0" borderId="0" xfId="0" applyNumberFormat="1" applyFont="1" applyAlignment="1">
      <alignment/>
    </xf>
    <xf numFmtId="0" fontId="5" fillId="0" borderId="0" xfId="0" applyFont="1" applyAlignment="1">
      <alignment horizontal="center"/>
    </xf>
    <xf numFmtId="0" fontId="5" fillId="0" borderId="0" xfId="0" applyFont="1" applyAlignment="1">
      <alignment horizontal="distributed"/>
    </xf>
    <xf numFmtId="176" fontId="7" fillId="0" borderId="2" xfId="0" applyNumberFormat="1" applyFont="1" applyBorder="1" applyAlignment="1">
      <alignment horizontal="right"/>
    </xf>
    <xf numFmtId="176" fontId="7" fillId="0" borderId="0" xfId="0" applyNumberFormat="1" applyFont="1" applyAlignment="1">
      <alignment horizontal="right"/>
    </xf>
    <xf numFmtId="0" fontId="9" fillId="0" borderId="0" xfId="0" applyFont="1" applyAlignment="1">
      <alignment/>
    </xf>
    <xf numFmtId="176" fontId="10" fillId="0" borderId="2" xfId="0" applyNumberFormat="1" applyFont="1" applyBorder="1" applyAlignment="1">
      <alignment horizontal="right"/>
    </xf>
    <xf numFmtId="176" fontId="10" fillId="0" borderId="0" xfId="0" applyNumberFormat="1" applyFont="1" applyAlignment="1">
      <alignment horizontal="right"/>
    </xf>
    <xf numFmtId="0" fontId="11" fillId="0" borderId="0" xfId="0" applyFont="1" applyAlignment="1">
      <alignment horizontal="distributed"/>
    </xf>
    <xf numFmtId="0" fontId="5" fillId="0" borderId="3" xfId="0" applyFont="1" applyBorder="1" applyAlignment="1">
      <alignment horizontal="distributed" vertical="center"/>
    </xf>
    <xf numFmtId="0" fontId="5" fillId="0" borderId="1" xfId="0" applyFont="1" applyBorder="1" applyAlignment="1">
      <alignment horizontal="distributed" vertical="center"/>
    </xf>
    <xf numFmtId="0" fontId="5" fillId="0" borderId="4" xfId="0" applyFont="1" applyBorder="1" applyAlignment="1">
      <alignment horizontal="distributed" vertical="center"/>
    </xf>
    <xf numFmtId="176" fontId="5" fillId="0" borderId="2" xfId="0" applyNumberFormat="1" applyFont="1" applyBorder="1" applyAlignment="1">
      <alignment horizontal="right"/>
    </xf>
    <xf numFmtId="176" fontId="5" fillId="0" borderId="0" xfId="0" applyNumberFormat="1" applyFont="1" applyAlignment="1">
      <alignment horizontal="right"/>
    </xf>
    <xf numFmtId="0" fontId="8" fillId="0" borderId="0" xfId="0" applyFont="1" applyAlignment="1">
      <alignment horizontal="distributed"/>
    </xf>
    <xf numFmtId="0" fontId="5" fillId="0" borderId="5" xfId="0" applyFont="1" applyBorder="1" applyAlignment="1">
      <alignment horizontal="distributed" vertical="center"/>
    </xf>
    <xf numFmtId="0" fontId="5" fillId="0" borderId="6" xfId="0" applyFont="1" applyBorder="1" applyAlignment="1">
      <alignment horizontal="distributed" vertical="center"/>
    </xf>
    <xf numFmtId="0" fontId="5" fillId="0" borderId="7" xfId="0" applyFont="1" applyBorder="1" applyAlignment="1">
      <alignment horizontal="distributed" vertical="center"/>
    </xf>
    <xf numFmtId="0" fontId="5" fillId="0" borderId="8" xfId="0" applyFont="1" applyBorder="1" applyAlignment="1">
      <alignment horizontal="distributed" vertical="center"/>
    </xf>
    <xf numFmtId="0" fontId="5" fillId="0" borderId="9" xfId="0" applyFont="1" applyBorder="1" applyAlignment="1">
      <alignment horizontal="distributed" vertical="center"/>
    </xf>
    <xf numFmtId="0" fontId="7" fillId="0" borderId="0" xfId="0" applyFont="1" applyAlignment="1">
      <alignment/>
    </xf>
    <xf numFmtId="49" fontId="7" fillId="0" borderId="0" xfId="0" applyNumberFormat="1" applyFont="1" applyAlignment="1">
      <alignment/>
    </xf>
    <xf numFmtId="0" fontId="7" fillId="0" borderId="0" xfId="0" applyFont="1" applyAlignment="1">
      <alignment horizontal="right"/>
    </xf>
    <xf numFmtId="49" fontId="10" fillId="0" borderId="0" xfId="0" applyNumberFormat="1" applyFont="1" applyAlignment="1">
      <alignment/>
    </xf>
    <xf numFmtId="0" fontId="10" fillId="0" borderId="0" xfId="0" applyFont="1" applyAlignment="1">
      <alignment horizontal="right"/>
    </xf>
    <xf numFmtId="0" fontId="5" fillId="0" borderId="0" xfId="0" applyFont="1" applyBorder="1" applyAlignment="1">
      <alignment horizontal="distributed"/>
    </xf>
    <xf numFmtId="0" fontId="14" fillId="0" borderId="0" xfId="0" applyFont="1" applyAlignment="1">
      <alignment/>
    </xf>
    <xf numFmtId="0" fontId="5" fillId="0" borderId="0" xfId="0" applyFont="1" applyBorder="1" applyAlignment="1">
      <alignment/>
    </xf>
    <xf numFmtId="49" fontId="8" fillId="0" borderId="0" xfId="0" applyNumberFormat="1" applyFont="1" applyAlignment="1">
      <alignment horizontal="distributed"/>
    </xf>
    <xf numFmtId="0" fontId="15" fillId="0" borderId="0" xfId="0" applyFont="1" applyAlignment="1">
      <alignment horizontal="distributed"/>
    </xf>
    <xf numFmtId="0" fontId="15" fillId="0" borderId="0" xfId="0" applyFont="1" applyBorder="1" applyAlignment="1">
      <alignment/>
    </xf>
    <xf numFmtId="0" fontId="15" fillId="0" borderId="0" xfId="0" applyFont="1" applyAlignment="1">
      <alignment/>
    </xf>
    <xf numFmtId="0" fontId="5" fillId="0" borderId="0" xfId="0" applyFont="1" applyAlignment="1">
      <alignment/>
    </xf>
    <xf numFmtId="49" fontId="5" fillId="0" borderId="0" xfId="0" applyNumberFormat="1" applyFont="1" applyAlignment="1">
      <alignment/>
    </xf>
    <xf numFmtId="0" fontId="5" fillId="0" borderId="10" xfId="0" applyFont="1" applyBorder="1" applyAlignment="1">
      <alignment horizontal="distributed" vertical="center"/>
    </xf>
    <xf numFmtId="0" fontId="7" fillId="0" borderId="0" xfId="0" applyFont="1" applyAlignment="1">
      <alignment horizontal="distributed"/>
    </xf>
    <xf numFmtId="0" fontId="12" fillId="0" borderId="0" xfId="0" applyFont="1" applyAlignment="1">
      <alignment horizontal="distributed"/>
    </xf>
    <xf numFmtId="0" fontId="7" fillId="0" borderId="0" xfId="0" applyFont="1" applyAlignment="1">
      <alignment horizontal="left" vertical="distributed" textRotation="255"/>
    </xf>
    <xf numFmtId="0" fontId="10" fillId="0" borderId="0" xfId="0" applyFont="1" applyAlignment="1">
      <alignment horizontal="distributed"/>
    </xf>
    <xf numFmtId="0" fontId="7" fillId="0" borderId="11" xfId="0" applyFont="1" applyBorder="1" applyAlignment="1">
      <alignment horizontal="left" vertical="distributed" textRotation="255"/>
    </xf>
    <xf numFmtId="0" fontId="16" fillId="0" borderId="0" xfId="0" applyFont="1" applyAlignment="1">
      <alignment/>
    </xf>
    <xf numFmtId="0" fontId="5" fillId="0" borderId="0" xfId="0" applyFont="1" applyBorder="1" applyAlignment="1">
      <alignment horizontal="center"/>
    </xf>
    <xf numFmtId="0" fontId="5" fillId="0" borderId="3" xfId="0" applyFont="1" applyBorder="1" applyAlignment="1">
      <alignment horizontal="center" vertical="top"/>
    </xf>
    <xf numFmtId="0" fontId="5" fillId="0" borderId="2" xfId="0" applyFont="1" applyBorder="1" applyAlignment="1">
      <alignment horizontal="center"/>
    </xf>
    <xf numFmtId="0" fontId="5" fillId="0" borderId="1" xfId="0" applyFont="1" applyBorder="1" applyAlignment="1">
      <alignment horizontal="center" vertical="top"/>
    </xf>
    <xf numFmtId="0" fontId="5" fillId="0" borderId="12" xfId="0" applyFont="1" applyBorder="1" applyAlignment="1">
      <alignment horizontal="center"/>
    </xf>
    <xf numFmtId="0" fontId="5" fillId="0" borderId="8" xfId="0" applyFont="1" applyBorder="1" applyAlignment="1">
      <alignment horizontal="center" vertical="top"/>
    </xf>
    <xf numFmtId="0" fontId="7" fillId="0" borderId="0" xfId="0" applyFont="1" applyAlignment="1">
      <alignment/>
    </xf>
    <xf numFmtId="0" fontId="5" fillId="0" borderId="10" xfId="0" applyFont="1" applyBorder="1" applyAlignment="1">
      <alignment horizontal="distributed"/>
    </xf>
    <xf numFmtId="0" fontId="5" fillId="0" borderId="3" xfId="0" applyFont="1" applyBorder="1" applyAlignment="1">
      <alignment horizontal="distributed" vertical="top"/>
    </xf>
    <xf numFmtId="0" fontId="7" fillId="0" borderId="3" xfId="0" applyFont="1" applyBorder="1" applyAlignment="1">
      <alignment horizontal="distributed" vertical="top"/>
    </xf>
    <xf numFmtId="49" fontId="7" fillId="0" borderId="0" xfId="0" applyNumberFormat="1" applyFont="1" applyAlignment="1">
      <alignment/>
    </xf>
    <xf numFmtId="0" fontId="7" fillId="0" borderId="0" xfId="0" applyFont="1" applyAlignment="1">
      <alignment horizontal="center"/>
    </xf>
    <xf numFmtId="0" fontId="7" fillId="0" borderId="13" xfId="0" applyFont="1" applyBorder="1" applyAlignment="1">
      <alignment/>
    </xf>
    <xf numFmtId="56" fontId="7" fillId="0" borderId="0" xfId="0" applyNumberFormat="1" applyFont="1" applyAlignment="1">
      <alignment/>
    </xf>
    <xf numFmtId="0" fontId="17" fillId="0" borderId="0" xfId="0" applyFont="1" applyAlignment="1">
      <alignment/>
    </xf>
    <xf numFmtId="0" fontId="18" fillId="0" borderId="0" xfId="0" applyFont="1" applyAlignment="1">
      <alignment/>
    </xf>
    <xf numFmtId="0" fontId="17" fillId="0" borderId="13" xfId="0" applyFont="1" applyBorder="1" applyAlignment="1">
      <alignment/>
    </xf>
    <xf numFmtId="0" fontId="7" fillId="0" borderId="14" xfId="0" applyFont="1" applyBorder="1" applyAlignment="1">
      <alignment horizontal="right"/>
    </xf>
    <xf numFmtId="0" fontId="17" fillId="0" borderId="14" xfId="0" applyFont="1" applyBorder="1" applyAlignment="1">
      <alignment/>
    </xf>
    <xf numFmtId="49" fontId="7" fillId="0" borderId="0" xfId="0" applyNumberFormat="1" applyFont="1" applyAlignment="1">
      <alignment horizontal="distributed"/>
    </xf>
    <xf numFmtId="176" fontId="7" fillId="0" borderId="0" xfId="0" applyNumberFormat="1" applyFont="1" applyBorder="1" applyAlignment="1">
      <alignment horizontal="right"/>
    </xf>
    <xf numFmtId="0" fontId="5" fillId="0" borderId="15" xfId="0" applyFont="1" applyBorder="1" applyAlignment="1">
      <alignment horizontal="distributed" vertical="center"/>
    </xf>
    <xf numFmtId="0" fontId="5" fillId="0" borderId="15" xfId="0" applyFont="1" applyBorder="1" applyAlignment="1">
      <alignment horizontal="distributed"/>
    </xf>
    <xf numFmtId="0" fontId="5" fillId="0" borderId="8" xfId="0" applyFont="1" applyBorder="1" applyAlignment="1">
      <alignment horizontal="distributed" vertical="top"/>
    </xf>
    <xf numFmtId="0" fontId="17" fillId="0" borderId="16" xfId="0" applyFont="1" applyBorder="1" applyAlignment="1">
      <alignment/>
    </xf>
    <xf numFmtId="0" fontId="17" fillId="0" borderId="3" xfId="0" applyFont="1" applyBorder="1" applyAlignment="1">
      <alignment/>
    </xf>
    <xf numFmtId="0" fontId="17" fillId="0" borderId="17" xfId="0" applyFont="1" applyBorder="1" applyAlignment="1">
      <alignment/>
    </xf>
    <xf numFmtId="0" fontId="17" fillId="0" borderId="18" xfId="0" applyFont="1" applyBorder="1" applyAlignment="1">
      <alignment/>
    </xf>
    <xf numFmtId="0" fontId="17" fillId="0" borderId="11" xfId="0" applyFont="1" applyBorder="1" applyAlignment="1">
      <alignment/>
    </xf>
    <xf numFmtId="176" fontId="7" fillId="0" borderId="11" xfId="0" applyNumberFormat="1" applyFont="1" applyBorder="1" applyAlignment="1">
      <alignment horizontal="right"/>
    </xf>
    <xf numFmtId="176" fontId="7" fillId="0" borderId="19" xfId="0" applyNumberFormat="1" applyFont="1" applyBorder="1" applyAlignment="1">
      <alignment horizontal="right"/>
    </xf>
    <xf numFmtId="49" fontId="7" fillId="0" borderId="0" xfId="0" applyNumberFormat="1" applyFont="1" applyAlignment="1">
      <alignment horizontal="right"/>
    </xf>
    <xf numFmtId="0" fontId="7" fillId="0" borderId="11" xfId="0" applyFont="1" applyBorder="1" applyAlignment="1">
      <alignment horizontal="right"/>
    </xf>
    <xf numFmtId="179" fontId="7" fillId="0" borderId="0" xfId="0" applyNumberFormat="1" applyFont="1" applyBorder="1" applyAlignment="1">
      <alignment horizontal="right"/>
    </xf>
    <xf numFmtId="179" fontId="7" fillId="0" borderId="0" xfId="0" applyNumberFormat="1" applyFont="1" applyAlignment="1">
      <alignment horizontal="right"/>
    </xf>
    <xf numFmtId="176" fontId="10" fillId="0" borderId="1" xfId="0" applyNumberFormat="1" applyFont="1" applyBorder="1" applyAlignment="1">
      <alignment horizontal="right"/>
    </xf>
    <xf numFmtId="0" fontId="5" fillId="0" borderId="8" xfId="0" applyNumberFormat="1" applyFont="1" applyBorder="1" applyAlignment="1">
      <alignment horizontal="distributed" vertical="center"/>
    </xf>
    <xf numFmtId="180" fontId="10" fillId="0" borderId="0" xfId="0" applyNumberFormat="1" applyFont="1" applyAlignment="1">
      <alignment horizontal="right"/>
    </xf>
    <xf numFmtId="180" fontId="7" fillId="0" borderId="0" xfId="0" applyNumberFormat="1" applyFont="1" applyAlignment="1">
      <alignment horizontal="right"/>
    </xf>
    <xf numFmtId="0" fontId="7" fillId="0" borderId="1" xfId="0" applyFont="1" applyBorder="1" applyAlignment="1">
      <alignment horizontal="distributed" vertical="center"/>
    </xf>
    <xf numFmtId="0" fontId="7" fillId="0" borderId="4" xfId="0" applyFont="1" applyBorder="1" applyAlignment="1">
      <alignment horizontal="distributed" vertical="center"/>
    </xf>
    <xf numFmtId="0" fontId="7" fillId="0" borderId="3" xfId="0" applyFont="1" applyBorder="1" applyAlignment="1">
      <alignment horizontal="distributed" vertical="center"/>
    </xf>
    <xf numFmtId="179" fontId="7" fillId="0" borderId="0" xfId="0" applyNumberFormat="1" applyFont="1" applyAlignment="1" quotePrefix="1">
      <alignment horizontal="right"/>
    </xf>
    <xf numFmtId="176" fontId="7" fillId="0" borderId="1" xfId="0" applyNumberFormat="1" applyFont="1" applyBorder="1" applyAlignment="1">
      <alignment horizontal="right"/>
    </xf>
    <xf numFmtId="176" fontId="7" fillId="0" borderId="3" xfId="0" applyNumberFormat="1" applyFont="1" applyBorder="1" applyAlignment="1">
      <alignment horizontal="right"/>
    </xf>
    <xf numFmtId="176" fontId="10" fillId="0" borderId="0" xfId="0" applyNumberFormat="1" applyFont="1" applyBorder="1" applyAlignment="1">
      <alignment horizontal="right"/>
    </xf>
    <xf numFmtId="180" fontId="10" fillId="0" borderId="0" xfId="0" applyNumberFormat="1" applyFont="1" applyBorder="1" applyAlignment="1">
      <alignment horizontal="right"/>
    </xf>
    <xf numFmtId="0" fontId="20" fillId="0" borderId="0" xfId="0" applyFont="1" applyAlignment="1">
      <alignment horizontal="distributed"/>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14" xfId="0" applyFont="1" applyBorder="1" applyAlignment="1">
      <alignment/>
    </xf>
    <xf numFmtId="0" fontId="10" fillId="0" borderId="0" xfId="0" applyFont="1" applyAlignment="1">
      <alignment horizontal="center"/>
    </xf>
    <xf numFmtId="0" fontId="0" fillId="0" borderId="18" xfId="0" applyFont="1" applyBorder="1" applyAlignment="1">
      <alignment/>
    </xf>
    <xf numFmtId="0" fontId="0" fillId="0" borderId="13" xfId="0" applyFont="1" applyBorder="1" applyAlignment="1">
      <alignment/>
    </xf>
    <xf numFmtId="0" fontId="0" fillId="0" borderId="0" xfId="0" applyFont="1" applyBorder="1" applyAlignment="1">
      <alignment/>
    </xf>
    <xf numFmtId="179" fontId="10" fillId="0" borderId="0" xfId="0" applyNumberFormat="1" applyFont="1" applyAlignment="1">
      <alignment horizontal="right"/>
    </xf>
    <xf numFmtId="49" fontId="10" fillId="0" borderId="0" xfId="0" applyNumberFormat="1" applyFont="1" applyAlignment="1">
      <alignment horizontal="right"/>
    </xf>
    <xf numFmtId="0" fontId="0" fillId="0" borderId="2" xfId="0" applyFont="1" applyBorder="1" applyAlignment="1">
      <alignment/>
    </xf>
    <xf numFmtId="0" fontId="0" fillId="0" borderId="20" xfId="0" applyFont="1" applyBorder="1" applyAlignment="1">
      <alignment/>
    </xf>
    <xf numFmtId="0" fontId="0" fillId="0" borderId="3" xfId="0" applyFont="1" applyBorder="1" applyAlignment="1">
      <alignment/>
    </xf>
    <xf numFmtId="0" fontId="0" fillId="0" borderId="17" xfId="0" applyFont="1" applyBorder="1" applyAlignment="1">
      <alignment/>
    </xf>
    <xf numFmtId="0" fontId="10" fillId="0" borderId="0" xfId="0" applyFont="1" applyAlignment="1">
      <alignment/>
    </xf>
    <xf numFmtId="49" fontId="20" fillId="0" borderId="0" xfId="0" applyNumberFormat="1" applyFont="1" applyAlignment="1">
      <alignment horizontal="distributed"/>
    </xf>
    <xf numFmtId="49" fontId="10" fillId="0" borderId="0" xfId="0" applyNumberFormat="1" applyFont="1" applyAlignment="1">
      <alignment horizontal="distributed"/>
    </xf>
    <xf numFmtId="0" fontId="6" fillId="0" borderId="0" xfId="0" applyFont="1" applyAlignment="1">
      <alignment horizontal="center"/>
    </xf>
    <xf numFmtId="0" fontId="0" fillId="0" borderId="21" xfId="0" applyFont="1" applyBorder="1" applyAlignment="1">
      <alignment/>
    </xf>
    <xf numFmtId="0" fontId="9" fillId="0" borderId="22" xfId="0" applyFont="1" applyBorder="1" applyAlignment="1">
      <alignment/>
    </xf>
    <xf numFmtId="0" fontId="0" fillId="0" borderId="22" xfId="0" applyFont="1" applyBorder="1" applyAlignment="1">
      <alignment/>
    </xf>
    <xf numFmtId="0" fontId="0" fillId="0" borderId="11" xfId="0" applyFont="1" applyBorder="1" applyAlignment="1">
      <alignment/>
    </xf>
    <xf numFmtId="0" fontId="0" fillId="0" borderId="23" xfId="0" applyFont="1" applyBorder="1" applyAlignment="1">
      <alignment/>
    </xf>
    <xf numFmtId="181" fontId="10" fillId="0" borderId="2" xfId="0" applyNumberFormat="1" applyFont="1" applyBorder="1" applyAlignment="1">
      <alignment horizontal="right"/>
    </xf>
    <xf numFmtId="181" fontId="10" fillId="0" borderId="0" xfId="0" applyNumberFormat="1" applyFont="1" applyAlignment="1">
      <alignment horizontal="right"/>
    </xf>
    <xf numFmtId="181" fontId="7" fillId="0" borderId="2" xfId="0" applyNumberFormat="1" applyFont="1" applyBorder="1" applyAlignment="1">
      <alignment horizontal="right"/>
    </xf>
    <xf numFmtId="181" fontId="7" fillId="0" borderId="0" xfId="0" applyNumberFormat="1" applyFont="1" applyAlignment="1">
      <alignment horizontal="right"/>
    </xf>
    <xf numFmtId="181" fontId="10" fillId="0" borderId="0" xfId="0" applyNumberFormat="1" applyFont="1" applyBorder="1" applyAlignment="1">
      <alignment horizontal="right"/>
    </xf>
    <xf numFmtId="183" fontId="10" fillId="0" borderId="0" xfId="0" applyNumberFormat="1" applyFont="1" applyAlignment="1">
      <alignment horizontal="right"/>
    </xf>
    <xf numFmtId="183" fontId="7" fillId="0" borderId="0" xfId="0" applyNumberFormat="1" applyFont="1" applyAlignment="1">
      <alignment horizontal="right"/>
    </xf>
    <xf numFmtId="49" fontId="10" fillId="0" borderId="0" xfId="0" applyNumberFormat="1" applyFont="1" applyBorder="1" applyAlignment="1">
      <alignment horizontal="right"/>
    </xf>
    <xf numFmtId="0" fontId="5" fillId="0" borderId="24" xfId="0" applyFont="1" applyBorder="1" applyAlignment="1">
      <alignment horizontal="distributed" vertical="center"/>
    </xf>
    <xf numFmtId="0" fontId="5" fillId="0" borderId="10" xfId="0" applyFont="1" applyBorder="1" applyAlignment="1">
      <alignment horizontal="distributed" vertical="center"/>
    </xf>
    <xf numFmtId="0" fontId="5" fillId="0" borderId="3" xfId="0" applyFont="1" applyBorder="1" applyAlignment="1">
      <alignment horizontal="distributed" vertical="center"/>
    </xf>
    <xf numFmtId="0" fontId="5" fillId="0" borderId="24" xfId="0" applyFont="1" applyBorder="1" applyAlignment="1">
      <alignment horizontal="distributed" vertical="center"/>
    </xf>
    <xf numFmtId="0" fontId="5" fillId="0" borderId="6" xfId="0" applyFont="1" applyBorder="1" applyAlignment="1">
      <alignment horizontal="distributed" vertical="center"/>
    </xf>
    <xf numFmtId="0" fontId="5" fillId="0" borderId="25" xfId="0" applyFont="1" applyBorder="1" applyAlignment="1">
      <alignment horizontal="distributed" vertical="center"/>
    </xf>
    <xf numFmtId="0" fontId="5" fillId="0" borderId="1" xfId="0" applyFont="1" applyBorder="1" applyAlignment="1">
      <alignment horizontal="distributed" vertical="center"/>
    </xf>
    <xf numFmtId="0" fontId="5" fillId="0" borderId="0" xfId="0" applyFont="1" applyBorder="1" applyAlignment="1">
      <alignment horizontal="distributed" vertical="center"/>
    </xf>
    <xf numFmtId="0" fontId="5" fillId="0" borderId="12" xfId="0" applyNumberFormat="1" applyFont="1" applyBorder="1" applyAlignment="1">
      <alignment horizontal="distributed" vertical="center"/>
    </xf>
    <xf numFmtId="0" fontId="7" fillId="0" borderId="0" xfId="0" applyFont="1" applyAlignment="1">
      <alignment/>
    </xf>
    <xf numFmtId="49" fontId="7" fillId="0" borderId="0" xfId="0" applyNumberFormat="1" applyFont="1" applyAlignment="1">
      <alignment/>
    </xf>
    <xf numFmtId="49" fontId="10" fillId="0" borderId="0" xfId="0" applyNumberFormat="1" applyFont="1" applyAlignment="1">
      <alignment/>
    </xf>
    <xf numFmtId="0" fontId="10" fillId="0" borderId="0" xfId="0" applyFont="1" applyAlignment="1">
      <alignment horizontal="distributed"/>
    </xf>
    <xf numFmtId="0" fontId="7" fillId="0" borderId="0" xfId="0" applyFont="1" applyAlignment="1">
      <alignment horizontal="distributed"/>
    </xf>
    <xf numFmtId="0" fontId="8" fillId="0" borderId="0" xfId="0" applyFont="1" applyAlignment="1">
      <alignment horizontal="distributed"/>
    </xf>
    <xf numFmtId="0" fontId="20" fillId="0" borderId="0" xfId="0" applyFont="1" applyAlignment="1">
      <alignment horizontal="distributed"/>
    </xf>
    <xf numFmtId="0" fontId="12" fillId="0" borderId="0" xfId="0" applyFont="1" applyAlignment="1">
      <alignment horizontal="distributed"/>
    </xf>
    <xf numFmtId="0" fontId="13" fillId="0" borderId="0" xfId="0" applyFont="1" applyAlignment="1">
      <alignment horizontal="distributed"/>
    </xf>
    <xf numFmtId="0" fontId="0" fillId="0" borderId="0" xfId="0" applyFont="1" applyAlignment="1">
      <alignment/>
    </xf>
    <xf numFmtId="0" fontId="0" fillId="0" borderId="13" xfId="0" applyFont="1" applyBorder="1" applyAlignment="1">
      <alignment/>
    </xf>
    <xf numFmtId="0" fontId="5" fillId="0" borderId="7" xfId="0" applyFont="1" applyBorder="1" applyAlignment="1">
      <alignment horizontal="distributed" vertical="center"/>
    </xf>
    <xf numFmtId="0" fontId="5" fillId="0" borderId="5" xfId="0" applyFont="1" applyBorder="1" applyAlignment="1">
      <alignment horizontal="distributed" vertical="center"/>
    </xf>
    <xf numFmtId="0" fontId="5" fillId="0" borderId="10" xfId="0" applyNumberFormat="1" applyFont="1" applyBorder="1" applyAlignment="1">
      <alignment horizontal="distributed" vertical="center"/>
    </xf>
    <xf numFmtId="0" fontId="5" fillId="0" borderId="0" xfId="0" applyNumberFormat="1" applyFont="1" applyBorder="1" applyAlignment="1">
      <alignment horizontal="distributed" vertical="center"/>
    </xf>
    <xf numFmtId="0" fontId="5" fillId="0" borderId="3" xfId="0" applyNumberFormat="1" applyFont="1" applyBorder="1" applyAlignment="1">
      <alignment horizontal="distributed" vertical="center"/>
    </xf>
    <xf numFmtId="0" fontId="5" fillId="0" borderId="24" xfId="0" applyNumberFormat="1" applyFont="1" applyBorder="1" applyAlignment="1">
      <alignment horizontal="distributed" vertical="center"/>
    </xf>
    <xf numFmtId="0" fontId="5" fillId="0" borderId="2" xfId="0" applyNumberFormat="1" applyFont="1" applyBorder="1" applyAlignment="1">
      <alignment horizontal="distributed" vertical="center"/>
    </xf>
    <xf numFmtId="0" fontId="5" fillId="0" borderId="1" xfId="0" applyNumberFormat="1" applyFont="1" applyBorder="1" applyAlignment="1">
      <alignment horizontal="distributed" vertical="center"/>
    </xf>
    <xf numFmtId="0" fontId="5" fillId="0" borderId="26" xfId="0" applyNumberFormat="1" applyFont="1" applyBorder="1" applyAlignment="1">
      <alignment horizontal="distributed" vertical="center"/>
    </xf>
    <xf numFmtId="0" fontId="5" fillId="0" borderId="16" xfId="0" applyNumberFormat="1" applyFont="1" applyBorder="1" applyAlignment="1">
      <alignment horizontal="distributed" vertical="center"/>
    </xf>
    <xf numFmtId="0" fontId="5" fillId="0" borderId="27" xfId="0" applyNumberFormat="1" applyFont="1" applyBorder="1" applyAlignment="1">
      <alignment horizontal="distributed" vertical="center"/>
    </xf>
    <xf numFmtId="0" fontId="5" fillId="0" borderId="8" xfId="0" applyNumberFormat="1" applyFont="1" applyBorder="1" applyAlignment="1">
      <alignment horizontal="distributed" vertical="center"/>
    </xf>
    <xf numFmtId="0" fontId="5" fillId="0" borderId="7" xfId="0" applyNumberFormat="1" applyFont="1" applyBorder="1" applyAlignment="1">
      <alignment horizontal="distributed" vertical="center"/>
    </xf>
    <xf numFmtId="0" fontId="5" fillId="0" borderId="5" xfId="0" applyNumberFormat="1" applyFont="1" applyBorder="1" applyAlignment="1">
      <alignment horizontal="distributed" vertical="center"/>
    </xf>
    <xf numFmtId="0" fontId="5" fillId="0" borderId="9" xfId="0" applyNumberFormat="1" applyFont="1" applyBorder="1" applyAlignment="1">
      <alignment horizontal="distributed" vertical="center"/>
    </xf>
    <xf numFmtId="0" fontId="5" fillId="0" borderId="28" xfId="0" applyNumberFormat="1" applyFont="1" applyBorder="1" applyAlignment="1">
      <alignment horizontal="distributed" vertical="center"/>
    </xf>
    <xf numFmtId="0" fontId="5" fillId="0" borderId="9" xfId="0" applyFont="1" applyBorder="1" applyAlignment="1">
      <alignment horizontal="distributed" vertical="center"/>
    </xf>
    <xf numFmtId="0" fontId="5" fillId="0" borderId="2" xfId="0" applyFont="1" applyBorder="1" applyAlignment="1">
      <alignment horizontal="distributed" vertical="center"/>
    </xf>
    <xf numFmtId="49" fontId="10" fillId="0" borderId="0" xfId="0" applyNumberFormat="1" applyFont="1" applyAlignment="1">
      <alignment horizontal="distributed"/>
    </xf>
    <xf numFmtId="0" fontId="0" fillId="0" borderId="10" xfId="0" applyFont="1" applyBorder="1" applyAlignment="1">
      <alignment horizontal="distributed" vertical="center"/>
    </xf>
    <xf numFmtId="0" fontId="0" fillId="0" borderId="26" xfId="0" applyFont="1" applyBorder="1" applyAlignment="1">
      <alignment horizontal="distributed" vertical="center"/>
    </xf>
    <xf numFmtId="0" fontId="0" fillId="0" borderId="3" xfId="0" applyFont="1" applyBorder="1" applyAlignment="1">
      <alignment horizontal="distributed" vertical="center"/>
    </xf>
    <xf numFmtId="0" fontId="0" fillId="0" borderId="16" xfId="0" applyFont="1" applyBorder="1" applyAlignment="1">
      <alignment horizontal="distributed" vertical="center"/>
    </xf>
    <xf numFmtId="49" fontId="7" fillId="0" borderId="0" xfId="0" applyNumberFormat="1" applyFont="1" applyAlignment="1">
      <alignment horizontal="distributed"/>
    </xf>
    <xf numFmtId="0" fontId="7" fillId="0" borderId="0" xfId="0" applyFont="1" applyBorder="1" applyAlignment="1">
      <alignment horizontal="distributed"/>
    </xf>
    <xf numFmtId="49" fontId="8" fillId="0" borderId="0" xfId="0" applyNumberFormat="1" applyFont="1" applyAlignment="1">
      <alignment horizontal="distributed"/>
    </xf>
    <xf numFmtId="49" fontId="20" fillId="0" borderId="0" xfId="0" applyNumberFormat="1" applyFont="1" applyAlignment="1">
      <alignment horizontal="distributed"/>
    </xf>
    <xf numFmtId="0" fontId="20" fillId="0" borderId="0" xfId="0" applyFont="1" applyAlignment="1">
      <alignment/>
    </xf>
    <xf numFmtId="0" fontId="5" fillId="0" borderId="26" xfId="0" applyFont="1" applyBorder="1" applyAlignment="1">
      <alignment horizontal="distributed" vertical="center"/>
    </xf>
    <xf numFmtId="0" fontId="5" fillId="0" borderId="16" xfId="0" applyFont="1" applyBorder="1" applyAlignment="1">
      <alignment horizontal="distributed" vertical="center"/>
    </xf>
    <xf numFmtId="0" fontId="8" fillId="0" borderId="0" xfId="0" applyFont="1" applyBorder="1" applyAlignment="1">
      <alignment horizontal="distributed"/>
    </xf>
    <xf numFmtId="0" fontId="5" fillId="0" borderId="0" xfId="0" applyFont="1" applyAlignment="1">
      <alignment horizontal="distributed" vertical="center"/>
    </xf>
    <xf numFmtId="0" fontId="5" fillId="0" borderId="28" xfId="0" applyFont="1" applyBorder="1" applyAlignment="1">
      <alignment horizontal="distributed" vertical="center"/>
    </xf>
    <xf numFmtId="49" fontId="7" fillId="0" borderId="0" xfId="0" applyNumberFormat="1" applyFont="1" applyAlignment="1">
      <alignment horizontal="center"/>
    </xf>
    <xf numFmtId="0" fontId="7" fillId="0" borderId="0" xfId="0" applyFont="1" applyAlignment="1">
      <alignment horizontal="right"/>
    </xf>
    <xf numFmtId="0" fontId="7" fillId="0" borderId="28" xfId="0" applyFont="1" applyBorder="1" applyAlignment="1">
      <alignment horizontal="center" vertical="distributed" textRotation="255"/>
    </xf>
    <xf numFmtId="0" fontId="7" fillId="0" borderId="20" xfId="0" applyFont="1" applyBorder="1" applyAlignment="1">
      <alignment horizontal="center" vertical="distributed" textRotation="255"/>
    </xf>
    <xf numFmtId="0" fontId="7" fillId="0" borderId="29" xfId="0" applyFont="1" applyBorder="1" applyAlignment="1">
      <alignment horizontal="center" vertical="distributed" textRotation="255"/>
    </xf>
    <xf numFmtId="58" fontId="7" fillId="0" borderId="30" xfId="0" applyNumberFormat="1" applyFont="1" applyBorder="1" applyAlignment="1">
      <alignment/>
    </xf>
    <xf numFmtId="0" fontId="14" fillId="0" borderId="30" xfId="0" applyFont="1" applyBorder="1" applyAlignment="1">
      <alignment/>
    </xf>
    <xf numFmtId="0" fontId="5" fillId="0" borderId="15" xfId="0" applyFont="1" applyBorder="1" applyAlignment="1">
      <alignment horizontal="distributed" vertical="center"/>
    </xf>
    <xf numFmtId="0" fontId="5" fillId="0" borderId="8" xfId="0" applyFont="1" applyBorder="1" applyAlignment="1">
      <alignment horizontal="distributed" vertical="center"/>
    </xf>
    <xf numFmtId="0" fontId="0" fillId="0" borderId="0" xfId="0" applyFont="1" applyAlignment="1">
      <alignment horizontal="distributed"/>
    </xf>
    <xf numFmtId="49" fontId="13" fillId="0" borderId="0" xfId="0" applyNumberFormat="1" applyFont="1" applyAlignment="1">
      <alignment horizontal="distributed"/>
    </xf>
    <xf numFmtId="0" fontId="7" fillId="0" borderId="0" xfId="0" applyFont="1" applyAlignment="1">
      <alignment horizontal="left" vertical="distributed" textRotation="255"/>
    </xf>
    <xf numFmtId="0" fontId="5" fillId="0" borderId="31" xfId="0" applyFont="1" applyBorder="1" applyAlignment="1">
      <alignment horizontal="distributed" vertical="center"/>
    </xf>
    <xf numFmtId="0" fontId="12" fillId="0" borderId="0" xfId="0" applyFont="1" applyAlignment="1">
      <alignment horizontal="left" vertical="center" textRotation="255"/>
    </xf>
    <xf numFmtId="0" fontId="0" fillId="0" borderId="0" xfId="0" applyFont="1" applyAlignment="1">
      <alignment vertical="center"/>
    </xf>
    <xf numFmtId="0" fontId="0" fillId="0" borderId="3" xfId="0" applyFon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7</xdr:row>
      <xdr:rowOff>19050</xdr:rowOff>
    </xdr:from>
    <xdr:to>
      <xdr:col>1</xdr:col>
      <xdr:colOff>266700</xdr:colOff>
      <xdr:row>11</xdr:row>
      <xdr:rowOff>9525</xdr:rowOff>
    </xdr:to>
    <xdr:sp>
      <xdr:nvSpPr>
        <xdr:cNvPr id="1" name="AutoShape 1"/>
        <xdr:cNvSpPr>
          <a:spLocks/>
        </xdr:cNvSpPr>
      </xdr:nvSpPr>
      <xdr:spPr>
        <a:xfrm>
          <a:off x="266700" y="1276350"/>
          <a:ext cx="76200" cy="6762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13</xdr:row>
      <xdr:rowOff>9525</xdr:rowOff>
    </xdr:from>
    <xdr:to>
      <xdr:col>1</xdr:col>
      <xdr:colOff>238125</xdr:colOff>
      <xdr:row>19</xdr:row>
      <xdr:rowOff>161925</xdr:rowOff>
    </xdr:to>
    <xdr:sp>
      <xdr:nvSpPr>
        <xdr:cNvPr id="2" name="AutoShape 2"/>
        <xdr:cNvSpPr>
          <a:spLocks/>
        </xdr:cNvSpPr>
      </xdr:nvSpPr>
      <xdr:spPr>
        <a:xfrm>
          <a:off x="238125" y="2276475"/>
          <a:ext cx="76200" cy="1181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167"/>
  <sheetViews>
    <sheetView workbookViewId="0" topLeftCell="A116">
      <selection activeCell="H121" sqref="H121"/>
    </sheetView>
  </sheetViews>
  <sheetFormatPr defaultColWidth="9.00390625" defaultRowHeight="13.5"/>
  <cols>
    <col min="1" max="1" width="0.875" style="97" customWidth="1"/>
    <col min="2" max="2" width="1.875" style="97" customWidth="1"/>
    <col min="3" max="3" width="6.00390625" style="97" customWidth="1"/>
    <col min="4" max="4" width="6.125" style="97" customWidth="1"/>
    <col min="5" max="5" width="0.875" style="97" customWidth="1"/>
    <col min="6" max="7" width="8.125" style="97" customWidth="1"/>
    <col min="8" max="8" width="4.50390625" style="97" customWidth="1"/>
    <col min="9" max="9" width="8.125" style="97" customWidth="1"/>
    <col min="10" max="10" width="4.50390625" style="97" customWidth="1"/>
    <col min="11" max="11" width="8.125" style="97" customWidth="1"/>
    <col min="12" max="12" width="4.50390625" style="97" customWidth="1"/>
    <col min="13" max="13" width="8.125" style="97" customWidth="1"/>
    <col min="14" max="14" width="4.50390625" style="97" customWidth="1"/>
    <col min="15" max="15" width="8.125" style="97" customWidth="1"/>
    <col min="16" max="16" width="4.50390625" style="97" customWidth="1"/>
    <col min="17" max="20" width="9.00390625" style="97" customWidth="1"/>
    <col min="21" max="21" width="5.875" style="97" customWidth="1"/>
    <col min="22" max="22" width="9.00390625" style="97" customWidth="1"/>
    <col min="23" max="23" width="5.75390625" style="97" customWidth="1"/>
    <col min="24" max="24" width="9.00390625" style="97" customWidth="1"/>
    <col min="25" max="25" width="5.75390625" style="97" customWidth="1"/>
    <col min="26" max="16384" width="9.00390625" style="97" customWidth="1"/>
  </cols>
  <sheetData>
    <row r="1" spans="1:11" ht="21">
      <c r="A1" s="96"/>
      <c r="B1" s="96"/>
      <c r="C1" s="96"/>
      <c r="D1" s="96"/>
      <c r="E1" s="96"/>
      <c r="F1" s="96"/>
      <c r="G1" s="96"/>
      <c r="H1" s="96"/>
      <c r="I1" s="96"/>
      <c r="J1" s="96"/>
      <c r="K1" s="1" t="s">
        <v>338</v>
      </c>
    </row>
    <row r="2" ht="17.25">
      <c r="L2" s="2" t="s">
        <v>337</v>
      </c>
    </row>
    <row r="3" spans="1:26" ht="14.25" thickBot="1">
      <c r="A3" s="26" t="s">
        <v>351</v>
      </c>
      <c r="B3" s="3"/>
      <c r="Z3" s="60">
        <v>36251</v>
      </c>
    </row>
    <row r="4" spans="1:26" ht="15" customHeight="1" thickTop="1">
      <c r="A4" s="148" t="s">
        <v>143</v>
      </c>
      <c r="B4" s="148"/>
      <c r="C4" s="148"/>
      <c r="D4" s="148"/>
      <c r="E4" s="148"/>
      <c r="F4" s="151" t="s">
        <v>352</v>
      </c>
      <c r="G4" s="151" t="s">
        <v>26</v>
      </c>
      <c r="H4" s="148"/>
      <c r="I4" s="151" t="s">
        <v>27</v>
      </c>
      <c r="J4" s="148"/>
      <c r="K4" s="151" t="s">
        <v>28</v>
      </c>
      <c r="L4" s="148"/>
      <c r="M4" s="151" t="s">
        <v>29</v>
      </c>
      <c r="N4" s="148"/>
      <c r="O4" s="151" t="s">
        <v>714</v>
      </c>
      <c r="P4" s="154"/>
      <c r="Q4" s="158" t="s">
        <v>30</v>
      </c>
      <c r="R4" s="159"/>
      <c r="S4" s="159"/>
      <c r="T4" s="159"/>
      <c r="U4" s="159"/>
      <c r="V4" s="160"/>
      <c r="W4" s="151" t="s">
        <v>31</v>
      </c>
      <c r="X4" s="148"/>
      <c r="Y4" s="151" t="s">
        <v>32</v>
      </c>
      <c r="Z4" s="148"/>
    </row>
    <row r="5" spans="1:26" ht="7.5" customHeight="1">
      <c r="A5" s="149"/>
      <c r="B5" s="149"/>
      <c r="C5" s="149"/>
      <c r="D5" s="149"/>
      <c r="E5" s="149"/>
      <c r="F5" s="152"/>
      <c r="G5" s="153"/>
      <c r="H5" s="150"/>
      <c r="I5" s="153"/>
      <c r="J5" s="150"/>
      <c r="K5" s="153"/>
      <c r="L5" s="150"/>
      <c r="M5" s="153"/>
      <c r="N5" s="150"/>
      <c r="O5" s="153"/>
      <c r="P5" s="155"/>
      <c r="Q5" s="152" t="s">
        <v>584</v>
      </c>
      <c r="R5" s="149"/>
      <c r="S5" s="152" t="s">
        <v>33</v>
      </c>
      <c r="T5" s="149"/>
      <c r="U5" s="152" t="s">
        <v>34</v>
      </c>
      <c r="V5" s="161"/>
      <c r="W5" s="153"/>
      <c r="X5" s="150"/>
      <c r="Y5" s="153"/>
      <c r="Z5" s="150"/>
    </row>
    <row r="6" spans="1:26" ht="7.5" customHeight="1">
      <c r="A6" s="149"/>
      <c r="B6" s="149"/>
      <c r="C6" s="149"/>
      <c r="D6" s="149"/>
      <c r="E6" s="149"/>
      <c r="F6" s="152"/>
      <c r="G6" s="152" t="s">
        <v>35</v>
      </c>
      <c r="H6" s="152" t="s">
        <v>36</v>
      </c>
      <c r="I6" s="152" t="s">
        <v>35</v>
      </c>
      <c r="J6" s="152" t="s">
        <v>36</v>
      </c>
      <c r="K6" s="152" t="s">
        <v>35</v>
      </c>
      <c r="L6" s="152" t="s">
        <v>36</v>
      </c>
      <c r="M6" s="152" t="s">
        <v>35</v>
      </c>
      <c r="N6" s="152" t="s">
        <v>36</v>
      </c>
      <c r="O6" s="152" t="s">
        <v>35</v>
      </c>
      <c r="P6" s="156" t="s">
        <v>36</v>
      </c>
      <c r="Q6" s="153"/>
      <c r="R6" s="150"/>
      <c r="S6" s="153"/>
      <c r="T6" s="150"/>
      <c r="U6" s="153"/>
      <c r="V6" s="155"/>
      <c r="W6" s="152" t="s">
        <v>37</v>
      </c>
      <c r="X6" s="134" t="s">
        <v>35</v>
      </c>
      <c r="Y6" s="152" t="s">
        <v>37</v>
      </c>
      <c r="Z6" s="152" t="s">
        <v>35</v>
      </c>
    </row>
    <row r="7" spans="1:26" ht="15" customHeight="1">
      <c r="A7" s="150"/>
      <c r="B7" s="150"/>
      <c r="C7" s="150"/>
      <c r="D7" s="150"/>
      <c r="E7" s="150"/>
      <c r="F7" s="153"/>
      <c r="G7" s="153"/>
      <c r="H7" s="153"/>
      <c r="I7" s="153"/>
      <c r="J7" s="153"/>
      <c r="K7" s="153"/>
      <c r="L7" s="153"/>
      <c r="M7" s="153"/>
      <c r="N7" s="153"/>
      <c r="O7" s="153"/>
      <c r="P7" s="157"/>
      <c r="Q7" s="5" t="s">
        <v>37</v>
      </c>
      <c r="R7" s="5" t="s">
        <v>35</v>
      </c>
      <c r="S7" s="5" t="s">
        <v>37</v>
      </c>
      <c r="T7" s="5" t="s">
        <v>35</v>
      </c>
      <c r="U7" s="5" t="s">
        <v>37</v>
      </c>
      <c r="V7" s="83" t="s">
        <v>35</v>
      </c>
      <c r="W7" s="153"/>
      <c r="X7" s="157"/>
      <c r="Y7" s="153"/>
      <c r="Z7" s="153"/>
    </row>
    <row r="8" ht="6" customHeight="1">
      <c r="F8" s="98"/>
    </row>
    <row r="9" spans="2:26" ht="16.5" customHeight="1">
      <c r="B9" s="135" t="s">
        <v>679</v>
      </c>
      <c r="C9" s="135"/>
      <c r="D9" s="58">
        <v>1996</v>
      </c>
      <c r="F9" s="9">
        <v>4769945</v>
      </c>
      <c r="G9" s="10">
        <v>3651318</v>
      </c>
      <c r="H9" s="85">
        <v>76.5</v>
      </c>
      <c r="I9" s="10">
        <v>1118628</v>
      </c>
      <c r="J9" s="85">
        <v>23.5</v>
      </c>
      <c r="K9" s="10">
        <v>50550</v>
      </c>
      <c r="L9" s="85">
        <v>1.1</v>
      </c>
      <c r="M9" s="10">
        <v>303180</v>
      </c>
      <c r="N9" s="85">
        <v>6.4</v>
      </c>
      <c r="O9" s="10">
        <v>4416216</v>
      </c>
      <c r="P9" s="85">
        <v>92.6</v>
      </c>
      <c r="Q9" s="10">
        <v>4614</v>
      </c>
      <c r="R9" s="10">
        <v>131019</v>
      </c>
      <c r="S9" s="10">
        <v>4603</v>
      </c>
      <c r="T9" s="10">
        <v>130912</v>
      </c>
      <c r="U9" s="10">
        <v>11</v>
      </c>
      <c r="V9" s="10">
        <v>107</v>
      </c>
      <c r="W9" s="10">
        <v>3</v>
      </c>
      <c r="X9" s="10">
        <v>403</v>
      </c>
      <c r="Y9" s="10">
        <v>168</v>
      </c>
      <c r="Z9" s="10">
        <v>77917</v>
      </c>
    </row>
    <row r="10" spans="2:26" ht="16.5" customHeight="1">
      <c r="B10" s="136" t="s">
        <v>709</v>
      </c>
      <c r="C10" s="136"/>
      <c r="D10" s="58">
        <v>1997</v>
      </c>
      <c r="F10" s="9">
        <v>4788715</v>
      </c>
      <c r="G10" s="10">
        <v>3698394</v>
      </c>
      <c r="H10" s="85">
        <v>77.2</v>
      </c>
      <c r="I10" s="10">
        <v>1090320</v>
      </c>
      <c r="J10" s="85">
        <v>22.8</v>
      </c>
      <c r="K10" s="10">
        <v>50660</v>
      </c>
      <c r="L10" s="85">
        <v>1.1</v>
      </c>
      <c r="M10" s="10">
        <v>292289</v>
      </c>
      <c r="N10" s="85">
        <v>6.1</v>
      </c>
      <c r="O10" s="10">
        <v>4445766</v>
      </c>
      <c r="P10" s="85">
        <v>92.8</v>
      </c>
      <c r="Q10" s="10">
        <v>4681</v>
      </c>
      <c r="R10" s="10">
        <v>140521</v>
      </c>
      <c r="S10" s="10">
        <v>4670</v>
      </c>
      <c r="T10" s="10">
        <v>140414</v>
      </c>
      <c r="U10" s="10">
        <v>11</v>
      </c>
      <c r="V10" s="10">
        <v>107</v>
      </c>
      <c r="W10" s="10">
        <v>3</v>
      </c>
      <c r="X10" s="10">
        <v>403</v>
      </c>
      <c r="Y10" s="10">
        <v>174</v>
      </c>
      <c r="Z10" s="10">
        <v>75282</v>
      </c>
    </row>
    <row r="11" spans="2:26" ht="16.5" customHeight="1">
      <c r="B11" s="136" t="s">
        <v>690</v>
      </c>
      <c r="C11" s="136"/>
      <c r="D11" s="58">
        <v>1998</v>
      </c>
      <c r="F11" s="9">
        <v>4817358</v>
      </c>
      <c r="G11" s="10">
        <v>3765460</v>
      </c>
      <c r="H11" s="85">
        <v>78.2</v>
      </c>
      <c r="I11" s="10">
        <v>1051898</v>
      </c>
      <c r="J11" s="85">
        <v>21.8</v>
      </c>
      <c r="K11" s="10">
        <v>38746</v>
      </c>
      <c r="L11" s="85">
        <v>0.8</v>
      </c>
      <c r="M11" s="10">
        <v>173464</v>
      </c>
      <c r="N11" s="85">
        <v>3.6</v>
      </c>
      <c r="O11" s="10">
        <v>4605148</v>
      </c>
      <c r="P11" s="85">
        <v>95.6</v>
      </c>
      <c r="Q11" s="10">
        <v>4748</v>
      </c>
      <c r="R11" s="10">
        <v>145458</v>
      </c>
      <c r="S11" s="10">
        <v>4737</v>
      </c>
      <c r="T11" s="10">
        <v>145351</v>
      </c>
      <c r="U11" s="10">
        <v>11</v>
      </c>
      <c r="V11" s="10">
        <v>107</v>
      </c>
      <c r="W11" s="10">
        <v>3</v>
      </c>
      <c r="X11" s="10">
        <v>403</v>
      </c>
      <c r="Y11" s="10">
        <v>179</v>
      </c>
      <c r="Z11" s="10">
        <v>79868</v>
      </c>
    </row>
    <row r="12" spans="2:26" ht="16.5" customHeight="1">
      <c r="B12" s="136" t="s">
        <v>691</v>
      </c>
      <c r="C12" s="136"/>
      <c r="D12" s="58">
        <v>1999</v>
      </c>
      <c r="F12" s="9">
        <v>4803108</v>
      </c>
      <c r="G12" s="10">
        <v>3791188</v>
      </c>
      <c r="H12" s="85">
        <v>78.9319748795988</v>
      </c>
      <c r="I12" s="10">
        <v>1011920</v>
      </c>
      <c r="J12" s="85">
        <v>21.068025120401206</v>
      </c>
      <c r="K12" s="10">
        <v>38650</v>
      </c>
      <c r="L12" s="85">
        <v>0.8046872983076792</v>
      </c>
      <c r="M12" s="10">
        <v>161677</v>
      </c>
      <c r="N12" s="85">
        <v>3.3660912892235615</v>
      </c>
      <c r="O12" s="10">
        <v>4602781</v>
      </c>
      <c r="P12" s="85">
        <v>95.82922141246875</v>
      </c>
      <c r="Q12" s="10">
        <v>4798</v>
      </c>
      <c r="R12" s="10">
        <v>146615</v>
      </c>
      <c r="S12" s="10">
        <v>4787</v>
      </c>
      <c r="T12" s="10">
        <v>146508</v>
      </c>
      <c r="U12" s="10">
        <v>11</v>
      </c>
      <c r="V12" s="10">
        <v>107</v>
      </c>
      <c r="W12" s="10" t="s">
        <v>693</v>
      </c>
      <c r="X12" s="10" t="s">
        <v>693</v>
      </c>
      <c r="Y12" s="10">
        <v>189</v>
      </c>
      <c r="Z12" s="10">
        <v>85026</v>
      </c>
    </row>
    <row r="13" spans="2:26" s="11" customFormat="1" ht="16.5" customHeight="1">
      <c r="B13" s="137" t="s">
        <v>710</v>
      </c>
      <c r="C13" s="137"/>
      <c r="D13" s="99">
        <v>2000</v>
      </c>
      <c r="F13" s="12">
        <f>SUM(F15,F49)</f>
        <v>4834133</v>
      </c>
      <c r="G13" s="13">
        <f aca="true" t="shared" si="0" ref="G13:Z13">SUM(G15,G49)</f>
        <v>3842130</v>
      </c>
      <c r="H13" s="84">
        <f>(G13/$F$13)*100</f>
        <v>79.47919513178475</v>
      </c>
      <c r="I13" s="13">
        <f t="shared" si="0"/>
        <v>992003</v>
      </c>
      <c r="J13" s="84">
        <f>(I13/$F$13)*100</f>
        <v>20.52080486821525</v>
      </c>
      <c r="K13" s="13">
        <f t="shared" si="0"/>
        <v>38650</v>
      </c>
      <c r="L13" s="84">
        <f>(K13/$F$13)*100</f>
        <v>0.7995228927296788</v>
      </c>
      <c r="M13" s="13">
        <f t="shared" si="0"/>
        <v>155434</v>
      </c>
      <c r="N13" s="84">
        <f>(M13/$F$13)*100</f>
        <v>3.215343888966232</v>
      </c>
      <c r="O13" s="13">
        <f t="shared" si="0"/>
        <v>4640049</v>
      </c>
      <c r="P13" s="84">
        <f>(O13/$F$13)*100</f>
        <v>95.98513321830409</v>
      </c>
      <c r="Q13" s="13">
        <f t="shared" si="0"/>
        <v>4847</v>
      </c>
      <c r="R13" s="13">
        <f t="shared" si="0"/>
        <v>153460</v>
      </c>
      <c r="S13" s="13">
        <f t="shared" si="0"/>
        <v>4836</v>
      </c>
      <c r="T13" s="13">
        <f t="shared" si="0"/>
        <v>153353</v>
      </c>
      <c r="U13" s="13">
        <f t="shared" si="0"/>
        <v>11</v>
      </c>
      <c r="V13" s="13">
        <f t="shared" si="0"/>
        <v>107</v>
      </c>
      <c r="W13" s="13" t="s">
        <v>353</v>
      </c>
      <c r="X13" s="13" t="s">
        <v>353</v>
      </c>
      <c r="Y13" s="13">
        <f t="shared" si="0"/>
        <v>192</v>
      </c>
      <c r="Z13" s="13">
        <f t="shared" si="0"/>
        <v>89838</v>
      </c>
    </row>
    <row r="14" spans="6:26" ht="16.5" customHeight="1">
      <c r="F14" s="9"/>
      <c r="G14" s="10"/>
      <c r="H14" s="10"/>
      <c r="I14" s="10"/>
      <c r="J14" s="85"/>
      <c r="K14" s="10"/>
      <c r="L14" s="85"/>
      <c r="M14" s="10"/>
      <c r="N14" s="85"/>
      <c r="O14" s="10"/>
      <c r="P14" s="85"/>
      <c r="Q14" s="10"/>
      <c r="R14" s="10"/>
      <c r="S14" s="10"/>
      <c r="T14" s="10"/>
      <c r="U14" s="10"/>
      <c r="V14" s="10"/>
      <c r="W14" s="10"/>
      <c r="X14" s="10"/>
      <c r="Y14" s="10"/>
      <c r="Z14" s="10"/>
    </row>
    <row r="15" spans="2:26" s="11" customFormat="1" ht="16.5" customHeight="1">
      <c r="B15" s="138" t="s">
        <v>354</v>
      </c>
      <c r="C15" s="138"/>
      <c r="D15" s="138"/>
      <c r="F15" s="12">
        <f>SUM(F17,F44)</f>
        <v>1690237</v>
      </c>
      <c r="G15" s="92">
        <f aca="true" t="shared" si="1" ref="G15:Z15">SUM(G17,G44)</f>
        <v>1494232</v>
      </c>
      <c r="H15" s="93">
        <f>(G15/$F$15)*100</f>
        <v>88.40369723299159</v>
      </c>
      <c r="I15" s="92">
        <f t="shared" si="1"/>
        <v>196005</v>
      </c>
      <c r="J15" s="93">
        <f>(I15/$F$15)*100</f>
        <v>11.596302767008414</v>
      </c>
      <c r="K15" s="92">
        <f t="shared" si="1"/>
        <v>8539</v>
      </c>
      <c r="L15" s="93">
        <f>(K15/$F$15)*100</f>
        <v>0.5051954252569314</v>
      </c>
      <c r="M15" s="92">
        <f t="shared" si="1"/>
        <v>44816</v>
      </c>
      <c r="N15" s="93">
        <f>(M15/$F$15)*100</f>
        <v>2.651462487213332</v>
      </c>
      <c r="O15" s="92">
        <f t="shared" si="1"/>
        <v>1636882</v>
      </c>
      <c r="P15" s="93">
        <f>(O15/$F$15)*100</f>
        <v>96.84334208752973</v>
      </c>
      <c r="Q15" s="92">
        <f t="shared" si="1"/>
        <v>1830</v>
      </c>
      <c r="R15" s="92">
        <f t="shared" si="1"/>
        <v>81398</v>
      </c>
      <c r="S15" s="92">
        <f t="shared" si="1"/>
        <v>1830</v>
      </c>
      <c r="T15" s="92">
        <f t="shared" si="1"/>
        <v>81398</v>
      </c>
      <c r="U15" s="92" t="s">
        <v>344</v>
      </c>
      <c r="V15" s="92" t="s">
        <v>344</v>
      </c>
      <c r="W15" s="92" t="s">
        <v>344</v>
      </c>
      <c r="X15" s="92" t="s">
        <v>344</v>
      </c>
      <c r="Y15" s="92">
        <f t="shared" si="1"/>
        <v>138</v>
      </c>
      <c r="Z15" s="92">
        <f t="shared" si="1"/>
        <v>75962</v>
      </c>
    </row>
    <row r="16" spans="2:26" ht="16.5" customHeight="1">
      <c r="B16" s="41"/>
      <c r="C16" s="41"/>
      <c r="D16" s="41"/>
      <c r="F16" s="9"/>
      <c r="G16" s="10"/>
      <c r="H16" s="10"/>
      <c r="I16" s="10"/>
      <c r="J16" s="85"/>
      <c r="K16" s="10"/>
      <c r="L16" s="85"/>
      <c r="M16" s="10"/>
      <c r="N16" s="85"/>
      <c r="O16" s="10"/>
      <c r="P16" s="85"/>
      <c r="Q16" s="10"/>
      <c r="R16" s="10"/>
      <c r="S16" s="10"/>
      <c r="T16" s="10"/>
      <c r="U16" s="10"/>
      <c r="V16" s="10"/>
      <c r="W16" s="10"/>
      <c r="X16" s="10"/>
      <c r="Y16" s="10"/>
      <c r="Z16" s="10"/>
    </row>
    <row r="17" spans="2:26" s="11" customFormat="1" ht="16.5" customHeight="1">
      <c r="B17" s="138" t="s">
        <v>280</v>
      </c>
      <c r="C17" s="138"/>
      <c r="D17" s="138"/>
      <c r="F17" s="12">
        <v>1510137</v>
      </c>
      <c r="G17" s="13">
        <v>1314132</v>
      </c>
      <c r="H17" s="84">
        <v>87</v>
      </c>
      <c r="I17" s="13">
        <v>196005</v>
      </c>
      <c r="J17" s="84">
        <v>13</v>
      </c>
      <c r="K17" s="13">
        <f>SUM(K19:K42)</f>
        <v>8539</v>
      </c>
      <c r="L17" s="84">
        <v>0.6</v>
      </c>
      <c r="M17" s="13">
        <v>44816</v>
      </c>
      <c r="N17" s="84">
        <v>3</v>
      </c>
      <c r="O17" s="13">
        <v>1456782</v>
      </c>
      <c r="P17" s="84">
        <v>96.5</v>
      </c>
      <c r="Q17" s="13">
        <f>SUM(Q19:Q42)</f>
        <v>1601</v>
      </c>
      <c r="R17" s="13">
        <v>53463</v>
      </c>
      <c r="S17" s="13">
        <f>SUM(S19:S42)</f>
        <v>1601</v>
      </c>
      <c r="T17" s="13">
        <v>53463</v>
      </c>
      <c r="U17" s="92" t="s">
        <v>344</v>
      </c>
      <c r="V17" s="92" t="s">
        <v>344</v>
      </c>
      <c r="W17" s="92" t="s">
        <v>344</v>
      </c>
      <c r="X17" s="92" t="s">
        <v>344</v>
      </c>
      <c r="Y17" s="13">
        <f>SUM(Y19:Y42)</f>
        <v>94</v>
      </c>
      <c r="Z17" s="13">
        <v>45600</v>
      </c>
    </row>
    <row r="18" spans="2:26" ht="16.5" customHeight="1">
      <c r="B18" s="41"/>
      <c r="C18" s="41"/>
      <c r="D18" s="41"/>
      <c r="F18" s="9"/>
      <c r="G18" s="10"/>
      <c r="H18" s="84"/>
      <c r="I18" s="10"/>
      <c r="J18" s="85"/>
      <c r="K18" s="10"/>
      <c r="L18" s="85"/>
      <c r="M18" s="10"/>
      <c r="N18" s="85"/>
      <c r="O18" s="10"/>
      <c r="P18" s="85"/>
      <c r="Q18" s="10"/>
      <c r="R18" s="10"/>
      <c r="S18" s="10"/>
      <c r="T18" s="10"/>
      <c r="U18" s="10"/>
      <c r="V18" s="10"/>
      <c r="W18" s="10"/>
      <c r="X18" s="10"/>
      <c r="Y18" s="10"/>
      <c r="Z18" s="10"/>
    </row>
    <row r="19" spans="2:26" ht="16.5" customHeight="1">
      <c r="B19" s="41"/>
      <c r="C19" s="139" t="s">
        <v>39</v>
      </c>
      <c r="D19" s="139"/>
      <c r="F19" s="9">
        <v>55359</v>
      </c>
      <c r="G19" s="10">
        <v>55359</v>
      </c>
      <c r="H19" s="85">
        <f>G19/F19*100</f>
        <v>100</v>
      </c>
      <c r="I19" s="10" t="s">
        <v>712</v>
      </c>
      <c r="J19" s="85" t="str">
        <f>IF(I19="-","-",I19/F19*100)</f>
        <v>-</v>
      </c>
      <c r="K19" s="10" t="s">
        <v>721</v>
      </c>
      <c r="L19" s="85" t="str">
        <f>IF(K19="-","-",K19/F19*100)</f>
        <v>-</v>
      </c>
      <c r="M19" s="10" t="s">
        <v>712</v>
      </c>
      <c r="N19" s="85" t="str">
        <f>IF(M19="-","-",M19/F19*100)</f>
        <v>-</v>
      </c>
      <c r="O19" s="10">
        <v>55359</v>
      </c>
      <c r="P19" s="85">
        <f>IF(O19="-","-",O19/F19*100)</f>
        <v>100</v>
      </c>
      <c r="Q19" s="10">
        <f aca="true" t="shared" si="2" ref="Q19:R23">+S19</f>
        <v>73</v>
      </c>
      <c r="R19" s="10">
        <f t="shared" si="2"/>
        <v>2673</v>
      </c>
      <c r="S19" s="10">
        <v>73</v>
      </c>
      <c r="T19" s="10">
        <v>2673</v>
      </c>
      <c r="U19" s="67" t="s">
        <v>696</v>
      </c>
      <c r="V19" s="67" t="s">
        <v>696</v>
      </c>
      <c r="W19" s="67" t="s">
        <v>696</v>
      </c>
      <c r="X19" s="67" t="s">
        <v>719</v>
      </c>
      <c r="Y19" s="10">
        <v>1</v>
      </c>
      <c r="Z19" s="10">
        <v>300</v>
      </c>
    </row>
    <row r="20" spans="2:26" ht="16.5" customHeight="1">
      <c r="B20" s="41"/>
      <c r="C20" s="139" t="s">
        <v>40</v>
      </c>
      <c r="D20" s="139"/>
      <c r="F20" s="9">
        <v>89743</v>
      </c>
      <c r="G20" s="10">
        <v>89743</v>
      </c>
      <c r="H20" s="85">
        <f>G20/F20*100</f>
        <v>100</v>
      </c>
      <c r="I20" s="10" t="s">
        <v>712</v>
      </c>
      <c r="J20" s="85" t="str">
        <f>IF(I20="-","-",I20/F20*100)</f>
        <v>-</v>
      </c>
      <c r="K20" s="10" t="s">
        <v>721</v>
      </c>
      <c r="L20" s="85" t="str">
        <f>IF(K20="-","-",K20/F20*100)</f>
        <v>-</v>
      </c>
      <c r="M20" s="10" t="s">
        <v>712</v>
      </c>
      <c r="N20" s="85" t="str">
        <f>IF(M20="-","-",M20/F20*100)</f>
        <v>-</v>
      </c>
      <c r="O20" s="10">
        <v>89743</v>
      </c>
      <c r="P20" s="85">
        <f>IF(O20="-","-",O20/F20*100)</f>
        <v>100</v>
      </c>
      <c r="Q20" s="10">
        <f t="shared" si="2"/>
        <v>97</v>
      </c>
      <c r="R20" s="10">
        <f t="shared" si="2"/>
        <v>5636</v>
      </c>
      <c r="S20" s="10">
        <v>97</v>
      </c>
      <c r="T20" s="10">
        <v>5636</v>
      </c>
      <c r="U20" s="67" t="s">
        <v>696</v>
      </c>
      <c r="V20" s="67" t="s">
        <v>696</v>
      </c>
      <c r="W20" s="67" t="s">
        <v>696</v>
      </c>
      <c r="X20" s="67" t="s">
        <v>719</v>
      </c>
      <c r="Y20" s="10">
        <v>1</v>
      </c>
      <c r="Z20" s="10">
        <v>324</v>
      </c>
    </row>
    <row r="21" spans="2:26" ht="16.5" customHeight="1">
      <c r="B21" s="41"/>
      <c r="C21" s="139" t="s">
        <v>41</v>
      </c>
      <c r="D21" s="139"/>
      <c r="F21" s="9">
        <v>2148</v>
      </c>
      <c r="G21" s="10">
        <v>2148</v>
      </c>
      <c r="H21" s="85">
        <f>G21/F21*100</f>
        <v>100</v>
      </c>
      <c r="I21" s="10" t="s">
        <v>712</v>
      </c>
      <c r="J21" s="85" t="str">
        <f>IF(I21="-","-",I21/F21*100)</f>
        <v>-</v>
      </c>
      <c r="K21" s="10" t="s">
        <v>721</v>
      </c>
      <c r="L21" s="85" t="str">
        <f>IF(K21="-","-",K21/F21*100)</f>
        <v>-</v>
      </c>
      <c r="M21" s="10" t="s">
        <v>712</v>
      </c>
      <c r="N21" s="85" t="str">
        <f>IF(M21="-","-",M21/F21*100)</f>
        <v>-</v>
      </c>
      <c r="O21" s="10">
        <v>2148</v>
      </c>
      <c r="P21" s="85">
        <f>IF(O21="-","-",O21/F21*100)</f>
        <v>100</v>
      </c>
      <c r="Q21" s="10">
        <f t="shared" si="2"/>
        <v>2</v>
      </c>
      <c r="R21" s="10">
        <f t="shared" si="2"/>
        <v>422</v>
      </c>
      <c r="S21" s="10">
        <v>2</v>
      </c>
      <c r="T21" s="10">
        <v>422</v>
      </c>
      <c r="U21" s="67" t="s">
        <v>696</v>
      </c>
      <c r="V21" s="67" t="s">
        <v>696</v>
      </c>
      <c r="W21" s="67" t="s">
        <v>696</v>
      </c>
      <c r="X21" s="67" t="s">
        <v>719</v>
      </c>
      <c r="Y21" s="10" t="s">
        <v>712</v>
      </c>
      <c r="Z21" s="10" t="s">
        <v>712</v>
      </c>
    </row>
    <row r="22" spans="2:26" ht="16.5" customHeight="1">
      <c r="B22" s="41"/>
      <c r="C22" s="139" t="s">
        <v>42</v>
      </c>
      <c r="D22" s="139"/>
      <c r="F22" s="9">
        <v>187167</v>
      </c>
      <c r="G22" s="10">
        <v>187167</v>
      </c>
      <c r="H22" s="85">
        <f>G22/F22*100</f>
        <v>100</v>
      </c>
      <c r="I22" s="10" t="s">
        <v>712</v>
      </c>
      <c r="J22" s="85" t="str">
        <f>IF(I22="-","-",I22/F22*100)</f>
        <v>-</v>
      </c>
      <c r="K22" s="10" t="s">
        <v>721</v>
      </c>
      <c r="L22" s="85" t="str">
        <f>IF(K22="-","-",K22/F22*100)</f>
        <v>-</v>
      </c>
      <c r="M22" s="10" t="s">
        <v>712</v>
      </c>
      <c r="N22" s="85" t="str">
        <f>IF(M22="-","-",M22/F22*100)</f>
        <v>-</v>
      </c>
      <c r="O22" s="10">
        <v>187167</v>
      </c>
      <c r="P22" s="85">
        <f>IF(O22="-","-",O22/F22*100)</f>
        <v>100</v>
      </c>
      <c r="Q22" s="10">
        <f t="shared" si="2"/>
        <v>152</v>
      </c>
      <c r="R22" s="10">
        <f t="shared" si="2"/>
        <v>7137</v>
      </c>
      <c r="S22" s="10">
        <v>152</v>
      </c>
      <c r="T22" s="10">
        <v>7137</v>
      </c>
      <c r="U22" s="67" t="s">
        <v>696</v>
      </c>
      <c r="V22" s="67" t="s">
        <v>696</v>
      </c>
      <c r="W22" s="67" t="s">
        <v>696</v>
      </c>
      <c r="X22" s="67" t="s">
        <v>719</v>
      </c>
      <c r="Y22" s="10">
        <v>10</v>
      </c>
      <c r="Z22" s="10">
        <v>4290</v>
      </c>
    </row>
    <row r="23" spans="2:26" ht="16.5" customHeight="1">
      <c r="B23" s="41"/>
      <c r="C23" s="139" t="s">
        <v>43</v>
      </c>
      <c r="D23" s="139"/>
      <c r="F23" s="9">
        <f>72393+73943</f>
        <v>146336</v>
      </c>
      <c r="G23" s="10">
        <f>72393+70507</f>
        <v>142900</v>
      </c>
      <c r="H23" s="85">
        <f>G23/F23*100</f>
        <v>97.65197900721627</v>
      </c>
      <c r="I23" s="10">
        <v>3436</v>
      </c>
      <c r="J23" s="85">
        <f>IF(I23="-","-",I23/F23*100)</f>
        <v>2.3480209927837303</v>
      </c>
      <c r="K23" s="10" t="s">
        <v>721</v>
      </c>
      <c r="L23" s="85" t="str">
        <f>IF(K23="-","-",K23/F23*100)</f>
        <v>-</v>
      </c>
      <c r="M23" s="10" t="s">
        <v>712</v>
      </c>
      <c r="N23" s="85" t="str">
        <f>IF(M23="-","-",M23/F23*100)</f>
        <v>-</v>
      </c>
      <c r="O23" s="10">
        <f>72393+73943</f>
        <v>146336</v>
      </c>
      <c r="P23" s="85">
        <f>IF(O23="-","-",O23/F23*100)</f>
        <v>100</v>
      </c>
      <c r="Q23" s="10">
        <f t="shared" si="2"/>
        <v>179</v>
      </c>
      <c r="R23" s="10">
        <f t="shared" si="2"/>
        <v>6790</v>
      </c>
      <c r="S23" s="10">
        <f>86+93</f>
        <v>179</v>
      </c>
      <c r="T23" s="10">
        <f>2872+3918</f>
        <v>6790</v>
      </c>
      <c r="U23" s="67" t="s">
        <v>696</v>
      </c>
      <c r="V23" s="67" t="s">
        <v>696</v>
      </c>
      <c r="W23" s="67" t="s">
        <v>696</v>
      </c>
      <c r="X23" s="67" t="s">
        <v>719</v>
      </c>
      <c r="Y23" s="10">
        <f>7+17</f>
        <v>24</v>
      </c>
      <c r="Z23" s="10">
        <f>1953+8106</f>
        <v>10059</v>
      </c>
    </row>
    <row r="24" spans="2:26" ht="16.5" customHeight="1">
      <c r="B24" s="41"/>
      <c r="C24" s="41"/>
      <c r="D24" s="41"/>
      <c r="F24" s="9"/>
      <c r="G24" s="10"/>
      <c r="H24" s="10"/>
      <c r="I24" s="10"/>
      <c r="J24" s="85"/>
      <c r="K24" s="10"/>
      <c r="L24" s="85"/>
      <c r="M24" s="10"/>
      <c r="N24" s="85"/>
      <c r="O24" s="10"/>
      <c r="P24" s="85"/>
      <c r="Q24" s="10"/>
      <c r="R24" s="10"/>
      <c r="S24" s="10"/>
      <c r="T24" s="10"/>
      <c r="U24" s="10"/>
      <c r="V24" s="10"/>
      <c r="W24" s="10"/>
      <c r="X24" s="10"/>
      <c r="Y24" s="10"/>
      <c r="Z24" s="10"/>
    </row>
    <row r="25" spans="2:26" ht="16.5" customHeight="1">
      <c r="B25" s="41"/>
      <c r="C25" s="139" t="s">
        <v>44</v>
      </c>
      <c r="D25" s="139"/>
      <c r="F25" s="9">
        <v>72650</v>
      </c>
      <c r="G25" s="10">
        <v>51844</v>
      </c>
      <c r="H25" s="85">
        <f>G25/F25*100</f>
        <v>71.36132140399174</v>
      </c>
      <c r="I25" s="10">
        <v>20806</v>
      </c>
      <c r="J25" s="85">
        <f>I25/F25*100</f>
        <v>28.638678596008262</v>
      </c>
      <c r="K25" s="10">
        <v>62</v>
      </c>
      <c r="L25" s="85">
        <f>IF(K25="-","-",K25/F25*100)</f>
        <v>0.08534067446662079</v>
      </c>
      <c r="M25" s="10">
        <v>3193</v>
      </c>
      <c r="N25" s="85">
        <f>M25/F25*100</f>
        <v>4.39504473503097</v>
      </c>
      <c r="O25" s="10">
        <v>69395</v>
      </c>
      <c r="P25" s="85">
        <f>O25/F25*100</f>
        <v>95.51961459050241</v>
      </c>
      <c r="Q25" s="10">
        <f aca="true" t="shared" si="3" ref="Q25:R29">+S25</f>
        <v>67</v>
      </c>
      <c r="R25" s="10">
        <f t="shared" si="3"/>
        <v>1123</v>
      </c>
      <c r="S25" s="10">
        <v>67</v>
      </c>
      <c r="T25" s="10">
        <v>1123</v>
      </c>
      <c r="U25" s="67" t="s">
        <v>696</v>
      </c>
      <c r="V25" s="67" t="s">
        <v>696</v>
      </c>
      <c r="W25" s="67" t="s">
        <v>696</v>
      </c>
      <c r="X25" s="67" t="s">
        <v>719</v>
      </c>
      <c r="Y25" s="10">
        <v>2</v>
      </c>
      <c r="Z25" s="10">
        <v>1729</v>
      </c>
    </row>
    <row r="26" spans="2:26" ht="16.5" customHeight="1">
      <c r="B26" s="41"/>
      <c r="C26" s="139" t="s">
        <v>38</v>
      </c>
      <c r="D26" s="139"/>
      <c r="F26" s="9">
        <f>565+96094</f>
        <v>96659</v>
      </c>
      <c r="G26" s="10">
        <f>565+90046</f>
        <v>90611</v>
      </c>
      <c r="H26" s="85">
        <f>G26/F26*100</f>
        <v>93.74295202722975</v>
      </c>
      <c r="I26" s="10">
        <v>6048</v>
      </c>
      <c r="J26" s="85">
        <f>I26/F26*100</f>
        <v>6.257047972770254</v>
      </c>
      <c r="K26" s="10" t="s">
        <v>696</v>
      </c>
      <c r="L26" s="85" t="str">
        <f>IF(K26="-","-",K26/F26*100)</f>
        <v>-</v>
      </c>
      <c r="M26" s="10" t="s">
        <v>696</v>
      </c>
      <c r="N26" s="85" t="s">
        <v>696</v>
      </c>
      <c r="O26" s="10">
        <f>565+96094</f>
        <v>96659</v>
      </c>
      <c r="P26" s="85">
        <f>O26/F26*100</f>
        <v>100</v>
      </c>
      <c r="Q26" s="10">
        <f t="shared" si="3"/>
        <v>83</v>
      </c>
      <c r="R26" s="10">
        <f t="shared" si="3"/>
        <v>2628</v>
      </c>
      <c r="S26" s="10">
        <f>1+82</f>
        <v>83</v>
      </c>
      <c r="T26" s="10">
        <f>106+2522</f>
        <v>2628</v>
      </c>
      <c r="U26" s="67" t="s">
        <v>696</v>
      </c>
      <c r="V26" s="67" t="s">
        <v>696</v>
      </c>
      <c r="W26" s="67" t="s">
        <v>696</v>
      </c>
      <c r="X26" s="67" t="s">
        <v>719</v>
      </c>
      <c r="Y26" s="10">
        <v>6</v>
      </c>
      <c r="Z26" s="10">
        <f>328+3829</f>
        <v>4157</v>
      </c>
    </row>
    <row r="27" spans="2:26" ht="16.5" customHeight="1">
      <c r="B27" s="41"/>
      <c r="C27" s="139" t="s">
        <v>45</v>
      </c>
      <c r="D27" s="139"/>
      <c r="F27" s="9">
        <v>57461</v>
      </c>
      <c r="G27" s="10">
        <v>57461</v>
      </c>
      <c r="H27" s="85">
        <f>G27/F27*100</f>
        <v>100</v>
      </c>
      <c r="I27" s="10" t="s">
        <v>696</v>
      </c>
      <c r="J27" s="85" t="s">
        <v>696</v>
      </c>
      <c r="K27" s="10" t="s">
        <v>696</v>
      </c>
      <c r="L27" s="85" t="str">
        <f>IF(K27="-","-",K27/F27*100)</f>
        <v>-</v>
      </c>
      <c r="M27" s="10" t="s">
        <v>696</v>
      </c>
      <c r="N27" s="85" t="s">
        <v>696</v>
      </c>
      <c r="O27" s="10">
        <v>57461</v>
      </c>
      <c r="P27" s="85">
        <f>O27/F27*100</f>
        <v>100</v>
      </c>
      <c r="Q27" s="10">
        <f t="shared" si="3"/>
        <v>67</v>
      </c>
      <c r="R27" s="10">
        <f t="shared" si="3"/>
        <v>2743</v>
      </c>
      <c r="S27" s="10">
        <v>67</v>
      </c>
      <c r="T27" s="10">
        <v>2743</v>
      </c>
      <c r="U27" s="67" t="s">
        <v>696</v>
      </c>
      <c r="V27" s="67" t="s">
        <v>696</v>
      </c>
      <c r="W27" s="67" t="s">
        <v>696</v>
      </c>
      <c r="X27" s="67" t="s">
        <v>719</v>
      </c>
      <c r="Y27" s="10" t="s">
        <v>712</v>
      </c>
      <c r="Z27" s="10" t="s">
        <v>712</v>
      </c>
    </row>
    <row r="28" spans="2:26" ht="16.5" customHeight="1">
      <c r="B28" s="41"/>
      <c r="C28" s="139" t="s">
        <v>46</v>
      </c>
      <c r="D28" s="139"/>
      <c r="F28" s="9">
        <v>164454</v>
      </c>
      <c r="G28" s="10">
        <v>134633</v>
      </c>
      <c r="H28" s="85">
        <f>G28/F28*100</f>
        <v>81.86666180208448</v>
      </c>
      <c r="I28" s="10">
        <v>29821</v>
      </c>
      <c r="J28" s="85">
        <f>I28/F28*100</f>
        <v>18.133338197915528</v>
      </c>
      <c r="K28" s="10" t="s">
        <v>696</v>
      </c>
      <c r="L28" s="85" t="str">
        <f>IF(K28="-","-",K28/F28*100)</f>
        <v>-</v>
      </c>
      <c r="M28" s="10">
        <v>1388</v>
      </c>
      <c r="N28" s="85">
        <f>M28/F28*100</f>
        <v>0.844005010519659</v>
      </c>
      <c r="O28" s="10">
        <v>163066</v>
      </c>
      <c r="P28" s="85">
        <f>O28/F28*100</f>
        <v>99.15599498948035</v>
      </c>
      <c r="Q28" s="10">
        <f t="shared" si="3"/>
        <v>191</v>
      </c>
      <c r="R28" s="10">
        <f t="shared" si="3"/>
        <v>3867</v>
      </c>
      <c r="S28" s="10">
        <v>191</v>
      </c>
      <c r="T28" s="10">
        <v>3867</v>
      </c>
      <c r="U28" s="67" t="s">
        <v>696</v>
      </c>
      <c r="V28" s="67" t="s">
        <v>696</v>
      </c>
      <c r="W28" s="67" t="s">
        <v>696</v>
      </c>
      <c r="X28" s="67" t="s">
        <v>719</v>
      </c>
      <c r="Y28" s="10">
        <v>6</v>
      </c>
      <c r="Z28" s="10">
        <v>2035</v>
      </c>
    </row>
    <row r="29" spans="2:26" ht="16.5" customHeight="1">
      <c r="B29" s="41"/>
      <c r="C29" s="139" t="s">
        <v>47</v>
      </c>
      <c r="D29" s="139"/>
      <c r="F29" s="9">
        <v>106201</v>
      </c>
      <c r="G29" s="10">
        <v>95183</v>
      </c>
      <c r="H29" s="85">
        <f>G29/F29*100</f>
        <v>89.62533309479196</v>
      </c>
      <c r="I29" s="10">
        <v>11018</v>
      </c>
      <c r="J29" s="85">
        <f>I29/F29*100</f>
        <v>10.374666905208048</v>
      </c>
      <c r="K29" s="10">
        <v>3624</v>
      </c>
      <c r="L29" s="85">
        <f>IF(K29="-","-",K29/F29*100)</f>
        <v>3.4123972467302566</v>
      </c>
      <c r="M29" s="10">
        <v>1708</v>
      </c>
      <c r="N29" s="85">
        <f>M29/F29*100</f>
        <v>1.6082711085583</v>
      </c>
      <c r="O29" s="10">
        <v>100869</v>
      </c>
      <c r="P29" s="85">
        <f>O29/F29*100</f>
        <v>94.97933164471144</v>
      </c>
      <c r="Q29" s="10">
        <f t="shared" si="3"/>
        <v>130</v>
      </c>
      <c r="R29" s="10">
        <f t="shared" si="3"/>
        <v>5953</v>
      </c>
      <c r="S29" s="10">
        <v>130</v>
      </c>
      <c r="T29" s="10">
        <v>5953</v>
      </c>
      <c r="U29" s="67" t="s">
        <v>696</v>
      </c>
      <c r="V29" s="67" t="s">
        <v>696</v>
      </c>
      <c r="W29" s="67" t="s">
        <v>696</v>
      </c>
      <c r="X29" s="67" t="s">
        <v>719</v>
      </c>
      <c r="Y29" s="10">
        <v>12</v>
      </c>
      <c r="Z29" s="10">
        <v>6194</v>
      </c>
    </row>
    <row r="30" spans="2:26" ht="16.5" customHeight="1">
      <c r="B30" s="41"/>
      <c r="C30" s="41"/>
      <c r="D30" s="41"/>
      <c r="F30" s="9"/>
      <c r="G30" s="10"/>
      <c r="H30" s="85"/>
      <c r="I30" s="10"/>
      <c r="J30" s="85"/>
      <c r="K30" s="10"/>
      <c r="L30" s="85"/>
      <c r="M30" s="10"/>
      <c r="N30" s="85"/>
      <c r="O30" s="10"/>
      <c r="P30" s="85"/>
      <c r="Q30" s="10"/>
      <c r="R30" s="10"/>
      <c r="S30" s="10"/>
      <c r="T30" s="10"/>
      <c r="U30" s="10"/>
      <c r="V30" s="10"/>
      <c r="W30" s="10"/>
      <c r="X30" s="10"/>
      <c r="Y30" s="10"/>
      <c r="Z30" s="10"/>
    </row>
    <row r="31" spans="2:26" ht="16.5" customHeight="1">
      <c r="B31" s="41"/>
      <c r="C31" s="139" t="s">
        <v>48</v>
      </c>
      <c r="D31" s="139"/>
      <c r="F31" s="9">
        <v>27546</v>
      </c>
      <c r="G31" s="67">
        <v>27546</v>
      </c>
      <c r="H31" s="85">
        <f>G31/F31*100</f>
        <v>100</v>
      </c>
      <c r="I31" s="10" t="s">
        <v>696</v>
      </c>
      <c r="J31" s="85" t="str">
        <f>IF(I31="-","-",I31/F31*100)</f>
        <v>-</v>
      </c>
      <c r="K31" s="10" t="s">
        <v>722</v>
      </c>
      <c r="L31" s="85" t="str">
        <f>IF(K31="-","-",K31/F31*100)</f>
        <v>-</v>
      </c>
      <c r="M31" s="10" t="s">
        <v>723</v>
      </c>
      <c r="N31" s="85" t="str">
        <f>IF(M31="-","-",M31/F31*100)</f>
        <v>-</v>
      </c>
      <c r="O31" s="10">
        <v>27546</v>
      </c>
      <c r="P31" s="85">
        <f>O31/F31*100</f>
        <v>100</v>
      </c>
      <c r="Q31" s="10">
        <f aca="true" t="shared" si="4" ref="Q31:R35">+S31</f>
        <v>27</v>
      </c>
      <c r="R31" s="10">
        <f t="shared" si="4"/>
        <v>1362</v>
      </c>
      <c r="S31" s="10">
        <v>27</v>
      </c>
      <c r="T31" s="10">
        <v>1362</v>
      </c>
      <c r="U31" s="67" t="s">
        <v>696</v>
      </c>
      <c r="V31" s="67" t="s">
        <v>696</v>
      </c>
      <c r="W31" s="67" t="s">
        <v>696</v>
      </c>
      <c r="X31" s="67" t="s">
        <v>719</v>
      </c>
      <c r="Y31" s="10">
        <v>1</v>
      </c>
      <c r="Z31" s="10">
        <v>100</v>
      </c>
    </row>
    <row r="32" spans="2:26" ht="16.5" customHeight="1">
      <c r="B32" s="41"/>
      <c r="C32" s="139" t="s">
        <v>49</v>
      </c>
      <c r="D32" s="139"/>
      <c r="F32" s="9">
        <v>52534</v>
      </c>
      <c r="G32" s="10">
        <v>44249</v>
      </c>
      <c r="H32" s="85">
        <f>G32/F32*100</f>
        <v>84.22926104998668</v>
      </c>
      <c r="I32" s="10">
        <v>8285</v>
      </c>
      <c r="J32" s="85">
        <f>I32/F32*100</f>
        <v>15.770738950013325</v>
      </c>
      <c r="K32" s="10" t="s">
        <v>696</v>
      </c>
      <c r="L32" s="85" t="str">
        <f>IF(K32="-","-",K32/F32*100)</f>
        <v>-</v>
      </c>
      <c r="M32" s="10">
        <v>546</v>
      </c>
      <c r="N32" s="85">
        <f>M32/F32*100</f>
        <v>1.0393269120950241</v>
      </c>
      <c r="O32" s="10">
        <v>51987</v>
      </c>
      <c r="P32" s="85">
        <f>O32/F32*100</f>
        <v>98.95876955876194</v>
      </c>
      <c r="Q32" s="10">
        <f t="shared" si="4"/>
        <v>74</v>
      </c>
      <c r="R32" s="10">
        <f t="shared" si="4"/>
        <v>2646</v>
      </c>
      <c r="S32" s="10">
        <v>74</v>
      </c>
      <c r="T32" s="10">
        <v>2646</v>
      </c>
      <c r="U32" s="67" t="s">
        <v>696</v>
      </c>
      <c r="V32" s="67" t="s">
        <v>696</v>
      </c>
      <c r="W32" s="67" t="s">
        <v>696</v>
      </c>
      <c r="X32" s="67" t="s">
        <v>719</v>
      </c>
      <c r="Y32" s="10">
        <v>6</v>
      </c>
      <c r="Z32" s="10">
        <v>5289</v>
      </c>
    </row>
    <row r="33" spans="2:26" ht="16.5" customHeight="1">
      <c r="B33" s="41"/>
      <c r="C33" s="139" t="s">
        <v>50</v>
      </c>
      <c r="D33" s="139"/>
      <c r="F33" s="9">
        <v>59884</v>
      </c>
      <c r="G33" s="10">
        <v>37923</v>
      </c>
      <c r="H33" s="85">
        <f>G33/F33*100</f>
        <v>63.32743303720526</v>
      </c>
      <c r="I33" s="10">
        <v>21961</v>
      </c>
      <c r="J33" s="85">
        <f>I33/F33*100</f>
        <v>36.67256696279474</v>
      </c>
      <c r="K33" s="10" t="s">
        <v>696</v>
      </c>
      <c r="L33" s="85" t="str">
        <f>IF(K33="-","-",K33/F33*100)</f>
        <v>-</v>
      </c>
      <c r="M33" s="10">
        <v>1710</v>
      </c>
      <c r="N33" s="85">
        <f>M33/F33*100</f>
        <v>2.855520673301717</v>
      </c>
      <c r="O33" s="10">
        <v>58174</v>
      </c>
      <c r="P33" s="85">
        <f>O33/F33*100</f>
        <v>97.14447932669829</v>
      </c>
      <c r="Q33" s="10">
        <f t="shared" si="4"/>
        <v>59</v>
      </c>
      <c r="R33" s="10">
        <f t="shared" si="4"/>
        <v>1289</v>
      </c>
      <c r="S33" s="10">
        <v>59</v>
      </c>
      <c r="T33" s="10">
        <v>1289</v>
      </c>
      <c r="U33" s="67" t="s">
        <v>696</v>
      </c>
      <c r="V33" s="67" t="s">
        <v>696</v>
      </c>
      <c r="W33" s="67" t="s">
        <v>696</v>
      </c>
      <c r="X33" s="67" t="s">
        <v>719</v>
      </c>
      <c r="Y33" s="10">
        <v>3</v>
      </c>
      <c r="Z33" s="10">
        <v>1900</v>
      </c>
    </row>
    <row r="34" spans="2:26" ht="16.5" customHeight="1">
      <c r="B34" s="41"/>
      <c r="C34" s="139" t="s">
        <v>51</v>
      </c>
      <c r="D34" s="139"/>
      <c r="F34" s="9">
        <v>44779</v>
      </c>
      <c r="G34" s="10">
        <v>38780</v>
      </c>
      <c r="H34" s="85">
        <f>G34/F34*100</f>
        <v>86.60309520087542</v>
      </c>
      <c r="I34" s="10">
        <v>5999</v>
      </c>
      <c r="J34" s="85">
        <f>I34/F34*100</f>
        <v>13.39690479912459</v>
      </c>
      <c r="K34" s="10" t="s">
        <v>696</v>
      </c>
      <c r="L34" s="85" t="str">
        <f>IF(K34="-","-",K34/F34*100)</f>
        <v>-</v>
      </c>
      <c r="M34" s="10">
        <v>4071</v>
      </c>
      <c r="N34" s="85">
        <f>M34/F34*100</f>
        <v>9.0913151253936</v>
      </c>
      <c r="O34" s="10">
        <v>40707</v>
      </c>
      <c r="P34" s="85">
        <f>O34/F34*100</f>
        <v>90.9064516849416</v>
      </c>
      <c r="Q34" s="10">
        <f t="shared" si="4"/>
        <v>31</v>
      </c>
      <c r="R34" s="10">
        <f t="shared" si="4"/>
        <v>1323</v>
      </c>
      <c r="S34" s="10">
        <v>31</v>
      </c>
      <c r="T34" s="10">
        <v>1323</v>
      </c>
      <c r="U34" s="67" t="s">
        <v>696</v>
      </c>
      <c r="V34" s="67" t="s">
        <v>696</v>
      </c>
      <c r="W34" s="67" t="s">
        <v>696</v>
      </c>
      <c r="X34" s="67" t="s">
        <v>719</v>
      </c>
      <c r="Y34" s="10">
        <v>9</v>
      </c>
      <c r="Z34" s="10">
        <v>4005</v>
      </c>
    </row>
    <row r="35" spans="2:26" ht="16.5" customHeight="1">
      <c r="B35" s="41"/>
      <c r="C35" s="139" t="s">
        <v>52</v>
      </c>
      <c r="D35" s="139"/>
      <c r="F35" s="9">
        <v>56223</v>
      </c>
      <c r="G35" s="10">
        <v>52657</v>
      </c>
      <c r="H35" s="85">
        <f>G35/F35*100</f>
        <v>93.65739999644273</v>
      </c>
      <c r="I35" s="10">
        <v>3566</v>
      </c>
      <c r="J35" s="85">
        <f>I35/F35*100</f>
        <v>6.342600003557262</v>
      </c>
      <c r="K35" s="10" t="s">
        <v>696</v>
      </c>
      <c r="L35" s="85" t="str">
        <f>IF(K35="-","-",K35/F35*100)</f>
        <v>-</v>
      </c>
      <c r="M35" s="10">
        <v>279</v>
      </c>
      <c r="N35" s="85">
        <f>M35/F35*100</f>
        <v>0.49623819433328</v>
      </c>
      <c r="O35" s="10">
        <v>55944</v>
      </c>
      <c r="P35" s="85">
        <f>O35/F35*100</f>
        <v>99.50376180566673</v>
      </c>
      <c r="Q35" s="10">
        <f t="shared" si="4"/>
        <v>54</v>
      </c>
      <c r="R35" s="10">
        <f t="shared" si="4"/>
        <v>720</v>
      </c>
      <c r="S35" s="10">
        <v>54</v>
      </c>
      <c r="T35" s="10">
        <v>720</v>
      </c>
      <c r="U35" s="67" t="s">
        <v>696</v>
      </c>
      <c r="V35" s="67" t="s">
        <v>696</v>
      </c>
      <c r="W35" s="67" t="s">
        <v>696</v>
      </c>
      <c r="X35" s="67" t="s">
        <v>719</v>
      </c>
      <c r="Y35" s="10" t="s">
        <v>712</v>
      </c>
      <c r="Z35" s="10" t="s">
        <v>712</v>
      </c>
    </row>
    <row r="36" spans="2:26" ht="16.5" customHeight="1">
      <c r="B36" s="41"/>
      <c r="C36" s="41"/>
      <c r="D36" s="41"/>
      <c r="F36" s="9"/>
      <c r="G36" s="10"/>
      <c r="H36" s="85"/>
      <c r="I36" s="10"/>
      <c r="J36" s="85"/>
      <c r="K36" s="10"/>
      <c r="L36" s="85"/>
      <c r="M36" s="10"/>
      <c r="N36" s="85"/>
      <c r="O36" s="10"/>
      <c r="P36" s="85"/>
      <c r="Q36" s="10"/>
      <c r="R36" s="10"/>
      <c r="S36" s="10"/>
      <c r="T36" s="10"/>
      <c r="U36" s="10"/>
      <c r="V36" s="10"/>
      <c r="W36" s="10"/>
      <c r="X36" s="10"/>
      <c r="Y36" s="10"/>
      <c r="Z36" s="10"/>
    </row>
    <row r="37" spans="2:26" ht="16.5" customHeight="1">
      <c r="B37" s="41"/>
      <c r="C37" s="139" t="s">
        <v>53</v>
      </c>
      <c r="D37" s="139"/>
      <c r="F37" s="9">
        <v>19796</v>
      </c>
      <c r="G37" s="10">
        <v>19796</v>
      </c>
      <c r="H37" s="85">
        <f aca="true" t="shared" si="5" ref="H37:H42">G37/F37*100</f>
        <v>100</v>
      </c>
      <c r="I37" s="10" t="s">
        <v>696</v>
      </c>
      <c r="J37" s="85" t="s">
        <v>713</v>
      </c>
      <c r="K37" s="10" t="s">
        <v>696</v>
      </c>
      <c r="L37" s="85" t="str">
        <f>IF(K37="-","-",K37/F37*100)</f>
        <v>-</v>
      </c>
      <c r="M37" s="10" t="s">
        <v>696</v>
      </c>
      <c r="N37" s="85" t="s">
        <v>696</v>
      </c>
      <c r="O37" s="10">
        <v>19796</v>
      </c>
      <c r="P37" s="85">
        <f aca="true" t="shared" si="6" ref="P37:P42">O37/F37*100</f>
        <v>100</v>
      </c>
      <c r="Q37" s="10">
        <f aca="true" t="shared" si="7" ref="Q37:R42">+S37</f>
        <v>24</v>
      </c>
      <c r="R37" s="10">
        <f t="shared" si="7"/>
        <v>912</v>
      </c>
      <c r="S37" s="10">
        <v>24</v>
      </c>
      <c r="T37" s="10">
        <v>912</v>
      </c>
      <c r="U37" s="67" t="s">
        <v>696</v>
      </c>
      <c r="V37" s="67" t="s">
        <v>696</v>
      </c>
      <c r="W37" s="67" t="s">
        <v>696</v>
      </c>
      <c r="X37" s="67" t="s">
        <v>719</v>
      </c>
      <c r="Y37" s="10">
        <v>4</v>
      </c>
      <c r="Z37" s="10">
        <v>1727</v>
      </c>
    </row>
    <row r="38" spans="2:26" ht="16.5" customHeight="1">
      <c r="B38" s="41"/>
      <c r="C38" s="139" t="s">
        <v>54</v>
      </c>
      <c r="D38" s="139"/>
      <c r="F38" s="9">
        <v>48491</v>
      </c>
      <c r="G38" s="10">
        <v>26641</v>
      </c>
      <c r="H38" s="85">
        <f t="shared" si="5"/>
        <v>54.94009197583056</v>
      </c>
      <c r="I38" s="10">
        <v>21850</v>
      </c>
      <c r="J38" s="85">
        <f>I38/F38*100</f>
        <v>45.05990802416943</v>
      </c>
      <c r="K38" s="10" t="s">
        <v>696</v>
      </c>
      <c r="L38" s="85" t="str">
        <f>IF(K38="-","-",K38/F38*100)</f>
        <v>-</v>
      </c>
      <c r="M38" s="10">
        <v>2770</v>
      </c>
      <c r="N38" s="85">
        <f>M38/F38*100</f>
        <v>5.712400239219649</v>
      </c>
      <c r="O38" s="10">
        <v>45721</v>
      </c>
      <c r="P38" s="85">
        <f t="shared" si="6"/>
        <v>94.28759976078035</v>
      </c>
      <c r="Q38" s="10">
        <f t="shared" si="7"/>
        <v>51</v>
      </c>
      <c r="R38" s="10">
        <f t="shared" si="7"/>
        <v>1088</v>
      </c>
      <c r="S38" s="10">
        <v>51</v>
      </c>
      <c r="T38" s="10">
        <v>1088</v>
      </c>
      <c r="U38" s="67" t="s">
        <v>696</v>
      </c>
      <c r="V38" s="67" t="s">
        <v>696</v>
      </c>
      <c r="W38" s="67" t="s">
        <v>696</v>
      </c>
      <c r="X38" s="67" t="s">
        <v>719</v>
      </c>
      <c r="Y38" s="10" t="s">
        <v>712</v>
      </c>
      <c r="Z38" s="10" t="s">
        <v>712</v>
      </c>
    </row>
    <row r="39" spans="2:26" ht="16.5" customHeight="1">
      <c r="B39" s="41"/>
      <c r="C39" s="139" t="s">
        <v>55</v>
      </c>
      <c r="D39" s="139"/>
      <c r="F39" s="9">
        <v>126545</v>
      </c>
      <c r="G39" s="10">
        <v>84049</v>
      </c>
      <c r="H39" s="85">
        <f t="shared" si="5"/>
        <v>66.41827018056817</v>
      </c>
      <c r="I39" s="10">
        <v>42497</v>
      </c>
      <c r="J39" s="85">
        <f>I39/F39*100</f>
        <v>33.58252005215536</v>
      </c>
      <c r="K39" s="10">
        <v>4853</v>
      </c>
      <c r="L39" s="85">
        <f>IF(K39="-","-",K39/F39*100)</f>
        <v>3.8349994073254576</v>
      </c>
      <c r="M39" s="10">
        <v>13075</v>
      </c>
      <c r="N39" s="85">
        <f>M39/F39*100</f>
        <v>10.332292860247343</v>
      </c>
      <c r="O39" s="10">
        <v>108617</v>
      </c>
      <c r="P39" s="85">
        <f t="shared" si="6"/>
        <v>85.83270773242721</v>
      </c>
      <c r="Q39" s="10">
        <f t="shared" si="7"/>
        <v>131</v>
      </c>
      <c r="R39" s="10">
        <f t="shared" si="7"/>
        <v>2653</v>
      </c>
      <c r="S39" s="10">
        <v>131</v>
      </c>
      <c r="T39" s="10">
        <v>2653</v>
      </c>
      <c r="U39" s="67" t="s">
        <v>696</v>
      </c>
      <c r="V39" s="67" t="s">
        <v>696</v>
      </c>
      <c r="W39" s="67" t="s">
        <v>696</v>
      </c>
      <c r="X39" s="67" t="s">
        <v>719</v>
      </c>
      <c r="Y39" s="10">
        <v>4</v>
      </c>
      <c r="Z39" s="10">
        <v>667</v>
      </c>
    </row>
    <row r="40" spans="2:26" ht="16.5" customHeight="1">
      <c r="B40" s="41"/>
      <c r="C40" s="139" t="s">
        <v>56</v>
      </c>
      <c r="D40" s="139"/>
      <c r="F40" s="9">
        <v>2838</v>
      </c>
      <c r="G40" s="10">
        <v>2838</v>
      </c>
      <c r="H40" s="85">
        <f t="shared" si="5"/>
        <v>100</v>
      </c>
      <c r="I40" s="10" t="s">
        <v>696</v>
      </c>
      <c r="J40" s="85" t="s">
        <v>696</v>
      </c>
      <c r="K40" s="10" t="s">
        <v>696</v>
      </c>
      <c r="L40" s="85" t="str">
        <f>IF(K40="-","-",K40/F40*100)</f>
        <v>-</v>
      </c>
      <c r="M40" s="10" t="s">
        <v>696</v>
      </c>
      <c r="N40" s="85" t="s">
        <v>696</v>
      </c>
      <c r="O40" s="10">
        <v>2838</v>
      </c>
      <c r="P40" s="85">
        <f t="shared" si="6"/>
        <v>100</v>
      </c>
      <c r="Q40" s="10">
        <f t="shared" si="7"/>
        <v>8</v>
      </c>
      <c r="R40" s="10">
        <f t="shared" si="7"/>
        <v>95</v>
      </c>
      <c r="S40" s="10">
        <v>8</v>
      </c>
      <c r="T40" s="10">
        <v>95</v>
      </c>
      <c r="U40" s="67" t="s">
        <v>696</v>
      </c>
      <c r="V40" s="67" t="s">
        <v>696</v>
      </c>
      <c r="W40" s="67" t="s">
        <v>696</v>
      </c>
      <c r="X40" s="67" t="s">
        <v>719</v>
      </c>
      <c r="Y40" s="10" t="s">
        <v>712</v>
      </c>
      <c r="Z40" s="10" t="s">
        <v>712</v>
      </c>
    </row>
    <row r="41" spans="2:26" ht="16.5" customHeight="1">
      <c r="B41" s="41"/>
      <c r="C41" s="139" t="s">
        <v>57</v>
      </c>
      <c r="D41" s="139"/>
      <c r="F41" s="9">
        <v>55734</v>
      </c>
      <c r="G41" s="10">
        <v>42303</v>
      </c>
      <c r="H41" s="85">
        <f t="shared" si="5"/>
        <v>75.90160404779847</v>
      </c>
      <c r="I41" s="10">
        <v>13431</v>
      </c>
      <c r="J41" s="85">
        <f>I41/F41*100</f>
        <v>24.09839595220153</v>
      </c>
      <c r="K41" s="10" t="s">
        <v>696</v>
      </c>
      <c r="L41" s="85" t="str">
        <f>IF(K41="-","-",K41/F41*100)</f>
        <v>-</v>
      </c>
      <c r="M41" s="10">
        <v>9896</v>
      </c>
      <c r="N41" s="85">
        <f>M41/F41*100</f>
        <v>17.755768471668997</v>
      </c>
      <c r="O41" s="10">
        <v>45838</v>
      </c>
      <c r="P41" s="85">
        <f t="shared" si="6"/>
        <v>82.244231528331</v>
      </c>
      <c r="Q41" s="10">
        <f t="shared" si="7"/>
        <v>52</v>
      </c>
      <c r="R41" s="10">
        <f t="shared" si="7"/>
        <v>1250</v>
      </c>
      <c r="S41" s="10">
        <v>52</v>
      </c>
      <c r="T41" s="10">
        <v>1250</v>
      </c>
      <c r="U41" s="67" t="s">
        <v>696</v>
      </c>
      <c r="V41" s="67" t="s">
        <v>696</v>
      </c>
      <c r="W41" s="67" t="s">
        <v>696</v>
      </c>
      <c r="X41" s="67" t="s">
        <v>719</v>
      </c>
      <c r="Y41" s="10">
        <v>4</v>
      </c>
      <c r="Z41" s="10">
        <v>1528</v>
      </c>
    </row>
    <row r="42" spans="2:26" ht="16.5" customHeight="1">
      <c r="B42" s="41"/>
      <c r="C42" s="139" t="s">
        <v>58</v>
      </c>
      <c r="D42" s="139"/>
      <c r="F42" s="9">
        <v>37590</v>
      </c>
      <c r="G42" s="10">
        <v>30302</v>
      </c>
      <c r="H42" s="85">
        <f t="shared" si="5"/>
        <v>80.6118648576749</v>
      </c>
      <c r="I42" s="10">
        <v>7288</v>
      </c>
      <c r="J42" s="85">
        <f>I42/F42*100</f>
        <v>19.388135142325087</v>
      </c>
      <c r="K42" s="10" t="s">
        <v>696</v>
      </c>
      <c r="L42" s="85" t="s">
        <v>696</v>
      </c>
      <c r="M42" s="10">
        <v>6178</v>
      </c>
      <c r="N42" s="85">
        <f>M42/F42*100</f>
        <v>16.435222133546155</v>
      </c>
      <c r="O42" s="10">
        <v>31412</v>
      </c>
      <c r="P42" s="85">
        <f t="shared" si="6"/>
        <v>83.56477786645384</v>
      </c>
      <c r="Q42" s="10">
        <f t="shared" si="7"/>
        <v>49</v>
      </c>
      <c r="R42" s="10">
        <f t="shared" si="7"/>
        <v>1155</v>
      </c>
      <c r="S42" s="10">
        <v>49</v>
      </c>
      <c r="T42" s="10">
        <v>1155</v>
      </c>
      <c r="U42" s="67" t="s">
        <v>696</v>
      </c>
      <c r="V42" s="67" t="s">
        <v>696</v>
      </c>
      <c r="W42" s="67" t="s">
        <v>696</v>
      </c>
      <c r="X42" s="67" t="s">
        <v>719</v>
      </c>
      <c r="Y42" s="10">
        <v>1</v>
      </c>
      <c r="Z42" s="10">
        <v>1297</v>
      </c>
    </row>
    <row r="43" spans="2:26" ht="16.5" customHeight="1">
      <c r="B43" s="41"/>
      <c r="C43" s="41"/>
      <c r="D43" s="41"/>
      <c r="F43" s="9"/>
      <c r="G43" s="10"/>
      <c r="H43" s="10"/>
      <c r="I43" s="10"/>
      <c r="J43" s="85"/>
      <c r="K43" s="10"/>
      <c r="L43" s="85"/>
      <c r="M43" s="10"/>
      <c r="N43" s="85"/>
      <c r="O43" s="10"/>
      <c r="P43" s="85"/>
      <c r="Q43" s="10"/>
      <c r="R43" s="10"/>
      <c r="S43" s="10"/>
      <c r="T43" s="10"/>
      <c r="U43" s="10"/>
      <c r="V43" s="10"/>
      <c r="W43" s="10"/>
      <c r="X43" s="10"/>
      <c r="Y43" s="10"/>
      <c r="Z43" s="10"/>
    </row>
    <row r="44" spans="2:26" s="11" customFormat="1" ht="16.5" customHeight="1">
      <c r="B44" s="138" t="s">
        <v>355</v>
      </c>
      <c r="C44" s="138"/>
      <c r="D44" s="138"/>
      <c r="F44" s="12">
        <f>SUM(F45:F47)</f>
        <v>180100</v>
      </c>
      <c r="G44" s="13">
        <f>SUM(G45:G47)</f>
        <v>180100</v>
      </c>
      <c r="H44" s="84">
        <v>100</v>
      </c>
      <c r="I44" s="92" t="s">
        <v>344</v>
      </c>
      <c r="J44" s="84" t="s">
        <v>344</v>
      </c>
      <c r="K44" s="13" t="s">
        <v>344</v>
      </c>
      <c r="L44" s="84" t="s">
        <v>344</v>
      </c>
      <c r="M44" s="13" t="s">
        <v>344</v>
      </c>
      <c r="N44" s="84" t="s">
        <v>344</v>
      </c>
      <c r="O44" s="13">
        <f>SUM(O45:O47)</f>
        <v>180100</v>
      </c>
      <c r="P44" s="84">
        <v>100</v>
      </c>
      <c r="Q44" s="13">
        <f>SUM(Q45:Q47)</f>
        <v>229</v>
      </c>
      <c r="R44" s="13">
        <f aca="true" t="shared" si="8" ref="R44:Z44">SUM(R45:R47)</f>
        <v>27935</v>
      </c>
      <c r="S44" s="13">
        <f t="shared" si="8"/>
        <v>229</v>
      </c>
      <c r="T44" s="13">
        <f t="shared" si="8"/>
        <v>27935</v>
      </c>
      <c r="U44" s="13" t="s">
        <v>344</v>
      </c>
      <c r="V44" s="13" t="s">
        <v>344</v>
      </c>
      <c r="W44" s="13" t="s">
        <v>344</v>
      </c>
      <c r="X44" s="13" t="s">
        <v>344</v>
      </c>
      <c r="Y44" s="13">
        <f t="shared" si="8"/>
        <v>44</v>
      </c>
      <c r="Z44" s="13">
        <f t="shared" si="8"/>
        <v>30362</v>
      </c>
    </row>
    <row r="45" spans="2:26" ht="16.5" customHeight="1">
      <c r="B45" s="41"/>
      <c r="C45" s="139" t="s">
        <v>356</v>
      </c>
      <c r="D45" s="139"/>
      <c r="F45" s="9">
        <f>+G45</f>
        <v>29900</v>
      </c>
      <c r="G45" s="10">
        <f>+O45</f>
        <v>29900</v>
      </c>
      <c r="H45" s="85">
        <v>100</v>
      </c>
      <c r="I45" s="10" t="s">
        <v>357</v>
      </c>
      <c r="J45" s="85" t="s">
        <v>357</v>
      </c>
      <c r="K45" s="10" t="s">
        <v>357</v>
      </c>
      <c r="L45" s="85" t="s">
        <v>357</v>
      </c>
      <c r="M45" s="10" t="s">
        <v>357</v>
      </c>
      <c r="N45" s="85" t="s">
        <v>357</v>
      </c>
      <c r="O45" s="10">
        <v>29900</v>
      </c>
      <c r="P45" s="85">
        <v>100</v>
      </c>
      <c r="Q45" s="10">
        <f aca="true" t="shared" si="9" ref="Q45:R47">+S45</f>
        <v>40</v>
      </c>
      <c r="R45" s="10">
        <f t="shared" si="9"/>
        <v>3124</v>
      </c>
      <c r="S45" s="10">
        <v>40</v>
      </c>
      <c r="T45" s="10">
        <v>3124</v>
      </c>
      <c r="U45" s="10" t="s">
        <v>357</v>
      </c>
      <c r="V45" s="10" t="s">
        <v>357</v>
      </c>
      <c r="W45" s="10" t="s">
        <v>357</v>
      </c>
      <c r="X45" s="10" t="s">
        <v>357</v>
      </c>
      <c r="Y45" s="10">
        <v>4</v>
      </c>
      <c r="Z45" s="10">
        <v>482</v>
      </c>
    </row>
    <row r="46" spans="2:26" ht="16.5" customHeight="1">
      <c r="B46" s="41"/>
      <c r="C46" s="139" t="s">
        <v>585</v>
      </c>
      <c r="D46" s="139"/>
      <c r="F46" s="9">
        <f>+G46</f>
        <v>61800</v>
      </c>
      <c r="G46" s="10">
        <f>+O46</f>
        <v>61800</v>
      </c>
      <c r="H46" s="85">
        <v>100</v>
      </c>
      <c r="I46" s="10" t="s">
        <v>358</v>
      </c>
      <c r="J46" s="85" t="s">
        <v>358</v>
      </c>
      <c r="K46" s="10" t="s">
        <v>358</v>
      </c>
      <c r="L46" s="85" t="s">
        <v>358</v>
      </c>
      <c r="M46" s="10" t="s">
        <v>358</v>
      </c>
      <c r="N46" s="85" t="s">
        <v>358</v>
      </c>
      <c r="O46" s="10">
        <v>61800</v>
      </c>
      <c r="P46" s="85">
        <v>100</v>
      </c>
      <c r="Q46" s="10">
        <f t="shared" si="9"/>
        <v>56</v>
      </c>
      <c r="R46" s="10">
        <f t="shared" si="9"/>
        <v>5300</v>
      </c>
      <c r="S46" s="10">
        <v>56</v>
      </c>
      <c r="T46" s="10">
        <v>5300</v>
      </c>
      <c r="U46" s="10" t="s">
        <v>358</v>
      </c>
      <c r="V46" s="10" t="s">
        <v>358</v>
      </c>
      <c r="W46" s="10" t="s">
        <v>358</v>
      </c>
      <c r="X46" s="10" t="s">
        <v>358</v>
      </c>
      <c r="Y46" s="10">
        <v>7</v>
      </c>
      <c r="Z46" s="10">
        <v>5991</v>
      </c>
    </row>
    <row r="47" spans="2:26" ht="16.5" customHeight="1">
      <c r="B47" s="41"/>
      <c r="C47" s="140" t="s">
        <v>335</v>
      </c>
      <c r="D47" s="140"/>
      <c r="F47" s="9">
        <f>+G47</f>
        <v>88400</v>
      </c>
      <c r="G47" s="10">
        <f>+O47</f>
        <v>88400</v>
      </c>
      <c r="H47" s="85">
        <v>100</v>
      </c>
      <c r="I47" s="10" t="s">
        <v>348</v>
      </c>
      <c r="J47" s="85" t="s">
        <v>348</v>
      </c>
      <c r="K47" s="10" t="s">
        <v>348</v>
      </c>
      <c r="L47" s="85" t="s">
        <v>348</v>
      </c>
      <c r="M47" s="10" t="s">
        <v>348</v>
      </c>
      <c r="N47" s="85" t="s">
        <v>348</v>
      </c>
      <c r="O47" s="10">
        <v>88400</v>
      </c>
      <c r="P47" s="85">
        <v>100</v>
      </c>
      <c r="Q47" s="10">
        <f t="shared" si="9"/>
        <v>133</v>
      </c>
      <c r="R47" s="10">
        <f t="shared" si="9"/>
        <v>19511</v>
      </c>
      <c r="S47" s="10">
        <v>133</v>
      </c>
      <c r="T47" s="10">
        <v>19511</v>
      </c>
      <c r="U47" s="10" t="s">
        <v>348</v>
      </c>
      <c r="V47" s="10" t="s">
        <v>348</v>
      </c>
      <c r="W47" s="10" t="s">
        <v>348</v>
      </c>
      <c r="X47" s="10" t="s">
        <v>348</v>
      </c>
      <c r="Y47" s="10">
        <v>33</v>
      </c>
      <c r="Z47" s="10">
        <v>23889</v>
      </c>
    </row>
    <row r="48" spans="2:26" ht="16.5" customHeight="1">
      <c r="B48" s="41"/>
      <c r="C48" s="41"/>
      <c r="D48" s="41"/>
      <c r="F48" s="9"/>
      <c r="G48" s="10"/>
      <c r="H48" s="10"/>
      <c r="I48" s="10"/>
      <c r="J48" s="85"/>
      <c r="K48" s="10"/>
      <c r="L48" s="85"/>
      <c r="M48" s="10"/>
      <c r="N48" s="85"/>
      <c r="O48" s="10"/>
      <c r="P48" s="85"/>
      <c r="Q48" s="10"/>
      <c r="R48" s="10"/>
      <c r="S48" s="10"/>
      <c r="T48" s="10"/>
      <c r="U48" s="10"/>
      <c r="V48" s="10"/>
      <c r="W48" s="10"/>
      <c r="X48" s="10"/>
      <c r="Y48" s="10"/>
      <c r="Z48" s="10"/>
    </row>
    <row r="49" spans="2:26" s="11" customFormat="1" ht="16.5" customHeight="1">
      <c r="B49" s="138" t="s">
        <v>359</v>
      </c>
      <c r="C49" s="138"/>
      <c r="D49" s="138"/>
      <c r="F49" s="12">
        <f>SUM(F59,F163)</f>
        <v>3143896</v>
      </c>
      <c r="G49" s="13">
        <f>SUM(G59,G163)</f>
        <v>2347898</v>
      </c>
      <c r="H49" s="84">
        <f>G49/F49*100</f>
        <v>74.68115993658824</v>
      </c>
      <c r="I49" s="13">
        <f>SUM(I59,I163)</f>
        <v>795998</v>
      </c>
      <c r="J49" s="84">
        <f>I49/F49*100</f>
        <v>25.31884006341177</v>
      </c>
      <c r="K49" s="13">
        <f>SUM(K59,K163)</f>
        <v>30111</v>
      </c>
      <c r="L49" s="84">
        <f>IF(K49="-","-",K49/F49*100)</f>
        <v>0.9577606892848873</v>
      </c>
      <c r="M49" s="13">
        <f>SUM(M59,M163)</f>
        <v>110618</v>
      </c>
      <c r="N49" s="84">
        <f>IF(M49="-","-",M49/F49*100)</f>
        <v>3.518500611979531</v>
      </c>
      <c r="O49" s="13">
        <f>SUM(O59,O163)</f>
        <v>3003167</v>
      </c>
      <c r="P49" s="84">
        <f>IF(O49="-","-",O49/F49*100)</f>
        <v>95.52373869873558</v>
      </c>
      <c r="Q49" s="13">
        <f aca="true" t="shared" si="10" ref="Q49:V49">SUM(Q59,Q163)</f>
        <v>3017</v>
      </c>
      <c r="R49" s="13">
        <f t="shared" si="10"/>
        <v>72062</v>
      </c>
      <c r="S49" s="13">
        <f t="shared" si="10"/>
        <v>3006</v>
      </c>
      <c r="T49" s="13">
        <f t="shared" si="10"/>
        <v>71955</v>
      </c>
      <c r="U49" s="13">
        <f t="shared" si="10"/>
        <v>11</v>
      </c>
      <c r="V49" s="13">
        <f t="shared" si="10"/>
        <v>107</v>
      </c>
      <c r="W49" s="13" t="s">
        <v>343</v>
      </c>
      <c r="X49" s="13" t="s">
        <v>343</v>
      </c>
      <c r="Y49" s="13">
        <f>SUM(Y59,Y163)</f>
        <v>54</v>
      </c>
      <c r="Z49" s="13">
        <f>SUM(Z59,Z163)</f>
        <v>13876</v>
      </c>
    </row>
    <row r="50" ht="6.75" customHeight="1" thickBot="1">
      <c r="F50" s="100"/>
    </row>
    <row r="51" spans="1:26" ht="13.5">
      <c r="A51" s="59" t="s">
        <v>281</v>
      </c>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row>
    <row r="52" ht="17.25">
      <c r="L52" s="2" t="s">
        <v>360</v>
      </c>
    </row>
    <row r="53" spans="1:26" ht="14.25" thickBot="1">
      <c r="A53" s="26" t="s">
        <v>361</v>
      </c>
      <c r="B53" s="3"/>
      <c r="Z53" s="6"/>
    </row>
    <row r="54" spans="1:26" ht="15" customHeight="1" thickTop="1">
      <c r="A54" s="148" t="s">
        <v>362</v>
      </c>
      <c r="B54" s="148"/>
      <c r="C54" s="148"/>
      <c r="D54" s="148"/>
      <c r="E54" s="148"/>
      <c r="F54" s="151" t="s">
        <v>363</v>
      </c>
      <c r="G54" s="151" t="s">
        <v>26</v>
      </c>
      <c r="H54" s="148"/>
      <c r="I54" s="151" t="s">
        <v>27</v>
      </c>
      <c r="J54" s="148"/>
      <c r="K54" s="151" t="s">
        <v>28</v>
      </c>
      <c r="L54" s="148"/>
      <c r="M54" s="151" t="s">
        <v>29</v>
      </c>
      <c r="N54" s="148"/>
      <c r="O54" s="151" t="s">
        <v>714</v>
      </c>
      <c r="P54" s="154"/>
      <c r="Q54" s="158" t="s">
        <v>30</v>
      </c>
      <c r="R54" s="159"/>
      <c r="S54" s="159"/>
      <c r="T54" s="159"/>
      <c r="U54" s="159"/>
      <c r="V54" s="160"/>
      <c r="W54" s="151" t="s">
        <v>31</v>
      </c>
      <c r="X54" s="148"/>
      <c r="Y54" s="151" t="s">
        <v>32</v>
      </c>
      <c r="Z54" s="148"/>
    </row>
    <row r="55" spans="1:26" ht="7.5" customHeight="1">
      <c r="A55" s="149"/>
      <c r="B55" s="149"/>
      <c r="C55" s="149"/>
      <c r="D55" s="149"/>
      <c r="E55" s="149"/>
      <c r="F55" s="152"/>
      <c r="G55" s="153"/>
      <c r="H55" s="150"/>
      <c r="I55" s="153"/>
      <c r="J55" s="150"/>
      <c r="K55" s="153"/>
      <c r="L55" s="150"/>
      <c r="M55" s="153"/>
      <c r="N55" s="150"/>
      <c r="O55" s="153"/>
      <c r="P55" s="155"/>
      <c r="Q55" s="152" t="s">
        <v>584</v>
      </c>
      <c r="R55" s="149"/>
      <c r="S55" s="152" t="s">
        <v>33</v>
      </c>
      <c r="T55" s="149"/>
      <c r="U55" s="152" t="s">
        <v>34</v>
      </c>
      <c r="V55" s="161"/>
      <c r="W55" s="153"/>
      <c r="X55" s="150"/>
      <c r="Y55" s="153"/>
      <c r="Z55" s="150"/>
    </row>
    <row r="56" spans="1:26" ht="7.5" customHeight="1">
      <c r="A56" s="149"/>
      <c r="B56" s="149"/>
      <c r="C56" s="149"/>
      <c r="D56" s="149"/>
      <c r="E56" s="149"/>
      <c r="F56" s="152"/>
      <c r="G56" s="152" t="s">
        <v>35</v>
      </c>
      <c r="H56" s="152" t="s">
        <v>36</v>
      </c>
      <c r="I56" s="152" t="s">
        <v>35</v>
      </c>
      <c r="J56" s="152" t="s">
        <v>36</v>
      </c>
      <c r="K56" s="152" t="s">
        <v>35</v>
      </c>
      <c r="L56" s="152" t="s">
        <v>36</v>
      </c>
      <c r="M56" s="152" t="s">
        <v>35</v>
      </c>
      <c r="N56" s="152" t="s">
        <v>36</v>
      </c>
      <c r="O56" s="152" t="s">
        <v>35</v>
      </c>
      <c r="P56" s="156" t="s">
        <v>36</v>
      </c>
      <c r="Q56" s="153"/>
      <c r="R56" s="150"/>
      <c r="S56" s="153"/>
      <c r="T56" s="150"/>
      <c r="U56" s="153"/>
      <c r="V56" s="155"/>
      <c r="W56" s="152" t="s">
        <v>37</v>
      </c>
      <c r="X56" s="134" t="s">
        <v>35</v>
      </c>
      <c r="Y56" s="152" t="s">
        <v>37</v>
      </c>
      <c r="Z56" s="152" t="s">
        <v>35</v>
      </c>
    </row>
    <row r="57" spans="1:26" ht="15" customHeight="1">
      <c r="A57" s="150"/>
      <c r="B57" s="150"/>
      <c r="C57" s="150"/>
      <c r="D57" s="150"/>
      <c r="E57" s="150"/>
      <c r="F57" s="153"/>
      <c r="G57" s="153"/>
      <c r="H57" s="153"/>
      <c r="I57" s="153"/>
      <c r="J57" s="153"/>
      <c r="K57" s="153"/>
      <c r="L57" s="153"/>
      <c r="M57" s="153"/>
      <c r="N57" s="153"/>
      <c r="O57" s="153"/>
      <c r="P57" s="157"/>
      <c r="Q57" s="5" t="s">
        <v>37</v>
      </c>
      <c r="R57" s="5" t="s">
        <v>35</v>
      </c>
      <c r="S57" s="5" t="s">
        <v>37</v>
      </c>
      <c r="T57" s="5" t="s">
        <v>35</v>
      </c>
      <c r="U57" s="5" t="s">
        <v>37</v>
      </c>
      <c r="V57" s="5" t="s">
        <v>35</v>
      </c>
      <c r="W57" s="153"/>
      <c r="X57" s="157"/>
      <c r="Y57" s="153"/>
      <c r="Z57" s="153"/>
    </row>
    <row r="58" ht="6" customHeight="1">
      <c r="F58" s="98"/>
    </row>
    <row r="59" spans="2:26" s="11" customFormat="1" ht="14.25" customHeight="1">
      <c r="B59" s="141" t="s">
        <v>364</v>
      </c>
      <c r="C59" s="141"/>
      <c r="D59" s="141"/>
      <c r="F59" s="12">
        <v>1444956</v>
      </c>
      <c r="G59" s="13">
        <v>1159347</v>
      </c>
      <c r="H59" s="84">
        <f>G59/F59*100</f>
        <v>80.2340694111101</v>
      </c>
      <c r="I59" s="13">
        <v>285609</v>
      </c>
      <c r="J59" s="84">
        <f>I59/F59*100</f>
        <v>19.765930588889905</v>
      </c>
      <c r="K59" s="13">
        <v>10159</v>
      </c>
      <c r="L59" s="84">
        <f>IF(K59="-","-",K59/F59*100)</f>
        <v>0.7030663909489285</v>
      </c>
      <c r="M59" s="13">
        <v>47003</v>
      </c>
      <c r="N59" s="84">
        <f>IF(M59="-","-",M59/F59*100)</f>
        <v>3.2529018184636764</v>
      </c>
      <c r="O59" s="13">
        <v>1387794</v>
      </c>
      <c r="P59" s="84">
        <f>IF(O59="-","-",O59/F59*100)</f>
        <v>96.0440317905874</v>
      </c>
      <c r="Q59" s="13">
        <f>IF(S59="-","-",S59)</f>
        <v>1476</v>
      </c>
      <c r="R59" s="13">
        <f>IF(T59="-","-",T59)</f>
        <v>42021</v>
      </c>
      <c r="S59" s="13">
        <v>1476</v>
      </c>
      <c r="T59" s="13">
        <v>42021</v>
      </c>
      <c r="U59" s="13" t="s">
        <v>696</v>
      </c>
      <c r="V59" s="13" t="s">
        <v>696</v>
      </c>
      <c r="W59" s="13" t="s">
        <v>696</v>
      </c>
      <c r="X59" s="13" t="s">
        <v>696</v>
      </c>
      <c r="Y59" s="13">
        <v>21</v>
      </c>
      <c r="Z59" s="13">
        <v>4168</v>
      </c>
    </row>
    <row r="60" spans="2:26" ht="14.25" customHeight="1">
      <c r="B60" s="14"/>
      <c r="C60" s="14"/>
      <c r="D60" s="14"/>
      <c r="F60" s="9"/>
      <c r="G60" s="10"/>
      <c r="H60" s="10"/>
      <c r="I60" s="10"/>
      <c r="J60" s="10"/>
      <c r="K60" s="10"/>
      <c r="L60" s="10"/>
      <c r="M60" s="10"/>
      <c r="N60" s="10"/>
      <c r="O60" s="10"/>
      <c r="P60" s="10"/>
      <c r="Q60" s="13"/>
      <c r="R60" s="13">
        <f>+T60+V60</f>
        <v>0</v>
      </c>
      <c r="S60" s="10"/>
      <c r="T60" s="10"/>
      <c r="U60" s="10"/>
      <c r="V60" s="10"/>
      <c r="W60" s="10"/>
      <c r="X60" s="10"/>
      <c r="Y60" s="10"/>
      <c r="Z60" s="10"/>
    </row>
    <row r="61" spans="2:26" ht="14.25" customHeight="1">
      <c r="B61" s="14"/>
      <c r="C61" s="142" t="s">
        <v>365</v>
      </c>
      <c r="D61" s="142"/>
      <c r="F61" s="9">
        <v>37756</v>
      </c>
      <c r="G61" s="10">
        <v>37551</v>
      </c>
      <c r="H61" s="85">
        <f>G61/F61*100</f>
        <v>99.45703994067168</v>
      </c>
      <c r="I61" s="10">
        <v>205</v>
      </c>
      <c r="J61" s="85">
        <f>I61/F61*100</f>
        <v>0.5429600593283187</v>
      </c>
      <c r="K61" s="10">
        <v>7</v>
      </c>
      <c r="L61" s="85">
        <f>IF(K61="-","-",K61/F61*100)</f>
        <v>0.018540099586820638</v>
      </c>
      <c r="M61" s="10" t="s">
        <v>696</v>
      </c>
      <c r="N61" s="85" t="str">
        <f>IF(M61="-","-",M61/F61*100)</f>
        <v>-</v>
      </c>
      <c r="O61" s="10">
        <v>37749</v>
      </c>
      <c r="P61" s="85">
        <f>IF(O61="-","-",O61/F61*100)</f>
        <v>99.98145990041318</v>
      </c>
      <c r="Q61" s="10">
        <f aca="true" t="shared" si="11" ref="Q61:R107">IF(S61="-","-",S61)</f>
        <v>45</v>
      </c>
      <c r="R61" s="10">
        <f t="shared" si="11"/>
        <v>1798</v>
      </c>
      <c r="S61" s="10">
        <v>45</v>
      </c>
      <c r="T61" s="10">
        <v>1798</v>
      </c>
      <c r="U61" s="10" t="s">
        <v>696</v>
      </c>
      <c r="V61" s="10" t="s">
        <v>696</v>
      </c>
      <c r="W61" s="10" t="s">
        <v>696</v>
      </c>
      <c r="X61" s="10" t="s">
        <v>696</v>
      </c>
      <c r="Y61" s="10" t="s">
        <v>696</v>
      </c>
      <c r="Z61" s="10" t="s">
        <v>696</v>
      </c>
    </row>
    <row r="62" spans="2:26" ht="14.25" customHeight="1">
      <c r="B62" s="14"/>
      <c r="C62" s="142" t="s">
        <v>282</v>
      </c>
      <c r="D62" s="142"/>
      <c r="F62" s="9">
        <v>11760</v>
      </c>
      <c r="G62" s="10">
        <v>11384</v>
      </c>
      <c r="H62" s="85">
        <f>G62/F62*100</f>
        <v>96.80272108843538</v>
      </c>
      <c r="I62" s="10">
        <v>376</v>
      </c>
      <c r="J62" s="85">
        <f>I62/F62*100</f>
        <v>3.197278911564626</v>
      </c>
      <c r="K62" s="10" t="s">
        <v>696</v>
      </c>
      <c r="L62" s="85" t="str">
        <f>IF(K62="-","-",K62/F62*100)</f>
        <v>-</v>
      </c>
      <c r="M62" s="10">
        <v>132</v>
      </c>
      <c r="N62" s="85">
        <f>IF(M62="-","-",M62/F62*100)</f>
        <v>1.1224489795918366</v>
      </c>
      <c r="O62" s="10">
        <v>11627</v>
      </c>
      <c r="P62" s="85">
        <f>IF(O62="-","-",O62/F62*100)</f>
        <v>98.86904761904762</v>
      </c>
      <c r="Q62" s="10">
        <f t="shared" si="11"/>
        <v>7</v>
      </c>
      <c r="R62" s="10">
        <f t="shared" si="11"/>
        <v>319</v>
      </c>
      <c r="S62" s="10">
        <v>7</v>
      </c>
      <c r="T62" s="10">
        <v>319</v>
      </c>
      <c r="U62" s="10" t="s">
        <v>696</v>
      </c>
      <c r="V62" s="10" t="s">
        <v>696</v>
      </c>
      <c r="W62" s="10" t="s">
        <v>696</v>
      </c>
      <c r="X62" s="10" t="s">
        <v>696</v>
      </c>
      <c r="Y62" s="10" t="s">
        <v>696</v>
      </c>
      <c r="Z62" s="10" t="s">
        <v>696</v>
      </c>
    </row>
    <row r="63" spans="2:26" ht="14.25" customHeight="1">
      <c r="B63" s="14"/>
      <c r="C63" s="142" t="s">
        <v>283</v>
      </c>
      <c r="D63" s="142"/>
      <c r="F63" s="9">
        <v>16680</v>
      </c>
      <c r="G63" s="10">
        <v>16680</v>
      </c>
      <c r="H63" s="85">
        <f>G63/F63*100</f>
        <v>100</v>
      </c>
      <c r="I63" s="10" t="s">
        <v>696</v>
      </c>
      <c r="J63" s="85" t="str">
        <f>IF(I63="-","-",I63/F63*100)</f>
        <v>-</v>
      </c>
      <c r="K63" s="10" t="s">
        <v>696</v>
      </c>
      <c r="L63" s="85" t="str">
        <f>IF(K63="-","-",K63/F63*100)</f>
        <v>-</v>
      </c>
      <c r="M63" s="10" t="s">
        <v>696</v>
      </c>
      <c r="N63" s="85" t="str">
        <f>IF(M63="-","-",M63/F63*100)</f>
        <v>-</v>
      </c>
      <c r="O63" s="10">
        <v>16680</v>
      </c>
      <c r="P63" s="85">
        <f>IF(O63="-","-",O63/F63*100)</f>
        <v>100</v>
      </c>
      <c r="Q63" s="10">
        <f t="shared" si="11"/>
        <v>6</v>
      </c>
      <c r="R63" s="10">
        <f t="shared" si="11"/>
        <v>46</v>
      </c>
      <c r="S63" s="10">
        <v>6</v>
      </c>
      <c r="T63" s="10">
        <v>46</v>
      </c>
      <c r="U63" s="10" t="s">
        <v>696</v>
      </c>
      <c r="V63" s="10" t="s">
        <v>696</v>
      </c>
      <c r="W63" s="10" t="s">
        <v>696</v>
      </c>
      <c r="X63" s="10" t="s">
        <v>696</v>
      </c>
      <c r="Y63" s="10" t="s">
        <v>696</v>
      </c>
      <c r="Z63" s="10" t="s">
        <v>696</v>
      </c>
    </row>
    <row r="64" spans="2:26" ht="14.25" customHeight="1">
      <c r="B64" s="14"/>
      <c r="C64" s="142" t="s">
        <v>586</v>
      </c>
      <c r="D64" s="142"/>
      <c r="F64" s="9">
        <v>18595</v>
      </c>
      <c r="G64" s="10">
        <v>9168</v>
      </c>
      <c r="H64" s="85">
        <f>G64/F64*100</f>
        <v>49.3035762301694</v>
      </c>
      <c r="I64" s="10">
        <v>9427</v>
      </c>
      <c r="J64" s="85">
        <f>IF(I64="-","-",I64/F64*100)</f>
        <v>50.6964237698306</v>
      </c>
      <c r="K64" s="10" t="s">
        <v>696</v>
      </c>
      <c r="L64" s="85" t="str">
        <f>IF(K64="-","-",K64/F64*100)</f>
        <v>-</v>
      </c>
      <c r="M64" s="10">
        <v>510</v>
      </c>
      <c r="N64" s="85">
        <f>IF(M64="-","-",M64/F64*100)</f>
        <v>2.7426727614950255</v>
      </c>
      <c r="O64" s="10">
        <v>18085</v>
      </c>
      <c r="P64" s="85">
        <f>IF(O64="-","-",O64/F64*100)</f>
        <v>97.25732723850497</v>
      </c>
      <c r="Q64" s="10">
        <f t="shared" si="11"/>
        <v>13</v>
      </c>
      <c r="R64" s="10">
        <f t="shared" si="11"/>
        <v>685</v>
      </c>
      <c r="S64" s="10">
        <v>13</v>
      </c>
      <c r="T64" s="10">
        <v>685</v>
      </c>
      <c r="U64" s="10" t="s">
        <v>696</v>
      </c>
      <c r="V64" s="10" t="s">
        <v>696</v>
      </c>
      <c r="W64" s="10" t="s">
        <v>696</v>
      </c>
      <c r="X64" s="10" t="s">
        <v>696</v>
      </c>
      <c r="Y64" s="10" t="s">
        <v>696</v>
      </c>
      <c r="Z64" s="10" t="s">
        <v>696</v>
      </c>
    </row>
    <row r="65" spans="2:26" ht="14.25" customHeight="1">
      <c r="B65" s="14"/>
      <c r="C65" s="142" t="s">
        <v>369</v>
      </c>
      <c r="D65" s="142"/>
      <c r="F65" s="9">
        <v>6215</v>
      </c>
      <c r="G65" s="10">
        <v>4979</v>
      </c>
      <c r="H65" s="85">
        <f>G65/F65*100</f>
        <v>80.11263073209976</v>
      </c>
      <c r="I65" s="10">
        <v>1236</v>
      </c>
      <c r="J65" s="85">
        <f>IF(I65="-","-",I65/F65*100)</f>
        <v>19.88736926790024</v>
      </c>
      <c r="K65" s="10" t="s">
        <v>696</v>
      </c>
      <c r="L65" s="85" t="str">
        <f>IF(K65="-","-",K65/F65*100)</f>
        <v>-</v>
      </c>
      <c r="M65" s="10" t="s">
        <v>696</v>
      </c>
      <c r="N65" s="85" t="str">
        <f>IF(M65="-","-",M65/F65*100)</f>
        <v>-</v>
      </c>
      <c r="O65" s="10">
        <v>6215</v>
      </c>
      <c r="P65" s="85">
        <f>IF(O65="-","-",O65/F65*100)</f>
        <v>100</v>
      </c>
      <c r="Q65" s="10">
        <f t="shared" si="11"/>
        <v>4</v>
      </c>
      <c r="R65" s="10">
        <f t="shared" si="11"/>
        <v>85</v>
      </c>
      <c r="S65" s="10">
        <v>4</v>
      </c>
      <c r="T65" s="10">
        <v>85</v>
      </c>
      <c r="U65" s="10" t="s">
        <v>696</v>
      </c>
      <c r="V65" s="10" t="s">
        <v>696</v>
      </c>
      <c r="W65" s="10" t="s">
        <v>696</v>
      </c>
      <c r="X65" s="10" t="s">
        <v>696</v>
      </c>
      <c r="Y65" s="10" t="s">
        <v>696</v>
      </c>
      <c r="Z65" s="10" t="s">
        <v>696</v>
      </c>
    </row>
    <row r="66" spans="2:26" ht="14.25" customHeight="1">
      <c r="B66" s="14"/>
      <c r="C66" s="14"/>
      <c r="D66" s="14"/>
      <c r="F66" s="9"/>
      <c r="G66" s="10"/>
      <c r="H66" s="85"/>
      <c r="I66" s="10"/>
      <c r="J66" s="85"/>
      <c r="K66" s="10"/>
      <c r="L66" s="85"/>
      <c r="M66" s="10"/>
      <c r="N66" s="85"/>
      <c r="O66" s="10"/>
      <c r="P66" s="85"/>
      <c r="Q66" s="10"/>
      <c r="R66" s="10"/>
      <c r="S66" s="10"/>
      <c r="T66" s="10"/>
      <c r="U66" s="10"/>
      <c r="V66" s="10"/>
      <c r="W66" s="10"/>
      <c r="X66" s="10"/>
      <c r="Y66" s="10"/>
      <c r="Z66" s="10"/>
    </row>
    <row r="67" spans="2:26" ht="14.25" customHeight="1">
      <c r="B67" s="14"/>
      <c r="C67" s="142" t="s">
        <v>370</v>
      </c>
      <c r="D67" s="142"/>
      <c r="F67" s="9">
        <v>7184</v>
      </c>
      <c r="G67" s="10">
        <v>7184</v>
      </c>
      <c r="H67" s="85">
        <f>G67/F67*100</f>
        <v>100</v>
      </c>
      <c r="I67" s="10" t="s">
        <v>696</v>
      </c>
      <c r="J67" s="85" t="str">
        <f>IF(I67="-","-",I67/F67*100)</f>
        <v>-</v>
      </c>
      <c r="K67" s="10" t="s">
        <v>696</v>
      </c>
      <c r="L67" s="85" t="str">
        <f>IF(K67="-","-",K67/F67*100)</f>
        <v>-</v>
      </c>
      <c r="M67" s="10" t="s">
        <v>696</v>
      </c>
      <c r="N67" s="85" t="str">
        <f>IF(M67="-","-",M67/F67*100)</f>
        <v>-</v>
      </c>
      <c r="O67" s="10">
        <v>7184</v>
      </c>
      <c r="P67" s="85">
        <f>IF(O67="-","-",O67/F67*100)</f>
        <v>100</v>
      </c>
      <c r="Q67" s="10">
        <f t="shared" si="11"/>
        <v>10</v>
      </c>
      <c r="R67" s="10">
        <f t="shared" si="11"/>
        <v>1859</v>
      </c>
      <c r="S67" s="10">
        <v>10</v>
      </c>
      <c r="T67" s="10">
        <v>1859</v>
      </c>
      <c r="U67" s="10" t="s">
        <v>696</v>
      </c>
      <c r="V67" s="10" t="s">
        <v>696</v>
      </c>
      <c r="W67" s="10" t="s">
        <v>696</v>
      </c>
      <c r="X67" s="10" t="s">
        <v>696</v>
      </c>
      <c r="Y67" s="10" t="s">
        <v>696</v>
      </c>
      <c r="Z67" s="10" t="s">
        <v>696</v>
      </c>
    </row>
    <row r="68" spans="2:26" ht="14.25" customHeight="1">
      <c r="B68" s="14"/>
      <c r="C68" s="142" t="s">
        <v>284</v>
      </c>
      <c r="D68" s="142"/>
      <c r="F68" s="9">
        <v>7968</v>
      </c>
      <c r="G68" s="10">
        <v>6945</v>
      </c>
      <c r="H68" s="85">
        <f>G68/F68*100</f>
        <v>87.16114457831326</v>
      </c>
      <c r="I68" s="10">
        <v>1023</v>
      </c>
      <c r="J68" s="85">
        <f>IF(I68="-","-",I68/F68*100)</f>
        <v>12.838855421686745</v>
      </c>
      <c r="K68" s="10" t="s">
        <v>696</v>
      </c>
      <c r="L68" s="85" t="str">
        <f>IF(K68="-","-",K68/F68*100)</f>
        <v>-</v>
      </c>
      <c r="M68" s="10" t="s">
        <v>696</v>
      </c>
      <c r="N68" s="85" t="str">
        <f>IF(M68="-","-",M68/F68*100)</f>
        <v>-</v>
      </c>
      <c r="O68" s="10">
        <v>7968</v>
      </c>
      <c r="P68" s="85">
        <f>IF(O68="-","-",O68/F68*100)</f>
        <v>100</v>
      </c>
      <c r="Q68" s="10">
        <f t="shared" si="11"/>
        <v>6</v>
      </c>
      <c r="R68" s="10">
        <f t="shared" si="11"/>
        <v>94</v>
      </c>
      <c r="S68" s="10">
        <v>6</v>
      </c>
      <c r="T68" s="10">
        <v>94</v>
      </c>
      <c r="U68" s="10" t="s">
        <v>696</v>
      </c>
      <c r="V68" s="10" t="s">
        <v>696</v>
      </c>
      <c r="W68" s="10" t="s">
        <v>696</v>
      </c>
      <c r="X68" s="10" t="s">
        <v>696</v>
      </c>
      <c r="Y68" s="10" t="s">
        <v>696</v>
      </c>
      <c r="Z68" s="10" t="s">
        <v>696</v>
      </c>
    </row>
    <row r="69" spans="2:26" ht="14.25" customHeight="1">
      <c r="B69" s="14"/>
      <c r="C69" s="142" t="s">
        <v>285</v>
      </c>
      <c r="D69" s="142"/>
      <c r="F69" s="9">
        <v>10803</v>
      </c>
      <c r="G69" s="10">
        <v>10794</v>
      </c>
      <c r="H69" s="85">
        <f>G69/F69*100</f>
        <v>99.91668980838656</v>
      </c>
      <c r="I69" s="10">
        <v>9</v>
      </c>
      <c r="J69" s="85">
        <f>IF(I69="-","-",I69/F69*100)</f>
        <v>0.0833101916134407</v>
      </c>
      <c r="K69" s="10" t="s">
        <v>696</v>
      </c>
      <c r="L69" s="85" t="str">
        <f>IF(K69="-","-",K69/F69*100)</f>
        <v>-</v>
      </c>
      <c r="M69" s="10">
        <v>9</v>
      </c>
      <c r="N69" s="85">
        <f>IF(M69="-","-",M69/F69*100)</f>
        <v>0.0833101916134407</v>
      </c>
      <c r="O69" s="10">
        <v>10794</v>
      </c>
      <c r="P69" s="85">
        <f>IF(O69="-","-",O69/F69*100)</f>
        <v>99.91668980838656</v>
      </c>
      <c r="Q69" s="10">
        <f t="shared" si="11"/>
        <v>13</v>
      </c>
      <c r="R69" s="10">
        <f t="shared" si="11"/>
        <v>170</v>
      </c>
      <c r="S69" s="10">
        <v>13</v>
      </c>
      <c r="T69" s="10">
        <v>170</v>
      </c>
      <c r="U69" s="10" t="s">
        <v>696</v>
      </c>
      <c r="V69" s="10" t="s">
        <v>696</v>
      </c>
      <c r="W69" s="10" t="s">
        <v>696</v>
      </c>
      <c r="X69" s="10" t="s">
        <v>696</v>
      </c>
      <c r="Y69" s="10" t="s">
        <v>696</v>
      </c>
      <c r="Z69" s="10" t="s">
        <v>696</v>
      </c>
    </row>
    <row r="70" spans="2:26" ht="14.25" customHeight="1">
      <c r="B70" s="14"/>
      <c r="C70" s="142" t="s">
        <v>286</v>
      </c>
      <c r="D70" s="142"/>
      <c r="F70" s="9">
        <v>4654</v>
      </c>
      <c r="G70" s="10">
        <v>4654</v>
      </c>
      <c r="H70" s="85">
        <f>G70/F70*100</f>
        <v>100</v>
      </c>
      <c r="I70" s="10" t="s">
        <v>696</v>
      </c>
      <c r="J70" s="85" t="str">
        <f>IF(I70="-","-",I70/F70*100)</f>
        <v>-</v>
      </c>
      <c r="K70" s="10" t="s">
        <v>696</v>
      </c>
      <c r="L70" s="85" t="str">
        <f>IF(K70="-","-",K70/F70*100)</f>
        <v>-</v>
      </c>
      <c r="M70" s="10" t="s">
        <v>696</v>
      </c>
      <c r="N70" s="85" t="str">
        <f>IF(M70="-","-",M70/F70*100)</f>
        <v>-</v>
      </c>
      <c r="O70" s="10">
        <v>4654</v>
      </c>
      <c r="P70" s="85">
        <f>IF(O70="-","-",O70/F70*100)</f>
        <v>100</v>
      </c>
      <c r="Q70" s="10">
        <f t="shared" si="11"/>
        <v>7</v>
      </c>
      <c r="R70" s="10">
        <f t="shared" si="11"/>
        <v>536</v>
      </c>
      <c r="S70" s="10">
        <v>7</v>
      </c>
      <c r="T70" s="10">
        <v>536</v>
      </c>
      <c r="U70" s="10" t="s">
        <v>696</v>
      </c>
      <c r="V70" s="10" t="s">
        <v>696</v>
      </c>
      <c r="W70" s="10" t="s">
        <v>696</v>
      </c>
      <c r="X70" s="10" t="s">
        <v>696</v>
      </c>
      <c r="Y70" s="10" t="s">
        <v>696</v>
      </c>
      <c r="Z70" s="10" t="s">
        <v>696</v>
      </c>
    </row>
    <row r="71" spans="2:26" ht="14.25" customHeight="1">
      <c r="B71" s="14"/>
      <c r="C71" s="142" t="s">
        <v>72</v>
      </c>
      <c r="D71" s="142"/>
      <c r="F71" s="9">
        <v>5675</v>
      </c>
      <c r="G71" s="10">
        <v>5675</v>
      </c>
      <c r="H71" s="85">
        <f>G71/F71*100</f>
        <v>100</v>
      </c>
      <c r="I71" s="10" t="s">
        <v>696</v>
      </c>
      <c r="J71" s="85" t="str">
        <f>IF(I71="-","-",I71/F71*100)</f>
        <v>-</v>
      </c>
      <c r="K71" s="10" t="s">
        <v>696</v>
      </c>
      <c r="L71" s="85" t="str">
        <f>IF(K71="-","-",K71/F71*100)</f>
        <v>-</v>
      </c>
      <c r="M71" s="10" t="s">
        <v>696</v>
      </c>
      <c r="N71" s="85" t="str">
        <f>IF(M71="-","-",M71/F71*100)</f>
        <v>-</v>
      </c>
      <c r="O71" s="10">
        <v>5675</v>
      </c>
      <c r="P71" s="85">
        <f>IF(O71="-","-",O71/F71*100)</f>
        <v>100</v>
      </c>
      <c r="Q71" s="10">
        <f t="shared" si="11"/>
        <v>4</v>
      </c>
      <c r="R71" s="10">
        <f t="shared" si="11"/>
        <v>153</v>
      </c>
      <c r="S71" s="10">
        <v>4</v>
      </c>
      <c r="T71" s="10">
        <v>153</v>
      </c>
      <c r="U71" s="10" t="s">
        <v>696</v>
      </c>
      <c r="V71" s="10" t="s">
        <v>696</v>
      </c>
      <c r="W71" s="10" t="s">
        <v>696</v>
      </c>
      <c r="X71" s="10" t="s">
        <v>696</v>
      </c>
      <c r="Y71" s="10">
        <v>1</v>
      </c>
      <c r="Z71" s="10">
        <v>148</v>
      </c>
    </row>
    <row r="72" spans="2:26" ht="14.25" customHeight="1">
      <c r="B72" s="14"/>
      <c r="C72" s="14"/>
      <c r="D72" s="14"/>
      <c r="F72" s="9"/>
      <c r="G72" s="10"/>
      <c r="H72" s="85"/>
      <c r="I72" s="10"/>
      <c r="J72" s="85"/>
      <c r="K72" s="10"/>
      <c r="L72" s="85"/>
      <c r="M72" s="10"/>
      <c r="N72" s="85"/>
      <c r="O72" s="10"/>
      <c r="P72" s="85"/>
      <c r="Q72" s="10"/>
      <c r="R72" s="10"/>
      <c r="S72" s="10"/>
      <c r="T72" s="10"/>
      <c r="U72" s="10"/>
      <c r="V72" s="10"/>
      <c r="W72" s="10"/>
      <c r="X72" s="10"/>
      <c r="Y72" s="10"/>
      <c r="Z72" s="10"/>
    </row>
    <row r="73" spans="2:26" ht="14.25" customHeight="1">
      <c r="B73" s="14"/>
      <c r="C73" s="142" t="s">
        <v>587</v>
      </c>
      <c r="D73" s="142"/>
      <c r="F73" s="9">
        <v>5982</v>
      </c>
      <c r="G73" s="10">
        <v>5973</v>
      </c>
      <c r="H73" s="85">
        <f>G73/F73*100</f>
        <v>99.84954864593782</v>
      </c>
      <c r="I73" s="10">
        <v>9</v>
      </c>
      <c r="J73" s="85">
        <f>IF(I73="-","-",I73/F73*100)</f>
        <v>0.15045135406218654</v>
      </c>
      <c r="K73" s="10">
        <v>716</v>
      </c>
      <c r="L73" s="85">
        <f>IF(K73="-","-",K73/F73*100)</f>
        <v>11.969241056502842</v>
      </c>
      <c r="M73" s="10" t="s">
        <v>696</v>
      </c>
      <c r="N73" s="85" t="str">
        <f>IF(M73="-","-",M73/F73*100)</f>
        <v>-</v>
      </c>
      <c r="O73" s="10">
        <v>5266</v>
      </c>
      <c r="P73" s="85">
        <f>IF(O73="-","-",O73/F73*100)</f>
        <v>88.03075894349716</v>
      </c>
      <c r="Q73" s="10">
        <f t="shared" si="11"/>
        <v>5</v>
      </c>
      <c r="R73" s="10">
        <f t="shared" si="11"/>
        <v>57</v>
      </c>
      <c r="S73" s="10">
        <v>5</v>
      </c>
      <c r="T73" s="10">
        <v>57</v>
      </c>
      <c r="U73" s="10" t="s">
        <v>696</v>
      </c>
      <c r="V73" s="10" t="s">
        <v>696</v>
      </c>
      <c r="W73" s="10" t="s">
        <v>696</v>
      </c>
      <c r="X73" s="10" t="s">
        <v>696</v>
      </c>
      <c r="Y73" s="10" t="s">
        <v>696</v>
      </c>
      <c r="Z73" s="10" t="s">
        <v>696</v>
      </c>
    </row>
    <row r="74" spans="2:26" ht="14.25" customHeight="1">
      <c r="B74" s="14"/>
      <c r="C74" s="142" t="s">
        <v>59</v>
      </c>
      <c r="D74" s="142"/>
      <c r="F74" s="9">
        <v>14151</v>
      </c>
      <c r="G74" s="10">
        <v>13921</v>
      </c>
      <c r="H74" s="85">
        <f>G74/F74*100</f>
        <v>98.374673167974</v>
      </c>
      <c r="I74" s="10">
        <v>230</v>
      </c>
      <c r="J74" s="85">
        <f>IF(I74="-","-",I74/F74*100)</f>
        <v>1.6253268320260053</v>
      </c>
      <c r="K74" s="10" t="s">
        <v>696</v>
      </c>
      <c r="L74" s="85" t="str">
        <f>IF(K74="-","-",K74/F74*100)</f>
        <v>-</v>
      </c>
      <c r="M74" s="10" t="s">
        <v>696</v>
      </c>
      <c r="N74" s="85" t="str">
        <f>IF(M74="-","-",M74/F74*100)</f>
        <v>-</v>
      </c>
      <c r="O74" s="10">
        <v>14151</v>
      </c>
      <c r="P74" s="85">
        <f>IF(O74="-","-",O74/F74*100)</f>
        <v>100</v>
      </c>
      <c r="Q74" s="10">
        <f t="shared" si="11"/>
        <v>16</v>
      </c>
      <c r="R74" s="10">
        <f t="shared" si="11"/>
        <v>1002</v>
      </c>
      <c r="S74" s="10">
        <v>16</v>
      </c>
      <c r="T74" s="10">
        <v>1002</v>
      </c>
      <c r="U74" s="10" t="s">
        <v>696</v>
      </c>
      <c r="V74" s="10" t="s">
        <v>696</v>
      </c>
      <c r="W74" s="10" t="s">
        <v>696</v>
      </c>
      <c r="X74" s="10" t="s">
        <v>696</v>
      </c>
      <c r="Y74" s="10" t="s">
        <v>696</v>
      </c>
      <c r="Z74" s="10" t="s">
        <v>696</v>
      </c>
    </row>
    <row r="75" spans="2:26" ht="14.25" customHeight="1">
      <c r="B75" s="14"/>
      <c r="C75" s="142" t="s">
        <v>588</v>
      </c>
      <c r="D75" s="142"/>
      <c r="F75" s="9">
        <v>13542</v>
      </c>
      <c r="G75" s="10">
        <v>13542</v>
      </c>
      <c r="H75" s="85">
        <f>G75/F75*100</f>
        <v>100</v>
      </c>
      <c r="I75" s="10" t="s">
        <v>696</v>
      </c>
      <c r="J75" s="85" t="str">
        <f>IF(I75="-","-",I75/F75*100)</f>
        <v>-</v>
      </c>
      <c r="K75" s="10" t="s">
        <v>696</v>
      </c>
      <c r="L75" s="85" t="str">
        <f>IF(K75="-","-",K75/F75*100)</f>
        <v>-</v>
      </c>
      <c r="M75" s="10" t="s">
        <v>696</v>
      </c>
      <c r="N75" s="85" t="str">
        <f>IF(M75="-","-",M75/F75*100)</f>
        <v>-</v>
      </c>
      <c r="O75" s="10">
        <v>13542</v>
      </c>
      <c r="P75" s="85">
        <f>IF(O75="-","-",O75/F75*100)</f>
        <v>100</v>
      </c>
      <c r="Q75" s="10">
        <f t="shared" si="11"/>
        <v>39</v>
      </c>
      <c r="R75" s="10">
        <f t="shared" si="11"/>
        <v>1298</v>
      </c>
      <c r="S75" s="10">
        <v>39</v>
      </c>
      <c r="T75" s="10">
        <v>1298</v>
      </c>
      <c r="U75" s="10" t="s">
        <v>696</v>
      </c>
      <c r="V75" s="10" t="s">
        <v>696</v>
      </c>
      <c r="W75" s="10" t="s">
        <v>696</v>
      </c>
      <c r="X75" s="10" t="s">
        <v>696</v>
      </c>
      <c r="Y75" s="10" t="s">
        <v>696</v>
      </c>
      <c r="Z75" s="10" t="s">
        <v>696</v>
      </c>
    </row>
    <row r="76" spans="2:26" ht="14.25" customHeight="1">
      <c r="B76" s="14"/>
      <c r="C76" s="142" t="s">
        <v>61</v>
      </c>
      <c r="D76" s="142"/>
      <c r="F76" s="9">
        <v>15152</v>
      </c>
      <c r="G76" s="10">
        <v>13224</v>
      </c>
      <c r="H76" s="85">
        <f>G76/F76*100</f>
        <v>87.27560718057022</v>
      </c>
      <c r="I76" s="10">
        <v>1929</v>
      </c>
      <c r="J76" s="85">
        <f>IF(I76="-","-",I76/F76*100)</f>
        <v>12.730992608236535</v>
      </c>
      <c r="K76" s="10" t="s">
        <v>696</v>
      </c>
      <c r="L76" s="85" t="str">
        <f>IF(K76="-","-",K76/F76*100)</f>
        <v>-</v>
      </c>
      <c r="M76" s="10">
        <v>436</v>
      </c>
      <c r="N76" s="85">
        <f>IF(M76="-","-",M76/F76*100)</f>
        <v>2.8775079197465683</v>
      </c>
      <c r="O76" s="10">
        <v>14717</v>
      </c>
      <c r="P76" s="85">
        <f>IF(O76="-","-",O76/F76*100)</f>
        <v>97.12909186906019</v>
      </c>
      <c r="Q76" s="10">
        <f t="shared" si="11"/>
        <v>17</v>
      </c>
      <c r="R76" s="10">
        <f t="shared" si="11"/>
        <v>495</v>
      </c>
      <c r="S76" s="10">
        <v>17</v>
      </c>
      <c r="T76" s="10">
        <v>495</v>
      </c>
      <c r="U76" s="10" t="s">
        <v>696</v>
      </c>
      <c r="V76" s="10" t="s">
        <v>696</v>
      </c>
      <c r="W76" s="10" t="s">
        <v>696</v>
      </c>
      <c r="X76" s="10" t="s">
        <v>696</v>
      </c>
      <c r="Y76" s="10" t="s">
        <v>696</v>
      </c>
      <c r="Z76" s="10" t="s">
        <v>696</v>
      </c>
    </row>
    <row r="77" spans="2:26" ht="14.25" customHeight="1">
      <c r="B77" s="14"/>
      <c r="C77" s="142" t="s">
        <v>589</v>
      </c>
      <c r="D77" s="142"/>
      <c r="F77" s="9">
        <v>32566</v>
      </c>
      <c r="G77" s="10">
        <v>28407</v>
      </c>
      <c r="H77" s="85">
        <f>G77/F77*100</f>
        <v>87.22901185285266</v>
      </c>
      <c r="I77" s="10">
        <v>4160</v>
      </c>
      <c r="J77" s="85">
        <f>IF(I77="-","-",I77/F77*100)</f>
        <v>12.77405883436713</v>
      </c>
      <c r="K77" s="10" t="s">
        <v>696</v>
      </c>
      <c r="L77" s="85" t="str">
        <f>IF(K77="-","-",K77/F77*100)</f>
        <v>-</v>
      </c>
      <c r="M77" s="10">
        <v>1816</v>
      </c>
      <c r="N77" s="85">
        <f>IF(M77="-","-",M77/F77*100)</f>
        <v>5.576367991156421</v>
      </c>
      <c r="O77" s="10">
        <v>30751</v>
      </c>
      <c r="P77" s="85">
        <f>IF(O77="-","-",O77/F77*100)</f>
        <v>94.42670269606339</v>
      </c>
      <c r="Q77" s="10">
        <f t="shared" si="11"/>
        <v>45</v>
      </c>
      <c r="R77" s="10">
        <f t="shared" si="11"/>
        <v>1251</v>
      </c>
      <c r="S77" s="10">
        <v>45</v>
      </c>
      <c r="T77" s="10">
        <v>1251</v>
      </c>
      <c r="U77" s="10" t="s">
        <v>696</v>
      </c>
      <c r="V77" s="10" t="s">
        <v>696</v>
      </c>
      <c r="W77" s="10" t="s">
        <v>696</v>
      </c>
      <c r="X77" s="10" t="s">
        <v>696</v>
      </c>
      <c r="Y77" s="10">
        <v>3</v>
      </c>
      <c r="Z77" s="10">
        <v>247</v>
      </c>
    </row>
    <row r="78" spans="2:26" ht="14.25" customHeight="1">
      <c r="B78" s="14"/>
      <c r="C78" s="42"/>
      <c r="D78" s="42"/>
      <c r="F78" s="9"/>
      <c r="G78" s="10"/>
      <c r="H78" s="85"/>
      <c r="I78" s="10"/>
      <c r="J78" s="85"/>
      <c r="K78" s="10"/>
      <c r="L78" s="85"/>
      <c r="M78" s="10"/>
      <c r="N78" s="85"/>
      <c r="O78" s="10"/>
      <c r="P78" s="85"/>
      <c r="Q78" s="10"/>
      <c r="R78" s="10"/>
      <c r="S78" s="10"/>
      <c r="T78" s="10"/>
      <c r="U78" s="10"/>
      <c r="V78" s="10"/>
      <c r="W78" s="10"/>
      <c r="X78" s="10"/>
      <c r="Y78" s="10"/>
      <c r="Z78" s="10"/>
    </row>
    <row r="79" spans="2:26" ht="14.25" customHeight="1">
      <c r="B79" s="14"/>
      <c r="C79" s="142" t="s">
        <v>62</v>
      </c>
      <c r="D79" s="142"/>
      <c r="F79" s="9">
        <v>35950</v>
      </c>
      <c r="G79" s="10">
        <v>35413</v>
      </c>
      <c r="H79" s="85">
        <f>G79/F79*100</f>
        <v>98.50625869262865</v>
      </c>
      <c r="I79" s="10">
        <v>537</v>
      </c>
      <c r="J79" s="85">
        <f>IF(I79="-","-",I79/F79*100)</f>
        <v>1.493741307371349</v>
      </c>
      <c r="K79" s="10" t="s">
        <v>696</v>
      </c>
      <c r="L79" s="85" t="str">
        <f>IF(K79="-","-",K79/F79*100)</f>
        <v>-</v>
      </c>
      <c r="M79" s="10" t="s">
        <v>696</v>
      </c>
      <c r="N79" s="85" t="str">
        <f>IF(M79="-","-",M79/F79*100)</f>
        <v>-</v>
      </c>
      <c r="O79" s="10">
        <v>35950</v>
      </c>
      <c r="P79" s="85">
        <f>IF(O79="-","-",O79/F79*100)</f>
        <v>100</v>
      </c>
      <c r="Q79" s="10">
        <f t="shared" si="11"/>
        <v>10</v>
      </c>
      <c r="R79" s="10">
        <f t="shared" si="11"/>
        <v>391</v>
      </c>
      <c r="S79" s="10">
        <v>10</v>
      </c>
      <c r="T79" s="10">
        <v>391</v>
      </c>
      <c r="U79" s="10" t="s">
        <v>696</v>
      </c>
      <c r="V79" s="10" t="s">
        <v>696</v>
      </c>
      <c r="W79" s="10" t="s">
        <v>696</v>
      </c>
      <c r="X79" s="10" t="s">
        <v>696</v>
      </c>
      <c r="Y79" s="10" t="s">
        <v>696</v>
      </c>
      <c r="Z79" s="10" t="s">
        <v>696</v>
      </c>
    </row>
    <row r="80" spans="2:26" ht="14.25" customHeight="1">
      <c r="B80" s="14"/>
      <c r="C80" s="142" t="s">
        <v>287</v>
      </c>
      <c r="D80" s="142"/>
      <c r="F80" s="9">
        <v>6421</v>
      </c>
      <c r="G80" s="10">
        <v>6421</v>
      </c>
      <c r="H80" s="85">
        <f>G80/F80*100</f>
        <v>100</v>
      </c>
      <c r="I80" s="10" t="s">
        <v>696</v>
      </c>
      <c r="J80" s="85" t="str">
        <f>IF(I80="-","-",I80/F80*100)</f>
        <v>-</v>
      </c>
      <c r="K80" s="10" t="s">
        <v>696</v>
      </c>
      <c r="L80" s="85" t="str">
        <f>IF(K80="-","-",K80/F80*100)</f>
        <v>-</v>
      </c>
      <c r="M80" s="10" t="s">
        <v>696</v>
      </c>
      <c r="N80" s="85" t="str">
        <f>IF(M80="-","-",M80/F80*100)</f>
        <v>-</v>
      </c>
      <c r="O80" s="10">
        <v>6421</v>
      </c>
      <c r="P80" s="85">
        <f>IF(O80="-","-",O80/F80*100)</f>
        <v>100</v>
      </c>
      <c r="Q80" s="10">
        <f t="shared" si="11"/>
        <v>4</v>
      </c>
      <c r="R80" s="10">
        <f t="shared" si="11"/>
        <v>21</v>
      </c>
      <c r="S80" s="10">
        <v>4</v>
      </c>
      <c r="T80" s="10">
        <v>21</v>
      </c>
      <c r="U80" s="10" t="s">
        <v>696</v>
      </c>
      <c r="V80" s="10" t="s">
        <v>696</v>
      </c>
      <c r="W80" s="10" t="s">
        <v>696</v>
      </c>
      <c r="X80" s="10" t="s">
        <v>696</v>
      </c>
      <c r="Y80" s="10" t="s">
        <v>696</v>
      </c>
      <c r="Z80" s="10" t="s">
        <v>696</v>
      </c>
    </row>
    <row r="81" spans="2:26" ht="14.25" customHeight="1">
      <c r="B81" s="14"/>
      <c r="C81" s="142" t="s">
        <v>71</v>
      </c>
      <c r="D81" s="142"/>
      <c r="F81" s="9">
        <v>1019</v>
      </c>
      <c r="G81" s="10">
        <v>1019</v>
      </c>
      <c r="H81" s="85">
        <f>G81/F81*100</f>
        <v>100</v>
      </c>
      <c r="I81" s="10" t="s">
        <v>696</v>
      </c>
      <c r="J81" s="85" t="str">
        <f>IF(I81="-","-",I81/F81*100)</f>
        <v>-</v>
      </c>
      <c r="K81" s="10" t="s">
        <v>696</v>
      </c>
      <c r="L81" s="85" t="str">
        <f>IF(K81="-","-",K81/F81*100)</f>
        <v>-</v>
      </c>
      <c r="M81" s="10" t="s">
        <v>696</v>
      </c>
      <c r="N81" s="85" t="str">
        <f>IF(M81="-","-",M81/F81*100)</f>
        <v>-</v>
      </c>
      <c r="O81" s="10">
        <v>1019</v>
      </c>
      <c r="P81" s="85">
        <f>IF(O81="-","-",O81/F81*100)</f>
        <v>100</v>
      </c>
      <c r="Q81" s="10" t="str">
        <f t="shared" si="11"/>
        <v>-</v>
      </c>
      <c r="R81" s="10" t="str">
        <f t="shared" si="11"/>
        <v>-</v>
      </c>
      <c r="S81" s="10" t="s">
        <v>696</v>
      </c>
      <c r="T81" s="10" t="s">
        <v>696</v>
      </c>
      <c r="U81" s="10" t="s">
        <v>696</v>
      </c>
      <c r="V81" s="10" t="s">
        <v>696</v>
      </c>
      <c r="W81" s="10" t="s">
        <v>696</v>
      </c>
      <c r="X81" s="10" t="s">
        <v>696</v>
      </c>
      <c r="Y81" s="10" t="s">
        <v>696</v>
      </c>
      <c r="Z81" s="10" t="s">
        <v>696</v>
      </c>
    </row>
    <row r="82" spans="2:26" ht="14.25" customHeight="1">
      <c r="B82" s="14"/>
      <c r="C82" s="142" t="s">
        <v>63</v>
      </c>
      <c r="D82" s="142"/>
      <c r="F82" s="9">
        <v>12329</v>
      </c>
      <c r="G82" s="10">
        <v>12267</v>
      </c>
      <c r="H82" s="85">
        <f>G82/F82*100</f>
        <v>99.49712060994403</v>
      </c>
      <c r="I82" s="10">
        <v>61</v>
      </c>
      <c r="J82" s="85">
        <f>IF(I82="-","-",I82/F82*100)</f>
        <v>0.4947684321518371</v>
      </c>
      <c r="K82" s="10">
        <v>6</v>
      </c>
      <c r="L82" s="85">
        <f>IF(K82="-","-",K82/F82*100)</f>
        <v>0.04866574742477087</v>
      </c>
      <c r="M82" s="10" t="s">
        <v>696</v>
      </c>
      <c r="N82" s="85" t="str">
        <f>IF(M82="-","-",M82/F82*100)</f>
        <v>-</v>
      </c>
      <c r="O82" s="10">
        <v>12323</v>
      </c>
      <c r="P82" s="85">
        <f>IF(O82="-","-",O82/F82*100)</f>
        <v>99.95133425257524</v>
      </c>
      <c r="Q82" s="10">
        <f t="shared" si="11"/>
        <v>18</v>
      </c>
      <c r="R82" s="10">
        <f t="shared" si="11"/>
        <v>1401</v>
      </c>
      <c r="S82" s="10">
        <v>18</v>
      </c>
      <c r="T82" s="10">
        <v>1401</v>
      </c>
      <c r="U82" s="10" t="s">
        <v>696</v>
      </c>
      <c r="V82" s="10" t="s">
        <v>696</v>
      </c>
      <c r="W82" s="10" t="s">
        <v>696</v>
      </c>
      <c r="X82" s="10" t="s">
        <v>696</v>
      </c>
      <c r="Y82" s="10" t="s">
        <v>696</v>
      </c>
      <c r="Z82" s="10" t="s">
        <v>696</v>
      </c>
    </row>
    <row r="83" spans="2:26" ht="14.25" customHeight="1">
      <c r="B83" s="14"/>
      <c r="C83" s="142" t="s">
        <v>64</v>
      </c>
      <c r="D83" s="142"/>
      <c r="F83" s="9">
        <v>18281</v>
      </c>
      <c r="G83" s="10">
        <v>18281</v>
      </c>
      <c r="H83" s="85">
        <f>G83/F83*100</f>
        <v>100</v>
      </c>
      <c r="I83" s="10" t="s">
        <v>696</v>
      </c>
      <c r="J83" s="85" t="str">
        <f>IF(I83="-","-",I83/F83*100)</f>
        <v>-</v>
      </c>
      <c r="K83" s="10" t="s">
        <v>696</v>
      </c>
      <c r="L83" s="85" t="str">
        <f>IF(K83="-","-",K83/F83*100)</f>
        <v>-</v>
      </c>
      <c r="M83" s="10" t="s">
        <v>696</v>
      </c>
      <c r="N83" s="85" t="str">
        <f>IF(M83="-","-",M83/F83*100)</f>
        <v>-</v>
      </c>
      <c r="O83" s="10">
        <v>18281</v>
      </c>
      <c r="P83" s="85">
        <f>IF(O83="-","-",O83/F83*100)</f>
        <v>100</v>
      </c>
      <c r="Q83" s="10">
        <f t="shared" si="11"/>
        <v>23</v>
      </c>
      <c r="R83" s="10">
        <f t="shared" si="11"/>
        <v>1082</v>
      </c>
      <c r="S83" s="10">
        <v>23</v>
      </c>
      <c r="T83" s="10">
        <v>1082</v>
      </c>
      <c r="U83" s="10" t="s">
        <v>696</v>
      </c>
      <c r="V83" s="10" t="s">
        <v>696</v>
      </c>
      <c r="W83" s="10" t="s">
        <v>696</v>
      </c>
      <c r="X83" s="10" t="s">
        <v>696</v>
      </c>
      <c r="Y83" s="10" t="s">
        <v>696</v>
      </c>
      <c r="Z83" s="10" t="s">
        <v>696</v>
      </c>
    </row>
    <row r="84" spans="2:26" ht="14.25" customHeight="1">
      <c r="B84" s="14"/>
      <c r="C84" s="42"/>
      <c r="D84" s="42"/>
      <c r="F84" s="9"/>
      <c r="G84" s="10"/>
      <c r="H84" s="85"/>
      <c r="I84" s="10"/>
      <c r="J84" s="85"/>
      <c r="K84" s="10"/>
      <c r="L84" s="85"/>
      <c r="M84" s="10"/>
      <c r="N84" s="85"/>
      <c r="O84" s="10"/>
      <c r="P84" s="85"/>
      <c r="Q84" s="10"/>
      <c r="R84" s="10"/>
      <c r="S84" s="10"/>
      <c r="T84" s="10"/>
      <c r="U84" s="10"/>
      <c r="V84" s="10"/>
      <c r="W84" s="10"/>
      <c r="X84" s="10"/>
      <c r="Y84" s="10"/>
      <c r="Z84" s="10"/>
    </row>
    <row r="85" spans="2:26" ht="14.25" customHeight="1">
      <c r="B85" s="14"/>
      <c r="C85" s="142" t="s">
        <v>590</v>
      </c>
      <c r="D85" s="142"/>
      <c r="F85" s="9">
        <v>15367</v>
      </c>
      <c r="G85" s="10">
        <v>12897</v>
      </c>
      <c r="H85" s="85">
        <f>G85/F85*100</f>
        <v>83.92659595236546</v>
      </c>
      <c r="I85" s="10">
        <v>2470</v>
      </c>
      <c r="J85" s="85">
        <f>IF(I85="-","-",I85/F85*100)</f>
        <v>16.07340404763454</v>
      </c>
      <c r="K85" s="10">
        <v>79</v>
      </c>
      <c r="L85" s="85">
        <f>IF(K85="-","-",K85/F85*100)</f>
        <v>0.5140886314830481</v>
      </c>
      <c r="M85" s="10">
        <v>693</v>
      </c>
      <c r="N85" s="85">
        <f>IF(M85="-","-",M85/F85*100)</f>
        <v>4.5096635647816745</v>
      </c>
      <c r="O85" s="10">
        <v>14595</v>
      </c>
      <c r="P85" s="85">
        <f>IF(O85="-","-",O85/F85*100)</f>
        <v>94.97624780373528</v>
      </c>
      <c r="Q85" s="10">
        <f t="shared" si="11"/>
        <v>17</v>
      </c>
      <c r="R85" s="10">
        <f t="shared" si="11"/>
        <v>445</v>
      </c>
      <c r="S85" s="10">
        <v>17</v>
      </c>
      <c r="T85" s="10">
        <v>445</v>
      </c>
      <c r="U85" s="10" t="s">
        <v>696</v>
      </c>
      <c r="V85" s="10" t="s">
        <v>696</v>
      </c>
      <c r="W85" s="10" t="s">
        <v>696</v>
      </c>
      <c r="X85" s="10" t="s">
        <v>696</v>
      </c>
      <c r="Y85" s="10" t="s">
        <v>696</v>
      </c>
      <c r="Z85" s="10" t="s">
        <v>696</v>
      </c>
    </row>
    <row r="86" spans="2:26" ht="14.25" customHeight="1">
      <c r="B86" s="14"/>
      <c r="C86" s="142" t="s">
        <v>591</v>
      </c>
      <c r="D86" s="142"/>
      <c r="F86" s="9">
        <v>26600</v>
      </c>
      <c r="G86" s="10">
        <v>19391</v>
      </c>
      <c r="H86" s="85">
        <f>G86/F86*100</f>
        <v>72.8984962406015</v>
      </c>
      <c r="I86" s="10">
        <v>7210</v>
      </c>
      <c r="J86" s="85">
        <f>IF(I86="-","-",I86/F86*100)</f>
        <v>27.105263157894736</v>
      </c>
      <c r="K86" s="10" t="s">
        <v>696</v>
      </c>
      <c r="L86" s="85" t="str">
        <f>IF(K86="-","-",K86/F86*100)</f>
        <v>-</v>
      </c>
      <c r="M86" s="10">
        <v>1899</v>
      </c>
      <c r="N86" s="85">
        <f>IF(M86="-","-",M86/F86*100)</f>
        <v>7.139097744360902</v>
      </c>
      <c r="O86" s="10">
        <v>24702</v>
      </c>
      <c r="P86" s="85">
        <f>IF(O86="-","-",O86/F86*100)</f>
        <v>92.86466165413533</v>
      </c>
      <c r="Q86" s="10">
        <f t="shared" si="11"/>
        <v>27</v>
      </c>
      <c r="R86" s="10">
        <f t="shared" si="11"/>
        <v>1373</v>
      </c>
      <c r="S86" s="10">
        <v>27</v>
      </c>
      <c r="T86" s="10">
        <v>1373</v>
      </c>
      <c r="U86" s="10" t="s">
        <v>696</v>
      </c>
      <c r="V86" s="10" t="s">
        <v>696</v>
      </c>
      <c r="W86" s="10" t="s">
        <v>696</v>
      </c>
      <c r="X86" s="10" t="s">
        <v>696</v>
      </c>
      <c r="Y86" s="10">
        <v>2</v>
      </c>
      <c r="Z86" s="10">
        <v>259</v>
      </c>
    </row>
    <row r="87" spans="2:26" ht="14.25" customHeight="1">
      <c r="B87" s="14"/>
      <c r="C87" s="142" t="s">
        <v>60</v>
      </c>
      <c r="D87" s="142"/>
      <c r="F87" s="9">
        <v>2143</v>
      </c>
      <c r="G87" s="10" t="s">
        <v>696</v>
      </c>
      <c r="H87" s="85" t="s">
        <v>696</v>
      </c>
      <c r="I87" s="10">
        <v>2143</v>
      </c>
      <c r="J87" s="85">
        <f>IF(I87="-","-",I87/F87*100)</f>
        <v>100</v>
      </c>
      <c r="K87" s="10" t="s">
        <v>696</v>
      </c>
      <c r="L87" s="85" t="str">
        <f>IF(K87="-","-",K87/F87*100)</f>
        <v>-</v>
      </c>
      <c r="M87" s="10">
        <v>2133</v>
      </c>
      <c r="N87" s="85">
        <f>IF(M87="-","-",M87/F87*100)</f>
        <v>99.53336444237051</v>
      </c>
      <c r="O87" s="10">
        <v>10</v>
      </c>
      <c r="P87" s="85">
        <f>IF(O87="-","-",O87/F87*100)</f>
        <v>0.4666355576294913</v>
      </c>
      <c r="Q87" s="10">
        <f t="shared" si="11"/>
        <v>1</v>
      </c>
      <c r="R87" s="10">
        <f t="shared" si="11"/>
        <v>10</v>
      </c>
      <c r="S87" s="10">
        <v>1</v>
      </c>
      <c r="T87" s="10">
        <v>10</v>
      </c>
      <c r="U87" s="10" t="s">
        <v>696</v>
      </c>
      <c r="V87" s="10" t="s">
        <v>696</v>
      </c>
      <c r="W87" s="10" t="s">
        <v>696</v>
      </c>
      <c r="X87" s="10" t="s">
        <v>696</v>
      </c>
      <c r="Y87" s="10" t="s">
        <v>696</v>
      </c>
      <c r="Z87" s="10" t="s">
        <v>696</v>
      </c>
    </row>
    <row r="88" spans="2:26" ht="14.25" customHeight="1">
      <c r="B88" s="14"/>
      <c r="C88" s="142" t="s">
        <v>70</v>
      </c>
      <c r="D88" s="142"/>
      <c r="F88" s="9">
        <v>18310</v>
      </c>
      <c r="G88" s="10">
        <v>8436</v>
      </c>
      <c r="H88" s="85">
        <f>G88/F88*100</f>
        <v>46.07318405243036</v>
      </c>
      <c r="I88" s="10">
        <v>9874</v>
      </c>
      <c r="J88" s="85">
        <f>IF(I88="-","-",I88/F88*100)</f>
        <v>53.92681594756964</v>
      </c>
      <c r="K88" s="10" t="s">
        <v>696</v>
      </c>
      <c r="L88" s="85" t="str">
        <f>IF(K88="-","-",K88/F88*100)</f>
        <v>-</v>
      </c>
      <c r="M88" s="10">
        <v>6178</v>
      </c>
      <c r="N88" s="85">
        <f>IF(M88="-","-",M88/F88*100)</f>
        <v>33.74112506826871</v>
      </c>
      <c r="O88" s="10">
        <v>12132</v>
      </c>
      <c r="P88" s="85">
        <f>IF(O88="-","-",O88/F88*100)</f>
        <v>66.2588749317313</v>
      </c>
      <c r="Q88" s="10">
        <f t="shared" si="11"/>
        <v>9</v>
      </c>
      <c r="R88" s="10">
        <f t="shared" si="11"/>
        <v>200</v>
      </c>
      <c r="S88" s="10">
        <v>9</v>
      </c>
      <c r="T88" s="10">
        <v>200</v>
      </c>
      <c r="U88" s="10" t="s">
        <v>696</v>
      </c>
      <c r="V88" s="10" t="s">
        <v>696</v>
      </c>
      <c r="W88" s="10" t="s">
        <v>696</v>
      </c>
      <c r="X88" s="10" t="s">
        <v>696</v>
      </c>
      <c r="Y88" s="10">
        <v>1</v>
      </c>
      <c r="Z88" s="10">
        <v>57</v>
      </c>
    </row>
    <row r="89" spans="2:26" ht="14.25" customHeight="1">
      <c r="B89" s="14"/>
      <c r="C89" s="142" t="s">
        <v>375</v>
      </c>
      <c r="D89" s="142"/>
      <c r="F89" s="9">
        <v>36851</v>
      </c>
      <c r="G89" s="10">
        <v>29174</v>
      </c>
      <c r="H89" s="85">
        <f>G89/F89*100</f>
        <v>79.16745814224852</v>
      </c>
      <c r="I89" s="10">
        <v>7677</v>
      </c>
      <c r="J89" s="85">
        <f>IF(I89="-","-",I89/F89*100)</f>
        <v>20.832541857751487</v>
      </c>
      <c r="K89" s="10">
        <v>3027</v>
      </c>
      <c r="L89" s="85">
        <f>IF(K89="-","-",K89/F89*100)</f>
        <v>8.214159724295135</v>
      </c>
      <c r="M89" s="10">
        <v>18</v>
      </c>
      <c r="N89" s="85">
        <f>IF(M89="-","-",M89/F89*100)</f>
        <v>0.04884535019402459</v>
      </c>
      <c r="O89" s="10">
        <v>33806</v>
      </c>
      <c r="P89" s="85">
        <f>IF(O89="-","-",O89/F89*100)</f>
        <v>91.73699492551084</v>
      </c>
      <c r="Q89" s="10">
        <f t="shared" si="11"/>
        <v>34</v>
      </c>
      <c r="R89" s="10">
        <f t="shared" si="11"/>
        <v>818</v>
      </c>
      <c r="S89" s="10">
        <v>34</v>
      </c>
      <c r="T89" s="10">
        <v>818</v>
      </c>
      <c r="U89" s="10" t="s">
        <v>696</v>
      </c>
      <c r="V89" s="10" t="s">
        <v>696</v>
      </c>
      <c r="W89" s="10" t="s">
        <v>696</v>
      </c>
      <c r="X89" s="10" t="s">
        <v>696</v>
      </c>
      <c r="Y89" s="10">
        <v>1</v>
      </c>
      <c r="Z89" s="10">
        <v>617</v>
      </c>
    </row>
    <row r="90" spans="2:26" ht="14.25" customHeight="1">
      <c r="B90" s="14"/>
      <c r="C90" s="14"/>
      <c r="D90" s="14"/>
      <c r="F90" s="9"/>
      <c r="G90" s="10"/>
      <c r="H90" s="85"/>
      <c r="I90" s="10"/>
      <c r="J90" s="85"/>
      <c r="K90" s="10"/>
      <c r="L90" s="85"/>
      <c r="M90" s="10"/>
      <c r="N90" s="85"/>
      <c r="O90" s="10"/>
      <c r="P90" s="85"/>
      <c r="Q90" s="10"/>
      <c r="R90" s="10"/>
      <c r="S90" s="10"/>
      <c r="T90" s="10"/>
      <c r="U90" s="10"/>
      <c r="V90" s="10"/>
      <c r="W90" s="10"/>
      <c r="X90" s="10"/>
      <c r="Y90" s="10"/>
      <c r="Z90" s="10"/>
    </row>
    <row r="91" spans="2:26" ht="14.25" customHeight="1">
      <c r="B91" s="14"/>
      <c r="C91" s="142" t="s">
        <v>711</v>
      </c>
      <c r="D91" s="142"/>
      <c r="F91" s="9">
        <v>3449</v>
      </c>
      <c r="G91" s="10">
        <v>3449</v>
      </c>
      <c r="H91" s="85">
        <f>G91/F91*100</f>
        <v>100</v>
      </c>
      <c r="I91" s="10" t="s">
        <v>696</v>
      </c>
      <c r="J91" s="85" t="str">
        <f>IF(I91="-","-",I91/F91*100)</f>
        <v>-</v>
      </c>
      <c r="K91" s="10" t="s">
        <v>696</v>
      </c>
      <c r="L91" s="85" t="str">
        <f>IF(K91="-","-",K91/F91*100)</f>
        <v>-</v>
      </c>
      <c r="M91" s="10" t="s">
        <v>696</v>
      </c>
      <c r="N91" s="85" t="str">
        <f>IF(M91="-","-",M91/F91*100)</f>
        <v>-</v>
      </c>
      <c r="O91" s="10">
        <v>3449</v>
      </c>
      <c r="P91" s="85">
        <f>IF(O91="-","-",O91/F91*100)</f>
        <v>100</v>
      </c>
      <c r="Q91" s="10">
        <f t="shared" si="11"/>
        <v>3</v>
      </c>
      <c r="R91" s="10">
        <f t="shared" si="11"/>
        <v>145</v>
      </c>
      <c r="S91" s="10">
        <v>3</v>
      </c>
      <c r="T91" s="10">
        <v>145</v>
      </c>
      <c r="U91" s="10" t="s">
        <v>696</v>
      </c>
      <c r="V91" s="10" t="s">
        <v>696</v>
      </c>
      <c r="W91" s="10" t="s">
        <v>696</v>
      </c>
      <c r="X91" s="10" t="s">
        <v>696</v>
      </c>
      <c r="Y91" s="10" t="s">
        <v>696</v>
      </c>
      <c r="Z91" s="10" t="s">
        <v>696</v>
      </c>
    </row>
    <row r="92" spans="2:26" ht="14.25" customHeight="1">
      <c r="B92" s="14"/>
      <c r="C92" s="143" t="s">
        <v>376</v>
      </c>
      <c r="D92" s="143"/>
      <c r="F92" s="9">
        <v>1435</v>
      </c>
      <c r="G92" s="10">
        <v>1435</v>
      </c>
      <c r="H92" s="85">
        <f>G92/F92*100</f>
        <v>100</v>
      </c>
      <c r="I92" s="10" t="s">
        <v>696</v>
      </c>
      <c r="J92" s="85" t="str">
        <f>IF(I92="-","-",I92/F92*100)</f>
        <v>-</v>
      </c>
      <c r="K92" s="10" t="s">
        <v>696</v>
      </c>
      <c r="L92" s="85" t="str">
        <f>IF(K92="-","-",K92/F92*100)</f>
        <v>-</v>
      </c>
      <c r="M92" s="10" t="s">
        <v>696</v>
      </c>
      <c r="N92" s="85" t="str">
        <f>IF(M92="-","-",M92/F92*100)</f>
        <v>-</v>
      </c>
      <c r="O92" s="10">
        <v>1435</v>
      </c>
      <c r="P92" s="85">
        <f>IF(O92="-","-",O92/F92*100)</f>
        <v>100</v>
      </c>
      <c r="Q92" s="10" t="str">
        <f t="shared" si="11"/>
        <v>-</v>
      </c>
      <c r="R92" s="10" t="str">
        <f t="shared" si="11"/>
        <v>-</v>
      </c>
      <c r="S92" s="10" t="s">
        <v>696</v>
      </c>
      <c r="T92" s="10" t="s">
        <v>696</v>
      </c>
      <c r="U92" s="10" t="s">
        <v>696</v>
      </c>
      <c r="V92" s="10" t="s">
        <v>696</v>
      </c>
      <c r="W92" s="10" t="s">
        <v>696</v>
      </c>
      <c r="X92" s="10" t="s">
        <v>696</v>
      </c>
      <c r="Y92" s="10" t="s">
        <v>696</v>
      </c>
      <c r="Z92" s="10" t="s">
        <v>696</v>
      </c>
    </row>
    <row r="93" spans="2:26" ht="14.25" customHeight="1">
      <c r="B93" s="14"/>
      <c r="C93" s="142" t="s">
        <v>377</v>
      </c>
      <c r="D93" s="142"/>
      <c r="F93" s="9">
        <v>623</v>
      </c>
      <c r="G93" s="10">
        <v>623</v>
      </c>
      <c r="H93" s="85">
        <f>G93/F93*100</f>
        <v>100</v>
      </c>
      <c r="I93" s="10" t="s">
        <v>696</v>
      </c>
      <c r="J93" s="85" t="str">
        <f>IF(I93="-","-",I93/F93*100)</f>
        <v>-</v>
      </c>
      <c r="K93" s="10" t="s">
        <v>696</v>
      </c>
      <c r="L93" s="85" t="str">
        <f>IF(K93="-","-",K93/F93*100)</f>
        <v>-</v>
      </c>
      <c r="M93" s="10" t="s">
        <v>696</v>
      </c>
      <c r="N93" s="85" t="str">
        <f>IF(M93="-","-",M93/F93*100)</f>
        <v>-</v>
      </c>
      <c r="O93" s="10">
        <v>623</v>
      </c>
      <c r="P93" s="85">
        <f>IF(O93="-","-",O93/F93*100)</f>
        <v>100</v>
      </c>
      <c r="Q93" s="10">
        <f t="shared" si="11"/>
        <v>1</v>
      </c>
      <c r="R93" s="10">
        <f t="shared" si="11"/>
        <v>223</v>
      </c>
      <c r="S93" s="10">
        <v>1</v>
      </c>
      <c r="T93" s="10">
        <v>223</v>
      </c>
      <c r="U93" s="10" t="s">
        <v>696</v>
      </c>
      <c r="V93" s="10" t="s">
        <v>696</v>
      </c>
      <c r="W93" s="10" t="s">
        <v>696</v>
      </c>
      <c r="X93" s="10" t="s">
        <v>696</v>
      </c>
      <c r="Y93" s="10" t="s">
        <v>696</v>
      </c>
      <c r="Z93" s="10" t="s">
        <v>696</v>
      </c>
    </row>
    <row r="94" spans="2:26" ht="14.25" customHeight="1">
      <c r="B94" s="14"/>
      <c r="C94" s="142" t="s">
        <v>378</v>
      </c>
      <c r="D94" s="142"/>
      <c r="F94" s="9">
        <v>10219</v>
      </c>
      <c r="G94" s="10">
        <v>10219</v>
      </c>
      <c r="H94" s="85">
        <f>G94/F94*100</f>
        <v>100</v>
      </c>
      <c r="I94" s="10" t="s">
        <v>696</v>
      </c>
      <c r="J94" s="85" t="str">
        <f>IF(I94="-","-",I94/F94*100)</f>
        <v>-</v>
      </c>
      <c r="K94" s="10" t="s">
        <v>696</v>
      </c>
      <c r="L94" s="85" t="str">
        <f>IF(K94="-","-",K94/F94*100)</f>
        <v>-</v>
      </c>
      <c r="M94" s="10" t="s">
        <v>696</v>
      </c>
      <c r="N94" s="85" t="str">
        <f>IF(M94="-","-",M94/F94*100)</f>
        <v>-</v>
      </c>
      <c r="O94" s="10">
        <v>10219</v>
      </c>
      <c r="P94" s="85">
        <f>IF(O94="-","-",O94/F94*100)</f>
        <v>100</v>
      </c>
      <c r="Q94" s="10">
        <f t="shared" si="11"/>
        <v>22</v>
      </c>
      <c r="R94" s="10">
        <f t="shared" si="11"/>
        <v>1349</v>
      </c>
      <c r="S94" s="10">
        <v>22</v>
      </c>
      <c r="T94" s="10">
        <v>1349</v>
      </c>
      <c r="U94" s="10" t="s">
        <v>696</v>
      </c>
      <c r="V94" s="10" t="s">
        <v>696</v>
      </c>
      <c r="W94" s="10" t="s">
        <v>696</v>
      </c>
      <c r="X94" s="10" t="s">
        <v>696</v>
      </c>
      <c r="Y94" s="10" t="s">
        <v>696</v>
      </c>
      <c r="Z94" s="10" t="s">
        <v>696</v>
      </c>
    </row>
    <row r="95" spans="2:26" ht="14.25" customHeight="1">
      <c r="B95" s="14"/>
      <c r="C95" s="142" t="s">
        <v>288</v>
      </c>
      <c r="D95" s="142"/>
      <c r="F95" s="9">
        <v>54830</v>
      </c>
      <c r="G95" s="10">
        <v>41072</v>
      </c>
      <c r="H95" s="85">
        <f>G95/F95*100</f>
        <v>74.90789713660405</v>
      </c>
      <c r="I95" s="10">
        <v>13759</v>
      </c>
      <c r="J95" s="85">
        <f>IF(I95="-","-",I95/F95*100)</f>
        <v>25.0939266824731</v>
      </c>
      <c r="K95" s="10">
        <v>2411</v>
      </c>
      <c r="L95" s="85">
        <f>IF(K95="-","-",K95/F95*100)</f>
        <v>4.397227795002736</v>
      </c>
      <c r="M95" s="10">
        <v>1313</v>
      </c>
      <c r="N95" s="85">
        <f>IF(M95="-","-",M95/F95*100)</f>
        <v>2.394674448294729</v>
      </c>
      <c r="O95" s="10">
        <v>51106</v>
      </c>
      <c r="P95" s="85">
        <f>IF(O95="-","-",O95/F95*100)</f>
        <v>93.20809775670253</v>
      </c>
      <c r="Q95" s="10">
        <f t="shared" si="11"/>
        <v>54</v>
      </c>
      <c r="R95" s="10">
        <f t="shared" si="11"/>
        <v>1086</v>
      </c>
      <c r="S95" s="10">
        <v>54</v>
      </c>
      <c r="T95" s="10">
        <v>1086</v>
      </c>
      <c r="U95" s="10" t="s">
        <v>696</v>
      </c>
      <c r="V95" s="10" t="s">
        <v>696</v>
      </c>
      <c r="W95" s="10" t="s">
        <v>696</v>
      </c>
      <c r="X95" s="10" t="s">
        <v>696</v>
      </c>
      <c r="Y95" s="10">
        <v>1</v>
      </c>
      <c r="Z95" s="10">
        <v>303</v>
      </c>
    </row>
    <row r="96" spans="2:26" ht="14.25" customHeight="1">
      <c r="B96" s="14"/>
      <c r="C96" s="42"/>
      <c r="D96" s="42"/>
      <c r="F96" s="9"/>
      <c r="G96" s="10"/>
      <c r="H96" s="85"/>
      <c r="I96" s="10"/>
      <c r="J96" s="85"/>
      <c r="K96" s="10"/>
      <c r="L96" s="85"/>
      <c r="M96" s="10"/>
      <c r="N96" s="85"/>
      <c r="O96" s="10"/>
      <c r="P96" s="85"/>
      <c r="Q96" s="10"/>
      <c r="R96" s="10"/>
      <c r="S96" s="10"/>
      <c r="T96" s="10"/>
      <c r="U96" s="10"/>
      <c r="V96" s="10"/>
      <c r="W96" s="10"/>
      <c r="X96" s="10"/>
      <c r="Y96" s="10"/>
      <c r="Z96" s="10"/>
    </row>
    <row r="97" spans="2:26" ht="14.25" customHeight="1">
      <c r="B97" s="14"/>
      <c r="C97" s="142" t="s">
        <v>65</v>
      </c>
      <c r="D97" s="142"/>
      <c r="F97" s="9">
        <v>30220</v>
      </c>
      <c r="G97" s="10">
        <v>23250</v>
      </c>
      <c r="H97" s="85">
        <f>G97/F97*100</f>
        <v>76.93580410324289</v>
      </c>
      <c r="I97" s="10">
        <v>6971</v>
      </c>
      <c r="J97" s="85">
        <f>IF(I97="-","-",I97/F97*100)</f>
        <v>23.067504963600268</v>
      </c>
      <c r="K97" s="10" t="s">
        <v>696</v>
      </c>
      <c r="L97" s="85" t="str">
        <f>IF(K97="-","-",K97/F97*100)</f>
        <v>-</v>
      </c>
      <c r="M97" s="10" t="s">
        <v>696</v>
      </c>
      <c r="N97" s="85" t="str">
        <f>IF(M97="-","-",M97/F97*100)</f>
        <v>-</v>
      </c>
      <c r="O97" s="10">
        <v>30220</v>
      </c>
      <c r="P97" s="85">
        <f>IF(O97="-","-",O97/F97*100)</f>
        <v>100</v>
      </c>
      <c r="Q97" s="10">
        <f t="shared" si="11"/>
        <v>61</v>
      </c>
      <c r="R97" s="10">
        <f t="shared" si="11"/>
        <v>2794</v>
      </c>
      <c r="S97" s="10">
        <v>61</v>
      </c>
      <c r="T97" s="10">
        <v>2794</v>
      </c>
      <c r="U97" s="10" t="s">
        <v>696</v>
      </c>
      <c r="V97" s="10" t="s">
        <v>696</v>
      </c>
      <c r="W97" s="10" t="s">
        <v>696</v>
      </c>
      <c r="X97" s="10" t="s">
        <v>696</v>
      </c>
      <c r="Y97" s="10" t="s">
        <v>696</v>
      </c>
      <c r="Z97" s="10" t="s">
        <v>696</v>
      </c>
    </row>
    <row r="98" spans="2:26" ht="14.25" customHeight="1">
      <c r="B98" s="14"/>
      <c r="C98" s="142" t="s">
        <v>379</v>
      </c>
      <c r="D98" s="142"/>
      <c r="F98" s="9">
        <v>1146</v>
      </c>
      <c r="G98" s="10">
        <v>1146</v>
      </c>
      <c r="H98" s="85">
        <f>G98/F98*100</f>
        <v>100</v>
      </c>
      <c r="I98" s="10" t="s">
        <v>696</v>
      </c>
      <c r="J98" s="85" t="str">
        <f>IF(I98="-","-",I98/F98*100)</f>
        <v>-</v>
      </c>
      <c r="K98" s="10" t="s">
        <v>696</v>
      </c>
      <c r="L98" s="85" t="str">
        <f>IF(K98="-","-",K98/F98*100)</f>
        <v>-</v>
      </c>
      <c r="M98" s="10" t="s">
        <v>696</v>
      </c>
      <c r="N98" s="85" t="str">
        <f>IF(M98="-","-",M98/F98*100)</f>
        <v>-</v>
      </c>
      <c r="O98" s="10">
        <v>1146</v>
      </c>
      <c r="P98" s="85">
        <f>IF(O98="-","-",O98/F98*100)</f>
        <v>100</v>
      </c>
      <c r="Q98" s="10" t="str">
        <f t="shared" si="11"/>
        <v>-</v>
      </c>
      <c r="R98" s="10" t="str">
        <f t="shared" si="11"/>
        <v>-</v>
      </c>
      <c r="S98" s="10" t="s">
        <v>696</v>
      </c>
      <c r="T98" s="10" t="s">
        <v>696</v>
      </c>
      <c r="U98" s="10" t="s">
        <v>696</v>
      </c>
      <c r="V98" s="10" t="s">
        <v>696</v>
      </c>
      <c r="W98" s="10" t="s">
        <v>696</v>
      </c>
      <c r="X98" s="10" t="s">
        <v>696</v>
      </c>
      <c r="Y98" s="10" t="s">
        <v>696</v>
      </c>
      <c r="Z98" s="10" t="s">
        <v>696</v>
      </c>
    </row>
    <row r="99" spans="2:26" ht="14.25" customHeight="1">
      <c r="B99" s="14"/>
      <c r="C99" s="142" t="s">
        <v>66</v>
      </c>
      <c r="D99" s="142"/>
      <c r="F99" s="9">
        <v>19415</v>
      </c>
      <c r="G99" s="10">
        <v>19415</v>
      </c>
      <c r="H99" s="85">
        <f>G99/F99*100</f>
        <v>100</v>
      </c>
      <c r="I99" s="10" t="s">
        <v>696</v>
      </c>
      <c r="J99" s="85" t="str">
        <f>IF(I99="-","-",I99/F99*100)</f>
        <v>-</v>
      </c>
      <c r="K99" s="10" t="s">
        <v>696</v>
      </c>
      <c r="L99" s="85" t="str">
        <f>IF(K99="-","-",K99/F99*100)</f>
        <v>-</v>
      </c>
      <c r="M99" s="10" t="s">
        <v>696</v>
      </c>
      <c r="N99" s="85" t="str">
        <f>IF(M99="-","-",M99/F99*100)</f>
        <v>-</v>
      </c>
      <c r="O99" s="10">
        <v>19415</v>
      </c>
      <c r="P99" s="85">
        <f>IF(O99="-","-",O99/F99*100)</f>
        <v>100</v>
      </c>
      <c r="Q99" s="10">
        <f t="shared" si="11"/>
        <v>19</v>
      </c>
      <c r="R99" s="10">
        <f t="shared" si="11"/>
        <v>516</v>
      </c>
      <c r="S99" s="10">
        <v>19</v>
      </c>
      <c r="T99" s="10">
        <v>516</v>
      </c>
      <c r="U99" s="10" t="s">
        <v>696</v>
      </c>
      <c r="V99" s="10" t="s">
        <v>696</v>
      </c>
      <c r="W99" s="10" t="s">
        <v>696</v>
      </c>
      <c r="X99" s="10" t="s">
        <v>696</v>
      </c>
      <c r="Y99" s="10" t="s">
        <v>696</v>
      </c>
      <c r="Z99" s="10" t="s">
        <v>696</v>
      </c>
    </row>
    <row r="100" spans="2:26" ht="14.25" customHeight="1">
      <c r="B100" s="14"/>
      <c r="C100" s="142" t="s">
        <v>67</v>
      </c>
      <c r="D100" s="142"/>
      <c r="F100" s="9">
        <v>1218</v>
      </c>
      <c r="G100" s="10">
        <v>1218</v>
      </c>
      <c r="H100" s="85">
        <f>G100/F100*100</f>
        <v>100</v>
      </c>
      <c r="I100" s="10" t="s">
        <v>696</v>
      </c>
      <c r="J100" s="85" t="str">
        <f>IF(I100="-","-",I100/F100*100)</f>
        <v>-</v>
      </c>
      <c r="K100" s="10" t="s">
        <v>696</v>
      </c>
      <c r="L100" s="85" t="str">
        <f>IF(K100="-","-",K100/F100*100)</f>
        <v>-</v>
      </c>
      <c r="M100" s="10" t="s">
        <v>696</v>
      </c>
      <c r="N100" s="85" t="str">
        <f>IF(M100="-","-",M100/F100*100)</f>
        <v>-</v>
      </c>
      <c r="O100" s="10">
        <v>1218</v>
      </c>
      <c r="P100" s="85">
        <f>IF(O100="-","-",O100/F100*100)</f>
        <v>100</v>
      </c>
      <c r="Q100" s="10">
        <f t="shared" si="11"/>
        <v>3</v>
      </c>
      <c r="R100" s="10">
        <f t="shared" si="11"/>
        <v>21</v>
      </c>
      <c r="S100" s="10">
        <v>3</v>
      </c>
      <c r="T100" s="10">
        <v>21</v>
      </c>
      <c r="U100" s="10" t="s">
        <v>696</v>
      </c>
      <c r="V100" s="10" t="s">
        <v>696</v>
      </c>
      <c r="W100" s="10" t="s">
        <v>696</v>
      </c>
      <c r="X100" s="10" t="s">
        <v>696</v>
      </c>
      <c r="Y100" s="10" t="s">
        <v>696</v>
      </c>
      <c r="Z100" s="10" t="s">
        <v>696</v>
      </c>
    </row>
    <row r="101" spans="2:26" ht="14.25" customHeight="1">
      <c r="B101" s="14"/>
      <c r="C101" s="142" t="s">
        <v>68</v>
      </c>
      <c r="D101" s="142"/>
      <c r="F101" s="9">
        <v>39090</v>
      </c>
      <c r="G101" s="10">
        <v>38913</v>
      </c>
      <c r="H101" s="85">
        <f>G101/F101*100</f>
        <v>99.54719877206448</v>
      </c>
      <c r="I101" s="10">
        <v>177</v>
      </c>
      <c r="J101" s="85">
        <f>IF(I101="-","-",I101/F101*100)</f>
        <v>0.45280122793553335</v>
      </c>
      <c r="K101" s="10" t="s">
        <v>696</v>
      </c>
      <c r="L101" s="85" t="str">
        <f>IF(K101="-","-",K101/F101*100)</f>
        <v>-</v>
      </c>
      <c r="M101" s="10" t="s">
        <v>696</v>
      </c>
      <c r="N101" s="85" t="str">
        <f>IF(M101="-","-",M101/F101*100)</f>
        <v>-</v>
      </c>
      <c r="O101" s="10">
        <v>39090</v>
      </c>
      <c r="P101" s="85">
        <f>IF(O101="-","-",O101/F101*100)</f>
        <v>100</v>
      </c>
      <c r="Q101" s="10">
        <f t="shared" si="11"/>
        <v>62</v>
      </c>
      <c r="R101" s="10">
        <f t="shared" si="11"/>
        <v>1159</v>
      </c>
      <c r="S101" s="10">
        <v>62</v>
      </c>
      <c r="T101" s="10">
        <v>1159</v>
      </c>
      <c r="U101" s="10" t="s">
        <v>696</v>
      </c>
      <c r="V101" s="10" t="s">
        <v>696</v>
      </c>
      <c r="W101" s="10" t="s">
        <v>696</v>
      </c>
      <c r="X101" s="10" t="s">
        <v>696</v>
      </c>
      <c r="Y101" s="10">
        <v>2</v>
      </c>
      <c r="Z101" s="10">
        <v>654</v>
      </c>
    </row>
    <row r="102" spans="2:26" ht="14.25" customHeight="1">
      <c r="B102" s="14"/>
      <c r="C102" s="42"/>
      <c r="D102" s="42"/>
      <c r="F102" s="9"/>
      <c r="G102" s="10"/>
      <c r="H102" s="85"/>
      <c r="I102" s="10"/>
      <c r="J102" s="85"/>
      <c r="K102" s="10"/>
      <c r="L102" s="85"/>
      <c r="M102" s="10"/>
      <c r="N102" s="85"/>
      <c r="O102" s="10"/>
      <c r="P102" s="85"/>
      <c r="Q102" s="10"/>
      <c r="R102" s="10"/>
      <c r="S102" s="10"/>
      <c r="T102" s="10"/>
      <c r="U102" s="10"/>
      <c r="V102" s="10"/>
      <c r="W102" s="10"/>
      <c r="X102" s="10"/>
      <c r="Y102" s="10"/>
      <c r="Z102" s="10"/>
    </row>
    <row r="103" spans="2:26" ht="14.25" customHeight="1">
      <c r="B103" s="14"/>
      <c r="C103" s="142" t="s">
        <v>592</v>
      </c>
      <c r="D103" s="142"/>
      <c r="F103" s="9">
        <v>15323</v>
      </c>
      <c r="G103" s="10">
        <v>11387</v>
      </c>
      <c r="H103" s="85">
        <f>G103/F103*100</f>
        <v>74.31312406186778</v>
      </c>
      <c r="I103" s="10">
        <v>3937</v>
      </c>
      <c r="J103" s="85">
        <f>IF(I103="-","-",I103/F103*100)</f>
        <v>25.69340207531162</v>
      </c>
      <c r="K103" s="10" t="s">
        <v>696</v>
      </c>
      <c r="L103" s="85" t="str">
        <f>IF(K103="-","-",K103/F103*100)</f>
        <v>-</v>
      </c>
      <c r="M103" s="10" t="s">
        <v>696</v>
      </c>
      <c r="N103" s="85" t="str">
        <f>IF(M103="-","-",M103/F103*100)</f>
        <v>-</v>
      </c>
      <c r="O103" s="10">
        <v>15323</v>
      </c>
      <c r="P103" s="85">
        <f>IF(O103="-","-",O103/F103*100)</f>
        <v>100</v>
      </c>
      <c r="Q103" s="10">
        <f t="shared" si="11"/>
        <v>12</v>
      </c>
      <c r="R103" s="10">
        <f t="shared" si="11"/>
        <v>326</v>
      </c>
      <c r="S103" s="10">
        <v>12</v>
      </c>
      <c r="T103" s="10">
        <v>326</v>
      </c>
      <c r="U103" s="10" t="s">
        <v>696</v>
      </c>
      <c r="V103" s="10" t="s">
        <v>696</v>
      </c>
      <c r="W103" s="10" t="s">
        <v>696</v>
      </c>
      <c r="X103" s="10" t="s">
        <v>696</v>
      </c>
      <c r="Y103" s="10" t="s">
        <v>696</v>
      </c>
      <c r="Z103" s="10" t="s">
        <v>696</v>
      </c>
    </row>
    <row r="104" spans="2:26" ht="14.25" customHeight="1">
      <c r="B104" s="14"/>
      <c r="C104" s="142" t="s">
        <v>69</v>
      </c>
      <c r="D104" s="142"/>
      <c r="F104" s="9">
        <v>720</v>
      </c>
      <c r="G104" s="10">
        <v>720</v>
      </c>
      <c r="H104" s="85">
        <f>G104/F104*100</f>
        <v>100</v>
      </c>
      <c r="I104" s="10" t="s">
        <v>696</v>
      </c>
      <c r="J104" s="85" t="str">
        <f>IF(I104="-","-",I104/F104*100)</f>
        <v>-</v>
      </c>
      <c r="K104" s="10" t="s">
        <v>696</v>
      </c>
      <c r="L104" s="85" t="str">
        <f>IF(K104="-","-",K104/F104*100)</f>
        <v>-</v>
      </c>
      <c r="M104" s="10" t="s">
        <v>696</v>
      </c>
      <c r="N104" s="85" t="str">
        <f>IF(M104="-","-",M104/F104*100)</f>
        <v>-</v>
      </c>
      <c r="O104" s="10">
        <v>720</v>
      </c>
      <c r="P104" s="85">
        <f>IF(O104="-","-",O104/F104*100)</f>
        <v>100</v>
      </c>
      <c r="Q104" s="10" t="str">
        <f t="shared" si="11"/>
        <v>-</v>
      </c>
      <c r="R104" s="10" t="str">
        <f t="shared" si="11"/>
        <v>-</v>
      </c>
      <c r="S104" s="10" t="s">
        <v>696</v>
      </c>
      <c r="T104" s="10" t="s">
        <v>696</v>
      </c>
      <c r="U104" s="10" t="s">
        <v>696</v>
      </c>
      <c r="V104" s="10" t="s">
        <v>696</v>
      </c>
      <c r="W104" s="10" t="s">
        <v>696</v>
      </c>
      <c r="X104" s="10" t="s">
        <v>696</v>
      </c>
      <c r="Y104" s="10" t="s">
        <v>696</v>
      </c>
      <c r="Z104" s="10" t="s">
        <v>696</v>
      </c>
    </row>
    <row r="105" spans="2:26" ht="14.25" customHeight="1">
      <c r="B105" s="14"/>
      <c r="C105" s="142" t="s">
        <v>381</v>
      </c>
      <c r="D105" s="142"/>
      <c r="F105" s="9">
        <v>23600</v>
      </c>
      <c r="G105" s="10">
        <v>14376</v>
      </c>
      <c r="H105" s="85">
        <f>G105/F105*100</f>
        <v>60.91525423728813</v>
      </c>
      <c r="I105" s="10">
        <v>9224</v>
      </c>
      <c r="J105" s="85">
        <f>IF(I105="-","-",I105/F105*100)</f>
        <v>39.08474576271186</v>
      </c>
      <c r="K105" s="10" t="s">
        <v>696</v>
      </c>
      <c r="L105" s="85" t="str">
        <f>IF(K105="-","-",K105/F105*100)</f>
        <v>-</v>
      </c>
      <c r="M105" s="10">
        <v>79</v>
      </c>
      <c r="N105" s="85">
        <f>IF(M105="-","-",M105/F105*100)</f>
        <v>0.3347457627118644</v>
      </c>
      <c r="O105" s="10">
        <v>23521</v>
      </c>
      <c r="P105" s="85">
        <f>IF(O105="-","-",O105/F105*100)</f>
        <v>99.66525423728814</v>
      </c>
      <c r="Q105" s="10">
        <f t="shared" si="11"/>
        <v>24</v>
      </c>
      <c r="R105" s="10">
        <f t="shared" si="11"/>
        <v>325</v>
      </c>
      <c r="S105" s="10">
        <v>24</v>
      </c>
      <c r="T105" s="10">
        <v>325</v>
      </c>
      <c r="U105" s="10" t="s">
        <v>696</v>
      </c>
      <c r="V105" s="10" t="s">
        <v>696</v>
      </c>
      <c r="W105" s="10" t="s">
        <v>696</v>
      </c>
      <c r="X105" s="10" t="s">
        <v>696</v>
      </c>
      <c r="Y105" s="10" t="s">
        <v>696</v>
      </c>
      <c r="Z105" s="10" t="s">
        <v>696</v>
      </c>
    </row>
    <row r="106" spans="2:26" ht="14.25" customHeight="1">
      <c r="B106" s="14"/>
      <c r="C106" s="142" t="s">
        <v>382</v>
      </c>
      <c r="D106" s="142"/>
      <c r="F106" s="9">
        <v>32375</v>
      </c>
      <c r="G106" s="10">
        <v>30061</v>
      </c>
      <c r="H106" s="85">
        <f>G106/F106*100</f>
        <v>92.85250965250965</v>
      </c>
      <c r="I106" s="10">
        <v>2314</v>
      </c>
      <c r="J106" s="85">
        <f>IF(I106="-","-",I106/F106*100)</f>
        <v>7.147490347490347</v>
      </c>
      <c r="K106" s="10" t="s">
        <v>696</v>
      </c>
      <c r="L106" s="85" t="str">
        <f>IF(K106="-","-",K106/F106*100)</f>
        <v>-</v>
      </c>
      <c r="M106" s="10" t="s">
        <v>696</v>
      </c>
      <c r="N106" s="85" t="str">
        <f>IF(M106="-","-",M106/F106*100)</f>
        <v>-</v>
      </c>
      <c r="O106" s="10">
        <v>32375</v>
      </c>
      <c r="P106" s="85">
        <f>IF(O106="-","-",O106/F106*100)</f>
        <v>100</v>
      </c>
      <c r="Q106" s="10">
        <f t="shared" si="11"/>
        <v>38</v>
      </c>
      <c r="R106" s="10">
        <f t="shared" si="11"/>
        <v>969</v>
      </c>
      <c r="S106" s="10">
        <v>38</v>
      </c>
      <c r="T106" s="10">
        <v>969</v>
      </c>
      <c r="U106" s="10" t="s">
        <v>696</v>
      </c>
      <c r="V106" s="10" t="s">
        <v>696</v>
      </c>
      <c r="W106" s="10" t="s">
        <v>696</v>
      </c>
      <c r="X106" s="10" t="s">
        <v>696</v>
      </c>
      <c r="Y106" s="10">
        <v>1</v>
      </c>
      <c r="Z106" s="10">
        <v>146</v>
      </c>
    </row>
    <row r="107" spans="2:26" ht="14.25" customHeight="1">
      <c r="B107" s="14"/>
      <c r="C107" s="142" t="s">
        <v>384</v>
      </c>
      <c r="D107" s="142"/>
      <c r="F107" s="9">
        <v>47341</v>
      </c>
      <c r="G107" s="10">
        <v>33876</v>
      </c>
      <c r="H107" s="85">
        <f>G107/F107*100</f>
        <v>71.55742379755392</v>
      </c>
      <c r="I107" s="10">
        <v>13465</v>
      </c>
      <c r="J107" s="85">
        <f>IF(I107="-","-",I107/F107*100)</f>
        <v>28.442576202446084</v>
      </c>
      <c r="K107" s="10" t="s">
        <v>696</v>
      </c>
      <c r="L107" s="85" t="str">
        <f>IF(K107="-","-",K107/F107*100)</f>
        <v>-</v>
      </c>
      <c r="M107" s="10" t="s">
        <v>696</v>
      </c>
      <c r="N107" s="85" t="str">
        <f>IF(M107="-","-",M107/F107*100)</f>
        <v>-</v>
      </c>
      <c r="O107" s="10">
        <v>47341</v>
      </c>
      <c r="P107" s="85">
        <f>IF(O107="-","-",O107/F107*100)</f>
        <v>100</v>
      </c>
      <c r="Q107" s="10">
        <f t="shared" si="11"/>
        <v>63</v>
      </c>
      <c r="R107" s="10">
        <f t="shared" si="11"/>
        <v>1117</v>
      </c>
      <c r="S107" s="10">
        <v>63</v>
      </c>
      <c r="T107" s="10">
        <v>1117</v>
      </c>
      <c r="U107" s="10" t="s">
        <v>696</v>
      </c>
      <c r="V107" s="10" t="s">
        <v>696</v>
      </c>
      <c r="W107" s="10" t="s">
        <v>696</v>
      </c>
      <c r="X107" s="10" t="s">
        <v>696</v>
      </c>
      <c r="Y107" s="10">
        <v>1</v>
      </c>
      <c r="Z107" s="10">
        <v>111</v>
      </c>
    </row>
    <row r="108" spans="6:17" ht="7.5" customHeight="1" thickBot="1">
      <c r="F108" s="100"/>
      <c r="Q108" s="13"/>
    </row>
    <row r="109" spans="1:26" ht="13.5">
      <c r="A109" s="101"/>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row>
    <row r="110" ht="17.25">
      <c r="L110" s="2" t="s">
        <v>386</v>
      </c>
    </row>
    <row r="111" spans="1:26" ht="14.25" thickBot="1">
      <c r="A111" s="4"/>
      <c r="B111" s="3"/>
      <c r="Z111" s="6"/>
    </row>
    <row r="112" spans="1:26" ht="15" customHeight="1" thickTop="1">
      <c r="A112" s="148" t="s">
        <v>387</v>
      </c>
      <c r="B112" s="148"/>
      <c r="C112" s="148"/>
      <c r="D112" s="148"/>
      <c r="E112" s="148"/>
      <c r="F112" s="151" t="s">
        <v>388</v>
      </c>
      <c r="G112" s="151" t="s">
        <v>26</v>
      </c>
      <c r="H112" s="148"/>
      <c r="I112" s="151" t="s">
        <v>27</v>
      </c>
      <c r="J112" s="148"/>
      <c r="K112" s="151" t="s">
        <v>28</v>
      </c>
      <c r="L112" s="148"/>
      <c r="M112" s="151" t="s">
        <v>29</v>
      </c>
      <c r="N112" s="148"/>
      <c r="O112" s="151" t="s">
        <v>714</v>
      </c>
      <c r="P112" s="154"/>
      <c r="Q112" s="158" t="s">
        <v>30</v>
      </c>
      <c r="R112" s="159"/>
      <c r="S112" s="159"/>
      <c r="T112" s="159"/>
      <c r="U112" s="159"/>
      <c r="V112" s="160"/>
      <c r="W112" s="151" t="s">
        <v>31</v>
      </c>
      <c r="X112" s="148"/>
      <c r="Y112" s="151" t="s">
        <v>32</v>
      </c>
      <c r="Z112" s="148"/>
    </row>
    <row r="113" spans="1:26" ht="7.5" customHeight="1">
      <c r="A113" s="149"/>
      <c r="B113" s="149"/>
      <c r="C113" s="149"/>
      <c r="D113" s="149"/>
      <c r="E113" s="149"/>
      <c r="F113" s="152"/>
      <c r="G113" s="153"/>
      <c r="H113" s="150"/>
      <c r="I113" s="153"/>
      <c r="J113" s="150"/>
      <c r="K113" s="153"/>
      <c r="L113" s="150"/>
      <c r="M113" s="153"/>
      <c r="N113" s="150"/>
      <c r="O113" s="153"/>
      <c r="P113" s="155"/>
      <c r="Q113" s="152" t="s">
        <v>584</v>
      </c>
      <c r="R113" s="149"/>
      <c r="S113" s="152" t="s">
        <v>33</v>
      </c>
      <c r="T113" s="149"/>
      <c r="U113" s="152" t="s">
        <v>34</v>
      </c>
      <c r="V113" s="161"/>
      <c r="W113" s="153"/>
      <c r="X113" s="150"/>
      <c r="Y113" s="153"/>
      <c r="Z113" s="150"/>
    </row>
    <row r="114" spans="1:26" ht="7.5" customHeight="1">
      <c r="A114" s="149"/>
      <c r="B114" s="149"/>
      <c r="C114" s="149"/>
      <c r="D114" s="149"/>
      <c r="E114" s="149"/>
      <c r="F114" s="152"/>
      <c r="G114" s="152" t="s">
        <v>35</v>
      </c>
      <c r="H114" s="152" t="s">
        <v>36</v>
      </c>
      <c r="I114" s="152" t="s">
        <v>35</v>
      </c>
      <c r="J114" s="152" t="s">
        <v>36</v>
      </c>
      <c r="K114" s="152" t="s">
        <v>35</v>
      </c>
      <c r="L114" s="152" t="s">
        <v>36</v>
      </c>
      <c r="M114" s="152" t="s">
        <v>35</v>
      </c>
      <c r="N114" s="152" t="s">
        <v>36</v>
      </c>
      <c r="O114" s="152" t="s">
        <v>35</v>
      </c>
      <c r="P114" s="156" t="s">
        <v>36</v>
      </c>
      <c r="Q114" s="153"/>
      <c r="R114" s="150"/>
      <c r="S114" s="153"/>
      <c r="T114" s="150"/>
      <c r="U114" s="153"/>
      <c r="V114" s="155"/>
      <c r="W114" s="152" t="s">
        <v>37</v>
      </c>
      <c r="X114" s="134" t="s">
        <v>35</v>
      </c>
      <c r="Y114" s="152" t="s">
        <v>37</v>
      </c>
      <c r="Z114" s="152" t="s">
        <v>35</v>
      </c>
    </row>
    <row r="115" spans="1:26" ht="15" customHeight="1">
      <c r="A115" s="150"/>
      <c r="B115" s="150"/>
      <c r="C115" s="150"/>
      <c r="D115" s="150"/>
      <c r="E115" s="150"/>
      <c r="F115" s="153"/>
      <c r="G115" s="153"/>
      <c r="H115" s="153"/>
      <c r="I115" s="153"/>
      <c r="J115" s="153"/>
      <c r="K115" s="153"/>
      <c r="L115" s="153"/>
      <c r="M115" s="153"/>
      <c r="N115" s="153"/>
      <c r="O115" s="153"/>
      <c r="P115" s="157"/>
      <c r="Q115" s="5" t="s">
        <v>37</v>
      </c>
      <c r="R115" s="5" t="s">
        <v>35</v>
      </c>
      <c r="S115" s="5" t="s">
        <v>37</v>
      </c>
      <c r="T115" s="5" t="s">
        <v>35</v>
      </c>
      <c r="U115" s="5" t="s">
        <v>37</v>
      </c>
      <c r="V115" s="5" t="s">
        <v>35</v>
      </c>
      <c r="W115" s="153"/>
      <c r="X115" s="157"/>
      <c r="Y115" s="153"/>
      <c r="Z115" s="153"/>
    </row>
    <row r="116" ht="6" customHeight="1">
      <c r="F116" s="98"/>
    </row>
    <row r="117" spans="2:26" ht="14.25" customHeight="1">
      <c r="B117" s="14"/>
      <c r="C117" s="142" t="s">
        <v>385</v>
      </c>
      <c r="D117" s="142"/>
      <c r="F117" s="9">
        <v>22380</v>
      </c>
      <c r="G117" s="10">
        <v>21761</v>
      </c>
      <c r="H117" s="85">
        <f>G117/F117*100</f>
        <v>97.23413762287757</v>
      </c>
      <c r="I117" s="10">
        <v>619</v>
      </c>
      <c r="J117" s="85">
        <f>IF(I117="-","-",I117/F117*100)</f>
        <v>2.765862377122431</v>
      </c>
      <c r="K117" s="10" t="s">
        <v>696</v>
      </c>
      <c r="L117" s="85" t="str">
        <f>IF(K117="-","-",K117/F117*100)</f>
        <v>-</v>
      </c>
      <c r="M117" s="10" t="s">
        <v>696</v>
      </c>
      <c r="N117" s="85" t="str">
        <f>IF(M117="-","-",M117/F117*100)</f>
        <v>-</v>
      </c>
      <c r="O117" s="10">
        <v>22380</v>
      </c>
      <c r="P117" s="85">
        <f>IF(O117="-","-",O117/F117*100)</f>
        <v>100</v>
      </c>
      <c r="Q117" s="10">
        <f aca="true" t="shared" si="12" ref="Q117:R121">IF(S117="-","-",S117)</f>
        <v>24</v>
      </c>
      <c r="R117" s="10">
        <f t="shared" si="12"/>
        <v>905</v>
      </c>
      <c r="S117" s="10">
        <v>24</v>
      </c>
      <c r="T117" s="10">
        <v>905</v>
      </c>
      <c r="U117" s="10" t="s">
        <v>696</v>
      </c>
      <c r="V117" s="10" t="s">
        <v>696</v>
      </c>
      <c r="W117" s="10" t="s">
        <v>696</v>
      </c>
      <c r="X117" s="10" t="s">
        <v>696</v>
      </c>
      <c r="Y117" s="10" t="s">
        <v>696</v>
      </c>
      <c r="Z117" s="10" t="s">
        <v>696</v>
      </c>
    </row>
    <row r="118" spans="2:26" ht="15" customHeight="1">
      <c r="B118" s="14"/>
      <c r="C118" s="142" t="s">
        <v>593</v>
      </c>
      <c r="D118" s="142"/>
      <c r="F118" s="9">
        <v>25764</v>
      </c>
      <c r="G118" s="10">
        <v>9550</v>
      </c>
      <c r="H118" s="85">
        <f>G118/F118*100</f>
        <v>37.067225586089116</v>
      </c>
      <c r="I118" s="10">
        <v>16215</v>
      </c>
      <c r="J118" s="85">
        <f>IF(I118="-","-",I118/F118*100)</f>
        <v>62.93665579878901</v>
      </c>
      <c r="K118" s="10" t="s">
        <v>696</v>
      </c>
      <c r="L118" s="85" t="str">
        <f>IF(K118="-","-",K118/F118*100)</f>
        <v>-</v>
      </c>
      <c r="M118" s="10">
        <v>1746</v>
      </c>
      <c r="N118" s="85">
        <f>IF(M118="-","-",M118/F118*100)</f>
        <v>6.776897997205403</v>
      </c>
      <c r="O118" s="10">
        <v>24018</v>
      </c>
      <c r="P118" s="85">
        <f>IF(O118="-","-",O118/F118*100)</f>
        <v>93.2231020027946</v>
      </c>
      <c r="Q118" s="10">
        <f t="shared" si="12"/>
        <v>8</v>
      </c>
      <c r="R118" s="10">
        <f t="shared" si="12"/>
        <v>72</v>
      </c>
      <c r="S118" s="10">
        <v>8</v>
      </c>
      <c r="T118" s="10">
        <v>72</v>
      </c>
      <c r="U118" s="10" t="s">
        <v>696</v>
      </c>
      <c r="V118" s="10" t="s">
        <v>696</v>
      </c>
      <c r="W118" s="10" t="s">
        <v>696</v>
      </c>
      <c r="X118" s="10" t="s">
        <v>696</v>
      </c>
      <c r="Y118" s="10" t="s">
        <v>696</v>
      </c>
      <c r="Z118" s="10" t="s">
        <v>696</v>
      </c>
    </row>
    <row r="119" spans="2:26" ht="15" customHeight="1">
      <c r="B119" s="14"/>
      <c r="C119" s="142" t="s">
        <v>594</v>
      </c>
      <c r="D119" s="142"/>
      <c r="F119" s="9">
        <v>36804</v>
      </c>
      <c r="G119" s="10">
        <v>34871</v>
      </c>
      <c r="H119" s="85">
        <f>G119/F119*100</f>
        <v>94.74785349418542</v>
      </c>
      <c r="I119" s="10">
        <v>1933</v>
      </c>
      <c r="J119" s="85">
        <f>IF(I119="-","-",I119/F119*100)</f>
        <v>5.2521465058145855</v>
      </c>
      <c r="K119" s="10" t="s">
        <v>696</v>
      </c>
      <c r="L119" s="85" t="str">
        <f>IF(K119="-","-",K119/F119*100)</f>
        <v>-</v>
      </c>
      <c r="M119" s="10">
        <v>825</v>
      </c>
      <c r="N119" s="85">
        <f>IF(M119="-","-",M119/F119*100)</f>
        <v>2.2416041734594065</v>
      </c>
      <c r="O119" s="10">
        <v>35979</v>
      </c>
      <c r="P119" s="85">
        <f>IF(O119="-","-",O119/F119*100)</f>
        <v>97.75839582654059</v>
      </c>
      <c r="Q119" s="10">
        <f t="shared" si="12"/>
        <v>42</v>
      </c>
      <c r="R119" s="10">
        <f t="shared" si="12"/>
        <v>728</v>
      </c>
      <c r="S119" s="10">
        <v>42</v>
      </c>
      <c r="T119" s="10">
        <v>728</v>
      </c>
      <c r="U119" s="10" t="s">
        <v>696</v>
      </c>
      <c r="V119" s="10" t="s">
        <v>696</v>
      </c>
      <c r="W119" s="10" t="s">
        <v>696</v>
      </c>
      <c r="X119" s="10" t="s">
        <v>696</v>
      </c>
      <c r="Y119" s="10" t="s">
        <v>696</v>
      </c>
      <c r="Z119" s="10" t="s">
        <v>696</v>
      </c>
    </row>
    <row r="120" spans="2:26" ht="15" customHeight="1">
      <c r="B120" s="14"/>
      <c r="C120" s="142" t="s">
        <v>390</v>
      </c>
      <c r="D120" s="142"/>
      <c r="F120" s="9">
        <v>390</v>
      </c>
      <c r="G120" s="10">
        <v>390</v>
      </c>
      <c r="H120" s="85">
        <f>G120/F120*100</f>
        <v>100</v>
      </c>
      <c r="I120" s="10" t="s">
        <v>696</v>
      </c>
      <c r="J120" s="85" t="str">
        <f>IF(I120="-","-",I120/F120*100)</f>
        <v>-</v>
      </c>
      <c r="K120" s="10" t="s">
        <v>696</v>
      </c>
      <c r="L120" s="85" t="str">
        <f>IF(K120="-","-",K120/F120*100)</f>
        <v>-</v>
      </c>
      <c r="M120" s="10" t="s">
        <v>696</v>
      </c>
      <c r="N120" s="85" t="str">
        <f>IF(M120="-","-",M120/F120*100)</f>
        <v>-</v>
      </c>
      <c r="O120" s="10">
        <v>390</v>
      </c>
      <c r="P120" s="85">
        <f>IF(O120="-","-",O120/F120*100)</f>
        <v>100</v>
      </c>
      <c r="Q120" s="10" t="str">
        <f t="shared" si="12"/>
        <v>-</v>
      </c>
      <c r="R120" s="10" t="str">
        <f t="shared" si="12"/>
        <v>-</v>
      </c>
      <c r="S120" s="10" t="s">
        <v>696</v>
      </c>
      <c r="T120" s="10" t="s">
        <v>696</v>
      </c>
      <c r="U120" s="10" t="s">
        <v>696</v>
      </c>
      <c r="V120" s="10" t="s">
        <v>696</v>
      </c>
      <c r="W120" s="10" t="s">
        <v>696</v>
      </c>
      <c r="X120" s="10" t="s">
        <v>696</v>
      </c>
      <c r="Y120" s="10" t="s">
        <v>696</v>
      </c>
      <c r="Z120" s="10" t="s">
        <v>696</v>
      </c>
    </row>
    <row r="121" spans="2:26" ht="15" customHeight="1">
      <c r="B121" s="14"/>
      <c r="C121" s="142" t="s">
        <v>73</v>
      </c>
      <c r="D121" s="142"/>
      <c r="F121" s="9">
        <v>37440</v>
      </c>
      <c r="G121" s="10">
        <v>36005</v>
      </c>
      <c r="H121" s="85">
        <f>G121/F121*100</f>
        <v>96.16720085470085</v>
      </c>
      <c r="I121" s="10">
        <v>1435</v>
      </c>
      <c r="J121" s="85">
        <f>IF(I121="-","-",I121/F121*100)</f>
        <v>3.8327991452991457</v>
      </c>
      <c r="K121" s="10" t="s">
        <v>696</v>
      </c>
      <c r="L121" s="85" t="str">
        <f>IF(K121="-","-",K121/F121*100)</f>
        <v>-</v>
      </c>
      <c r="M121" s="10">
        <v>281</v>
      </c>
      <c r="N121" s="85">
        <f>IF(M121="-","-",M121/F121*100)</f>
        <v>0.750534188034188</v>
      </c>
      <c r="O121" s="10">
        <v>37159</v>
      </c>
      <c r="P121" s="85">
        <f>IF(O121="-","-",O121/F121*100)</f>
        <v>99.2494658119658</v>
      </c>
      <c r="Q121" s="10">
        <f t="shared" si="12"/>
        <v>34</v>
      </c>
      <c r="R121" s="10">
        <f t="shared" si="12"/>
        <v>1131</v>
      </c>
      <c r="S121" s="10">
        <v>34</v>
      </c>
      <c r="T121" s="10">
        <v>1131</v>
      </c>
      <c r="U121" s="10" t="s">
        <v>696</v>
      </c>
      <c r="V121" s="10" t="s">
        <v>696</v>
      </c>
      <c r="W121" s="10" t="s">
        <v>696</v>
      </c>
      <c r="X121" s="10" t="s">
        <v>696</v>
      </c>
      <c r="Y121" s="10">
        <v>1</v>
      </c>
      <c r="Z121" s="10">
        <v>532</v>
      </c>
    </row>
    <row r="122" spans="2:26" ht="15" customHeight="1">
      <c r="B122" s="14"/>
      <c r="C122" s="42"/>
      <c r="D122" s="42"/>
      <c r="F122" s="9"/>
      <c r="G122" s="10"/>
      <c r="H122" s="85"/>
      <c r="I122" s="10"/>
      <c r="J122" s="85"/>
      <c r="K122" s="10"/>
      <c r="L122" s="85"/>
      <c r="M122" s="10"/>
      <c r="N122" s="85"/>
      <c r="O122" s="10"/>
      <c r="P122" s="85"/>
      <c r="Q122" s="10"/>
      <c r="R122" s="10"/>
      <c r="S122" s="10"/>
      <c r="T122" s="10"/>
      <c r="U122" s="10"/>
      <c r="V122" s="10"/>
      <c r="W122" s="10"/>
      <c r="X122" s="10"/>
      <c r="Y122" s="10"/>
      <c r="Z122" s="10"/>
    </row>
    <row r="123" spans="2:26" ht="15" customHeight="1">
      <c r="B123" s="14"/>
      <c r="C123" s="143" t="s">
        <v>391</v>
      </c>
      <c r="D123" s="143"/>
      <c r="F123" s="9">
        <v>15272</v>
      </c>
      <c r="G123" s="10">
        <v>13061</v>
      </c>
      <c r="H123" s="85">
        <f>G123/F123*100</f>
        <v>85.52252488213725</v>
      </c>
      <c r="I123" s="10">
        <v>2211</v>
      </c>
      <c r="J123" s="85">
        <f>IF(I123="-","-",I123/F123*100)</f>
        <v>14.477475117862756</v>
      </c>
      <c r="K123" s="10" t="s">
        <v>696</v>
      </c>
      <c r="L123" s="85" t="str">
        <f>IF(K123="-","-",K123/F123*100)</f>
        <v>-</v>
      </c>
      <c r="M123" s="10" t="s">
        <v>696</v>
      </c>
      <c r="N123" s="85" t="str">
        <f>IF(M123="-","-",M123/F123*100)</f>
        <v>-</v>
      </c>
      <c r="O123" s="10">
        <v>15272</v>
      </c>
      <c r="P123" s="85">
        <f>IF(O123="-","-",O123/F123*100)</f>
        <v>100</v>
      </c>
      <c r="Q123" s="10">
        <f aca="true" t="shared" si="13" ref="Q123:R127">IF(S123="-","-",S123)</f>
        <v>18</v>
      </c>
      <c r="R123" s="10">
        <f t="shared" si="13"/>
        <v>348</v>
      </c>
      <c r="S123" s="10">
        <v>18</v>
      </c>
      <c r="T123" s="10">
        <v>348</v>
      </c>
      <c r="U123" s="10" t="s">
        <v>696</v>
      </c>
      <c r="V123" s="10" t="s">
        <v>696</v>
      </c>
      <c r="W123" s="10" t="s">
        <v>696</v>
      </c>
      <c r="X123" s="10" t="s">
        <v>696</v>
      </c>
      <c r="Y123" s="10" t="s">
        <v>696</v>
      </c>
      <c r="Z123" s="10" t="s">
        <v>696</v>
      </c>
    </row>
    <row r="124" spans="2:26" ht="15" customHeight="1">
      <c r="B124" s="14"/>
      <c r="C124" s="142" t="s">
        <v>392</v>
      </c>
      <c r="D124" s="142"/>
      <c r="F124" s="9">
        <v>30266</v>
      </c>
      <c r="G124" s="10">
        <v>15235</v>
      </c>
      <c r="H124" s="85">
        <f>G124/F124*100</f>
        <v>50.33701182845437</v>
      </c>
      <c r="I124" s="10">
        <v>15031</v>
      </c>
      <c r="J124" s="85">
        <f>IF(I124="-","-",I124/F124*100)</f>
        <v>49.66298817154563</v>
      </c>
      <c r="K124" s="10" t="s">
        <v>696</v>
      </c>
      <c r="L124" s="85" t="str">
        <f>IF(K124="-","-",K124/F124*100)</f>
        <v>-</v>
      </c>
      <c r="M124" s="10">
        <v>796</v>
      </c>
      <c r="N124" s="85">
        <f>IF(M124="-","-",M124/F124*100)</f>
        <v>2.6300138769576424</v>
      </c>
      <c r="O124" s="10">
        <v>29470</v>
      </c>
      <c r="P124" s="85">
        <f>IF(O124="-","-",O124/F124*100)</f>
        <v>97.36998612304237</v>
      </c>
      <c r="Q124" s="10">
        <f t="shared" si="13"/>
        <v>30</v>
      </c>
      <c r="R124" s="10">
        <f t="shared" si="13"/>
        <v>384</v>
      </c>
      <c r="S124" s="10">
        <v>30</v>
      </c>
      <c r="T124" s="10">
        <v>384</v>
      </c>
      <c r="U124" s="10" t="s">
        <v>696</v>
      </c>
      <c r="V124" s="10" t="s">
        <v>696</v>
      </c>
      <c r="W124" s="10" t="s">
        <v>696</v>
      </c>
      <c r="X124" s="10" t="s">
        <v>696</v>
      </c>
      <c r="Y124" s="10" t="s">
        <v>696</v>
      </c>
      <c r="Z124" s="10" t="s">
        <v>696</v>
      </c>
    </row>
    <row r="125" spans="2:26" ht="15" customHeight="1">
      <c r="B125" s="14"/>
      <c r="C125" s="142" t="s">
        <v>289</v>
      </c>
      <c r="D125" s="142"/>
      <c r="F125" s="9">
        <v>1366</v>
      </c>
      <c r="G125" s="10">
        <v>1366</v>
      </c>
      <c r="H125" s="85">
        <f>G125/F125*100</f>
        <v>100</v>
      </c>
      <c r="I125" s="10" t="s">
        <v>696</v>
      </c>
      <c r="J125" s="85" t="str">
        <f>IF(I125="-","-",I125/F125*100)</f>
        <v>-</v>
      </c>
      <c r="K125" s="10" t="s">
        <v>696</v>
      </c>
      <c r="L125" s="85" t="str">
        <f>IF(K125="-","-",K125/F125*100)</f>
        <v>-</v>
      </c>
      <c r="M125" s="10" t="s">
        <v>696</v>
      </c>
      <c r="N125" s="85" t="str">
        <f>IF(M125="-","-",M125/F125*100)</f>
        <v>-</v>
      </c>
      <c r="O125" s="10">
        <v>1366</v>
      </c>
      <c r="P125" s="85">
        <f>IF(O125="-","-",O125/F125*100)</f>
        <v>100</v>
      </c>
      <c r="Q125" s="10" t="str">
        <f t="shared" si="13"/>
        <v>-</v>
      </c>
      <c r="R125" s="10" t="str">
        <f t="shared" si="13"/>
        <v>-</v>
      </c>
      <c r="S125" s="10" t="s">
        <v>696</v>
      </c>
      <c r="T125" s="10" t="s">
        <v>696</v>
      </c>
      <c r="U125" s="10" t="s">
        <v>696</v>
      </c>
      <c r="V125" s="10" t="s">
        <v>696</v>
      </c>
      <c r="W125" s="10" t="s">
        <v>696</v>
      </c>
      <c r="X125" s="10" t="s">
        <v>696</v>
      </c>
      <c r="Y125" s="10" t="s">
        <v>696</v>
      </c>
      <c r="Z125" s="10" t="s">
        <v>696</v>
      </c>
    </row>
    <row r="126" spans="2:26" ht="15" customHeight="1">
      <c r="B126" s="14"/>
      <c r="C126" s="143" t="s">
        <v>393</v>
      </c>
      <c r="D126" s="143"/>
      <c r="F126" s="9">
        <v>35715</v>
      </c>
      <c r="G126" s="10">
        <v>20829</v>
      </c>
      <c r="H126" s="85">
        <f>G126/F126*100</f>
        <v>58.32003359932801</v>
      </c>
      <c r="I126" s="10">
        <v>14887</v>
      </c>
      <c r="J126" s="85">
        <f>IF(I126="-","-",I126/F126*100)</f>
        <v>41.682766344673105</v>
      </c>
      <c r="K126" s="10" t="s">
        <v>696</v>
      </c>
      <c r="L126" s="85" t="str">
        <f>IF(K126="-","-",K126/F126*100)</f>
        <v>-</v>
      </c>
      <c r="M126" s="10">
        <v>159</v>
      </c>
      <c r="N126" s="85">
        <f>IF(M126="-","-",M126/F126*100)</f>
        <v>0.44519109617807645</v>
      </c>
      <c r="O126" s="10">
        <v>35557</v>
      </c>
      <c r="P126" s="85">
        <f>IF(O126="-","-",O126/F126*100)</f>
        <v>99.55760884782305</v>
      </c>
      <c r="Q126" s="10">
        <f t="shared" si="13"/>
        <v>29</v>
      </c>
      <c r="R126" s="10">
        <f t="shared" si="13"/>
        <v>411</v>
      </c>
      <c r="S126" s="10">
        <v>29</v>
      </c>
      <c r="T126" s="10">
        <v>411</v>
      </c>
      <c r="U126" s="10" t="s">
        <v>696</v>
      </c>
      <c r="V126" s="10" t="s">
        <v>696</v>
      </c>
      <c r="W126" s="10" t="s">
        <v>696</v>
      </c>
      <c r="X126" s="10" t="s">
        <v>696</v>
      </c>
      <c r="Y126" s="10" t="s">
        <v>696</v>
      </c>
      <c r="Z126" s="10" t="s">
        <v>696</v>
      </c>
    </row>
    <row r="127" spans="2:26" ht="15" customHeight="1">
      <c r="B127" s="14"/>
      <c r="C127" s="142" t="s">
        <v>74</v>
      </c>
      <c r="D127" s="142"/>
      <c r="F127" s="9">
        <v>29967</v>
      </c>
      <c r="G127" s="10">
        <v>28795</v>
      </c>
      <c r="H127" s="85">
        <f>G127/F127*100</f>
        <v>96.08903126772783</v>
      </c>
      <c r="I127" s="10">
        <v>1172</v>
      </c>
      <c r="J127" s="85">
        <f>IF(I127="-","-",I127/F127*100)</f>
        <v>3.910968732272166</v>
      </c>
      <c r="K127" s="10" t="s">
        <v>696</v>
      </c>
      <c r="L127" s="85" t="str">
        <f>IF(K127="-","-",K127/F127*100)</f>
        <v>-</v>
      </c>
      <c r="M127" s="10" t="s">
        <v>696</v>
      </c>
      <c r="N127" s="85" t="str">
        <f>IF(M127="-","-",M127/F127*100)</f>
        <v>-</v>
      </c>
      <c r="O127" s="10">
        <v>29967</v>
      </c>
      <c r="P127" s="85">
        <f>IF(O127="-","-",O127/F127*100)</f>
        <v>100</v>
      </c>
      <c r="Q127" s="10">
        <f t="shared" si="13"/>
        <v>38</v>
      </c>
      <c r="R127" s="10">
        <f t="shared" si="13"/>
        <v>659</v>
      </c>
      <c r="S127" s="10">
        <v>38</v>
      </c>
      <c r="T127" s="10">
        <v>659</v>
      </c>
      <c r="U127" s="10" t="s">
        <v>696</v>
      </c>
      <c r="V127" s="10" t="s">
        <v>696</v>
      </c>
      <c r="W127" s="10" t="s">
        <v>696</v>
      </c>
      <c r="X127" s="10" t="s">
        <v>696</v>
      </c>
      <c r="Y127" s="10">
        <v>1</v>
      </c>
      <c r="Z127" s="10">
        <v>371</v>
      </c>
    </row>
    <row r="128" spans="2:26" ht="15" customHeight="1">
      <c r="B128" s="14"/>
      <c r="C128" s="42"/>
      <c r="D128" s="42"/>
      <c r="F128" s="9"/>
      <c r="G128" s="10"/>
      <c r="H128" s="85"/>
      <c r="I128" s="10"/>
      <c r="J128" s="85"/>
      <c r="K128" s="10"/>
      <c r="L128" s="85"/>
      <c r="M128" s="10"/>
      <c r="N128" s="85"/>
      <c r="O128" s="10"/>
      <c r="P128" s="85"/>
      <c r="Q128" s="10"/>
      <c r="R128" s="10"/>
      <c r="S128" s="10"/>
      <c r="T128" s="10"/>
      <c r="U128" s="10"/>
      <c r="V128" s="10"/>
      <c r="W128" s="10"/>
      <c r="X128" s="10"/>
      <c r="Y128" s="10"/>
      <c r="Z128" s="10"/>
    </row>
    <row r="129" spans="2:26" ht="15" customHeight="1">
      <c r="B129" s="14"/>
      <c r="C129" s="142" t="s">
        <v>595</v>
      </c>
      <c r="D129" s="142"/>
      <c r="F129" s="9">
        <v>499</v>
      </c>
      <c r="G129" s="10">
        <v>499</v>
      </c>
      <c r="H129" s="85">
        <f>G129/F129*100</f>
        <v>100</v>
      </c>
      <c r="I129" s="10" t="s">
        <v>696</v>
      </c>
      <c r="J129" s="85" t="str">
        <f>IF(I129="-","-",I129/F129*100)</f>
        <v>-</v>
      </c>
      <c r="K129" s="10" t="s">
        <v>696</v>
      </c>
      <c r="L129" s="85" t="str">
        <f>IF(K129="-","-",K129/F129*100)</f>
        <v>-</v>
      </c>
      <c r="M129" s="10" t="s">
        <v>696</v>
      </c>
      <c r="N129" s="85" t="str">
        <f>IF(M129="-","-",M129/F129*100)</f>
        <v>-</v>
      </c>
      <c r="O129" s="10">
        <v>499</v>
      </c>
      <c r="P129" s="85">
        <f>IF(O129="-","-",O129/F129*100)</f>
        <v>100</v>
      </c>
      <c r="Q129" s="10" t="str">
        <f aca="true" t="shared" si="14" ref="Q129:R133">IF(S129="-","-",S129)</f>
        <v>-</v>
      </c>
      <c r="R129" s="10" t="str">
        <f t="shared" si="14"/>
        <v>-</v>
      </c>
      <c r="S129" s="10" t="s">
        <v>696</v>
      </c>
      <c r="T129" s="10" t="s">
        <v>696</v>
      </c>
      <c r="U129" s="10" t="s">
        <v>696</v>
      </c>
      <c r="V129" s="10" t="s">
        <v>696</v>
      </c>
      <c r="W129" s="10" t="s">
        <v>696</v>
      </c>
      <c r="X129" s="10" t="s">
        <v>696</v>
      </c>
      <c r="Y129" s="10" t="s">
        <v>696</v>
      </c>
      <c r="Z129" s="10" t="s">
        <v>696</v>
      </c>
    </row>
    <row r="130" spans="2:26" ht="15" customHeight="1">
      <c r="B130" s="14"/>
      <c r="C130" s="142" t="s">
        <v>394</v>
      </c>
      <c r="D130" s="142"/>
      <c r="F130" s="9">
        <v>29916</v>
      </c>
      <c r="G130" s="10">
        <v>26452</v>
      </c>
      <c r="H130" s="85">
        <f>G130/F130*100</f>
        <v>88.42091188661585</v>
      </c>
      <c r="I130" s="10">
        <v>3464</v>
      </c>
      <c r="J130" s="85">
        <f>IF(I130="-","-",I130/F130*100)</f>
        <v>11.579088113384142</v>
      </c>
      <c r="K130" s="10" t="s">
        <v>696</v>
      </c>
      <c r="L130" s="85" t="str">
        <f>IF(K130="-","-",K130/F130*100)</f>
        <v>-</v>
      </c>
      <c r="M130" s="10">
        <v>1917</v>
      </c>
      <c r="N130" s="85">
        <f>IF(M130="-","-",M130/F130*100)</f>
        <v>6.407942238267148</v>
      </c>
      <c r="O130" s="10">
        <v>27999</v>
      </c>
      <c r="P130" s="85">
        <f>IF(O130="-","-",O130/F130*100)</f>
        <v>93.59205776173285</v>
      </c>
      <c r="Q130" s="10">
        <f t="shared" si="14"/>
        <v>14</v>
      </c>
      <c r="R130" s="10">
        <f t="shared" si="14"/>
        <v>449</v>
      </c>
      <c r="S130" s="10">
        <v>14</v>
      </c>
      <c r="T130" s="10">
        <v>449</v>
      </c>
      <c r="U130" s="10" t="s">
        <v>696</v>
      </c>
      <c r="V130" s="10" t="s">
        <v>696</v>
      </c>
      <c r="W130" s="10" t="s">
        <v>696</v>
      </c>
      <c r="X130" s="10" t="s">
        <v>696</v>
      </c>
      <c r="Y130" s="10">
        <v>2</v>
      </c>
      <c r="Z130" s="10">
        <v>355</v>
      </c>
    </row>
    <row r="131" spans="2:26" ht="15" customHeight="1">
      <c r="B131" s="14"/>
      <c r="C131" s="142" t="s">
        <v>290</v>
      </c>
      <c r="D131" s="142"/>
      <c r="F131" s="9">
        <v>28584</v>
      </c>
      <c r="G131" s="10">
        <v>25530</v>
      </c>
      <c r="H131" s="85">
        <f>G131/F131*100</f>
        <v>89.31570109151973</v>
      </c>
      <c r="I131" s="10">
        <v>3054</v>
      </c>
      <c r="J131" s="85">
        <f>IF(I131="-","-",I131/F131*100)</f>
        <v>10.684298908480269</v>
      </c>
      <c r="K131" s="10" t="s">
        <v>696</v>
      </c>
      <c r="L131" s="85" t="str">
        <f>IF(K131="-","-",K131/F131*100)</f>
        <v>-</v>
      </c>
      <c r="M131" s="10" t="s">
        <v>696</v>
      </c>
      <c r="N131" s="85" t="str">
        <f>IF(M131="-","-",M131/F131*100)</f>
        <v>-</v>
      </c>
      <c r="O131" s="10">
        <v>28584</v>
      </c>
      <c r="P131" s="85">
        <f>IF(O131="-","-",O131/F131*100)</f>
        <v>100</v>
      </c>
      <c r="Q131" s="10">
        <f t="shared" si="14"/>
        <v>16</v>
      </c>
      <c r="R131" s="10">
        <f t="shared" si="14"/>
        <v>284</v>
      </c>
      <c r="S131" s="10">
        <v>16</v>
      </c>
      <c r="T131" s="10">
        <v>284</v>
      </c>
      <c r="U131" s="10" t="s">
        <v>696</v>
      </c>
      <c r="V131" s="10" t="s">
        <v>696</v>
      </c>
      <c r="W131" s="10" t="s">
        <v>696</v>
      </c>
      <c r="X131" s="10" t="s">
        <v>696</v>
      </c>
      <c r="Y131" s="10" t="s">
        <v>696</v>
      </c>
      <c r="Z131" s="10" t="s">
        <v>696</v>
      </c>
    </row>
    <row r="132" spans="2:26" ht="15" customHeight="1">
      <c r="B132" s="14"/>
      <c r="C132" s="142" t="s">
        <v>75</v>
      </c>
      <c r="D132" s="142"/>
      <c r="F132" s="9">
        <v>18734</v>
      </c>
      <c r="G132" s="10">
        <v>15312</v>
      </c>
      <c r="H132" s="85">
        <f>G132/F132*100</f>
        <v>81.73374613003097</v>
      </c>
      <c r="I132" s="10">
        <v>3422</v>
      </c>
      <c r="J132" s="85">
        <f>IF(I132="-","-",I132/F132*100)</f>
        <v>18.26625386996904</v>
      </c>
      <c r="K132" s="10" t="s">
        <v>696</v>
      </c>
      <c r="L132" s="85" t="str">
        <f>IF(K132="-","-",K132/F132*100)</f>
        <v>-</v>
      </c>
      <c r="M132" s="10" t="s">
        <v>696</v>
      </c>
      <c r="N132" s="85" t="str">
        <f>IF(M132="-","-",M132/F132*100)</f>
        <v>-</v>
      </c>
      <c r="O132" s="10">
        <v>18734</v>
      </c>
      <c r="P132" s="85">
        <f>IF(O132="-","-",O132/F132*100)</f>
        <v>100</v>
      </c>
      <c r="Q132" s="10">
        <f t="shared" si="14"/>
        <v>19</v>
      </c>
      <c r="R132" s="10">
        <f t="shared" si="14"/>
        <v>977</v>
      </c>
      <c r="S132" s="10">
        <v>19</v>
      </c>
      <c r="T132" s="10">
        <v>977</v>
      </c>
      <c r="U132" s="10" t="s">
        <v>696</v>
      </c>
      <c r="V132" s="10" t="s">
        <v>696</v>
      </c>
      <c r="W132" s="10" t="s">
        <v>696</v>
      </c>
      <c r="X132" s="10" t="s">
        <v>696</v>
      </c>
      <c r="Y132" s="10" t="s">
        <v>696</v>
      </c>
      <c r="Z132" s="10" t="s">
        <v>696</v>
      </c>
    </row>
    <row r="133" spans="2:26" ht="15" customHeight="1">
      <c r="B133" s="14"/>
      <c r="C133" s="142" t="s">
        <v>76</v>
      </c>
      <c r="D133" s="142"/>
      <c r="F133" s="9">
        <v>16020</v>
      </c>
      <c r="G133" s="10">
        <v>13523</v>
      </c>
      <c r="H133" s="85">
        <f>G133/F133*100</f>
        <v>84.41323345817729</v>
      </c>
      <c r="I133" s="10">
        <v>2496</v>
      </c>
      <c r="J133" s="85">
        <f>IF(I133="-","-",I133/F133*100)</f>
        <v>15.580524344569287</v>
      </c>
      <c r="K133" s="10">
        <v>7</v>
      </c>
      <c r="L133" s="85">
        <f>IF(K133="-","-",K133/F133*100)</f>
        <v>0.04369538077403246</v>
      </c>
      <c r="M133" s="10" t="s">
        <v>696</v>
      </c>
      <c r="N133" s="85" t="str">
        <f>IF(M133="-","-",M133/F133*100)</f>
        <v>-</v>
      </c>
      <c r="O133" s="10">
        <v>16013</v>
      </c>
      <c r="P133" s="85">
        <f>IF(O133="-","-",O133/F133*100)</f>
        <v>99.95630461922596</v>
      </c>
      <c r="Q133" s="10">
        <f t="shared" si="14"/>
        <v>16</v>
      </c>
      <c r="R133" s="10">
        <f t="shared" si="14"/>
        <v>536</v>
      </c>
      <c r="S133" s="10">
        <v>16</v>
      </c>
      <c r="T133" s="10">
        <v>536</v>
      </c>
      <c r="U133" s="10" t="s">
        <v>696</v>
      </c>
      <c r="V133" s="10" t="s">
        <v>696</v>
      </c>
      <c r="W133" s="10" t="s">
        <v>696</v>
      </c>
      <c r="X133" s="10" t="s">
        <v>696</v>
      </c>
      <c r="Y133" s="10" t="s">
        <v>696</v>
      </c>
      <c r="Z133" s="10" t="s">
        <v>696</v>
      </c>
    </row>
    <row r="134" spans="2:26" ht="15" customHeight="1">
      <c r="B134" s="14"/>
      <c r="C134" s="42"/>
      <c r="D134" s="42"/>
      <c r="F134" s="9"/>
      <c r="G134" s="10"/>
      <c r="H134" s="85"/>
      <c r="I134" s="10"/>
      <c r="J134" s="85"/>
      <c r="K134" s="10"/>
      <c r="L134" s="85"/>
      <c r="M134" s="10"/>
      <c r="N134" s="85"/>
      <c r="O134" s="10"/>
      <c r="P134" s="85"/>
      <c r="Q134" s="10"/>
      <c r="R134" s="10"/>
      <c r="S134" s="10"/>
      <c r="T134" s="10"/>
      <c r="U134" s="10"/>
      <c r="V134" s="10"/>
      <c r="W134" s="10"/>
      <c r="X134" s="10"/>
      <c r="Y134" s="10"/>
      <c r="Z134" s="10"/>
    </row>
    <row r="135" spans="2:26" ht="15" customHeight="1">
      <c r="B135" s="14"/>
      <c r="C135" s="142" t="s">
        <v>77</v>
      </c>
      <c r="D135" s="142"/>
      <c r="F135" s="9">
        <v>24791</v>
      </c>
      <c r="G135" s="10">
        <v>23434</v>
      </c>
      <c r="H135" s="85">
        <f>G135/F135*100</f>
        <v>94.52623936105844</v>
      </c>
      <c r="I135" s="10">
        <v>1357</v>
      </c>
      <c r="J135" s="85">
        <f>IF(I135="-","-",I135/F135*100)</f>
        <v>5.473760638941552</v>
      </c>
      <c r="K135" s="10" t="s">
        <v>696</v>
      </c>
      <c r="L135" s="85" t="str">
        <f>IF(K135="-","-",K135/F135*100)</f>
        <v>-</v>
      </c>
      <c r="M135" s="10" t="s">
        <v>696</v>
      </c>
      <c r="N135" s="85" t="str">
        <f>IF(M135="-","-",M135/F135*100)</f>
        <v>-</v>
      </c>
      <c r="O135" s="10">
        <v>24791</v>
      </c>
      <c r="P135" s="85">
        <f>IF(O135="-","-",O135/F135*100)</f>
        <v>100</v>
      </c>
      <c r="Q135" s="10">
        <f aca="true" t="shared" si="15" ref="Q135:R139">IF(S135="-","-",S135)</f>
        <v>30</v>
      </c>
      <c r="R135" s="10">
        <f t="shared" si="15"/>
        <v>607</v>
      </c>
      <c r="S135" s="10">
        <v>30</v>
      </c>
      <c r="T135" s="10">
        <v>607</v>
      </c>
      <c r="U135" s="10" t="s">
        <v>696</v>
      </c>
      <c r="V135" s="10" t="s">
        <v>696</v>
      </c>
      <c r="W135" s="10" t="s">
        <v>696</v>
      </c>
      <c r="X135" s="10" t="s">
        <v>696</v>
      </c>
      <c r="Y135" s="10" t="s">
        <v>696</v>
      </c>
      <c r="Z135" s="10" t="s">
        <v>696</v>
      </c>
    </row>
    <row r="136" spans="2:26" ht="15" customHeight="1">
      <c r="B136" s="14"/>
      <c r="C136" s="142" t="s">
        <v>78</v>
      </c>
      <c r="D136" s="142"/>
      <c r="F136" s="9">
        <v>23828</v>
      </c>
      <c r="G136" s="10">
        <v>11067</v>
      </c>
      <c r="H136" s="85">
        <f>G136/F136*100</f>
        <v>46.44535840188014</v>
      </c>
      <c r="I136" s="10">
        <v>12761</v>
      </c>
      <c r="J136" s="85">
        <f>IF(I136="-","-",I136/F136*100)</f>
        <v>53.55464159811986</v>
      </c>
      <c r="K136" s="10" t="s">
        <v>696</v>
      </c>
      <c r="L136" s="85" t="str">
        <f>IF(K136="-","-",K136/F136*100)</f>
        <v>-</v>
      </c>
      <c r="M136" s="10" t="s">
        <v>696</v>
      </c>
      <c r="N136" s="85" t="str">
        <f>IF(M136="-","-",M136/F136*100)</f>
        <v>-</v>
      </c>
      <c r="O136" s="10">
        <v>23828</v>
      </c>
      <c r="P136" s="85">
        <f>IF(O136="-","-",O136/F136*100)</f>
        <v>100</v>
      </c>
      <c r="Q136" s="10">
        <f t="shared" si="15"/>
        <v>25</v>
      </c>
      <c r="R136" s="10">
        <f t="shared" si="15"/>
        <v>220</v>
      </c>
      <c r="S136" s="10">
        <v>25</v>
      </c>
      <c r="T136" s="10">
        <v>220</v>
      </c>
      <c r="U136" s="10" t="s">
        <v>696</v>
      </c>
      <c r="V136" s="10" t="s">
        <v>696</v>
      </c>
      <c r="W136" s="10" t="s">
        <v>696</v>
      </c>
      <c r="X136" s="10" t="s">
        <v>696</v>
      </c>
      <c r="Y136" s="10" t="s">
        <v>696</v>
      </c>
      <c r="Z136" s="10" t="s">
        <v>696</v>
      </c>
    </row>
    <row r="137" spans="2:26" ht="15" customHeight="1">
      <c r="B137" s="14"/>
      <c r="C137" s="142" t="s">
        <v>79</v>
      </c>
      <c r="D137" s="142"/>
      <c r="F137" s="9">
        <v>14504</v>
      </c>
      <c r="G137" s="10">
        <v>14425</v>
      </c>
      <c r="H137" s="85">
        <f>G137/F137*100</f>
        <v>99.45532266960838</v>
      </c>
      <c r="I137" s="10">
        <v>78</v>
      </c>
      <c r="J137" s="85">
        <f>IF(I137="-","-",I137/F137*100)</f>
        <v>0.5377826806398235</v>
      </c>
      <c r="K137" s="10" t="s">
        <v>696</v>
      </c>
      <c r="L137" s="85" t="str">
        <f>IF(K137="-","-",K137/F137*100)</f>
        <v>-</v>
      </c>
      <c r="M137" s="10" t="s">
        <v>696</v>
      </c>
      <c r="N137" s="85" t="str">
        <f>IF(M137="-","-",M137/F137*100)</f>
        <v>-</v>
      </c>
      <c r="O137" s="10">
        <v>14504</v>
      </c>
      <c r="P137" s="85">
        <f>IF(O137="-","-",O137/F137*100)</f>
        <v>100</v>
      </c>
      <c r="Q137" s="10">
        <f t="shared" si="15"/>
        <v>20</v>
      </c>
      <c r="R137" s="10">
        <f t="shared" si="15"/>
        <v>661</v>
      </c>
      <c r="S137" s="10">
        <v>20</v>
      </c>
      <c r="T137" s="10">
        <v>661</v>
      </c>
      <c r="U137" s="10" t="s">
        <v>696</v>
      </c>
      <c r="V137" s="10" t="s">
        <v>696</v>
      </c>
      <c r="W137" s="10" t="s">
        <v>696</v>
      </c>
      <c r="X137" s="10" t="s">
        <v>696</v>
      </c>
      <c r="Y137" s="10" t="s">
        <v>696</v>
      </c>
      <c r="Z137" s="10" t="s">
        <v>696</v>
      </c>
    </row>
    <row r="138" spans="2:26" ht="15" customHeight="1">
      <c r="B138" s="14"/>
      <c r="C138" s="142" t="s">
        <v>291</v>
      </c>
      <c r="D138" s="142"/>
      <c r="F138" s="9">
        <v>29289</v>
      </c>
      <c r="G138" s="10">
        <v>12986</v>
      </c>
      <c r="H138" s="85">
        <f>G138/F138*100</f>
        <v>44.337464577145</v>
      </c>
      <c r="I138" s="10">
        <v>16303</v>
      </c>
      <c r="J138" s="85">
        <f>IF(I138="-","-",I138/F138*100)</f>
        <v>55.662535422855</v>
      </c>
      <c r="K138" s="10">
        <v>26</v>
      </c>
      <c r="L138" s="85">
        <f>IF(K138="-","-",K138/F138*100)</f>
        <v>0.08877052818464269</v>
      </c>
      <c r="M138" s="10">
        <v>6757</v>
      </c>
      <c r="N138" s="85">
        <f>IF(M138="-","-",M138/F138*100)</f>
        <v>23.070094574755025</v>
      </c>
      <c r="O138" s="10">
        <v>22506</v>
      </c>
      <c r="P138" s="85">
        <f>IF(O138="-","-",O138/F138*100)</f>
        <v>76.84113489706033</v>
      </c>
      <c r="Q138" s="10">
        <f t="shared" si="15"/>
        <v>23</v>
      </c>
      <c r="R138" s="10">
        <f t="shared" si="15"/>
        <v>290</v>
      </c>
      <c r="S138" s="10">
        <v>23</v>
      </c>
      <c r="T138" s="10">
        <v>290</v>
      </c>
      <c r="U138" s="10" t="s">
        <v>696</v>
      </c>
      <c r="V138" s="10" t="s">
        <v>696</v>
      </c>
      <c r="W138" s="10" t="s">
        <v>696</v>
      </c>
      <c r="X138" s="10" t="s">
        <v>696</v>
      </c>
      <c r="Y138" s="10" t="s">
        <v>696</v>
      </c>
      <c r="Z138" s="10" t="s">
        <v>696</v>
      </c>
    </row>
    <row r="139" spans="2:26" ht="15" customHeight="1">
      <c r="B139" s="14"/>
      <c r="C139" s="142" t="s">
        <v>80</v>
      </c>
      <c r="D139" s="142"/>
      <c r="F139" s="9">
        <v>38674</v>
      </c>
      <c r="G139" s="10">
        <v>25771</v>
      </c>
      <c r="H139" s="85">
        <f>G139/F139*100</f>
        <v>66.63649997414284</v>
      </c>
      <c r="I139" s="10">
        <v>12903</v>
      </c>
      <c r="J139" s="85">
        <f>IF(I139="-","-",I139/F139*100)</f>
        <v>33.363500025857164</v>
      </c>
      <c r="K139" s="10" t="s">
        <v>696</v>
      </c>
      <c r="L139" s="85" t="str">
        <f>IF(K139="-","-",K139/F139*100)</f>
        <v>-</v>
      </c>
      <c r="M139" s="10">
        <v>2274</v>
      </c>
      <c r="N139" s="85">
        <f>IF(M139="-","-",M139/F139*100)</f>
        <v>5.879919325645136</v>
      </c>
      <c r="O139" s="10">
        <v>36400</v>
      </c>
      <c r="P139" s="85">
        <f>IF(O139="-","-",O139/F139*100)</f>
        <v>94.12008067435487</v>
      </c>
      <c r="Q139" s="10">
        <f t="shared" si="15"/>
        <v>12</v>
      </c>
      <c r="R139" s="10">
        <f t="shared" si="15"/>
        <v>437</v>
      </c>
      <c r="S139" s="10">
        <v>12</v>
      </c>
      <c r="T139" s="10">
        <v>437</v>
      </c>
      <c r="U139" s="10" t="s">
        <v>696</v>
      </c>
      <c r="V139" s="10" t="s">
        <v>696</v>
      </c>
      <c r="W139" s="10" t="s">
        <v>696</v>
      </c>
      <c r="X139" s="10" t="s">
        <v>696</v>
      </c>
      <c r="Y139" s="10" t="s">
        <v>696</v>
      </c>
      <c r="Z139" s="10" t="s">
        <v>696</v>
      </c>
    </row>
    <row r="140" spans="2:26" ht="15" customHeight="1">
      <c r="B140" s="14"/>
      <c r="C140" s="42"/>
      <c r="D140" s="42"/>
      <c r="F140" s="9"/>
      <c r="G140" s="10"/>
      <c r="H140" s="85"/>
      <c r="I140" s="10"/>
      <c r="J140" s="85"/>
      <c r="K140" s="10"/>
      <c r="L140" s="85"/>
      <c r="M140" s="10"/>
      <c r="N140" s="85"/>
      <c r="O140" s="10"/>
      <c r="P140" s="85"/>
      <c r="Q140" s="10"/>
      <c r="R140" s="10"/>
      <c r="S140" s="10"/>
      <c r="T140" s="10"/>
      <c r="U140" s="10"/>
      <c r="V140" s="10"/>
      <c r="W140" s="10"/>
      <c r="X140" s="10"/>
      <c r="Y140" s="10"/>
      <c r="Z140" s="10"/>
    </row>
    <row r="141" spans="2:26" ht="15" customHeight="1">
      <c r="B141" s="14"/>
      <c r="C141" s="142" t="s">
        <v>81</v>
      </c>
      <c r="D141" s="142"/>
      <c r="F141" s="9">
        <v>18382</v>
      </c>
      <c r="G141" s="10">
        <v>16531</v>
      </c>
      <c r="H141" s="85">
        <f>G141/F141*100</f>
        <v>89.93036666303993</v>
      </c>
      <c r="I141" s="10">
        <v>1851</v>
      </c>
      <c r="J141" s="85">
        <f>IF(I141="-","-",I141/F141*100)</f>
        <v>10.06963333696007</v>
      </c>
      <c r="K141" s="10" t="s">
        <v>696</v>
      </c>
      <c r="L141" s="85" t="str">
        <f>IF(K141="-","-",K141/F141*100)</f>
        <v>-</v>
      </c>
      <c r="M141" s="10" t="s">
        <v>696</v>
      </c>
      <c r="N141" s="85" t="str">
        <f>IF(M141="-","-",M141/F141*100)</f>
        <v>-</v>
      </c>
      <c r="O141" s="10">
        <v>18382</v>
      </c>
      <c r="P141" s="85">
        <f>IF(O141="-","-",O141/F141*100)</f>
        <v>100</v>
      </c>
      <c r="Q141" s="10">
        <f aca="true" t="shared" si="16" ref="Q141:R145">IF(S141="-","-",S141)</f>
        <v>17</v>
      </c>
      <c r="R141" s="10">
        <f t="shared" si="16"/>
        <v>280</v>
      </c>
      <c r="S141" s="10">
        <v>17</v>
      </c>
      <c r="T141" s="10">
        <v>280</v>
      </c>
      <c r="U141" s="10" t="s">
        <v>696</v>
      </c>
      <c r="V141" s="10" t="s">
        <v>696</v>
      </c>
      <c r="W141" s="10" t="s">
        <v>696</v>
      </c>
      <c r="X141" s="10" t="s">
        <v>696</v>
      </c>
      <c r="Y141" s="10" t="s">
        <v>696</v>
      </c>
      <c r="Z141" s="10" t="s">
        <v>696</v>
      </c>
    </row>
    <row r="142" spans="2:26" ht="15" customHeight="1">
      <c r="B142" s="14"/>
      <c r="C142" s="142" t="s">
        <v>292</v>
      </c>
      <c r="D142" s="142"/>
      <c r="F142" s="9">
        <v>19715</v>
      </c>
      <c r="G142" s="10">
        <v>13347</v>
      </c>
      <c r="H142" s="85">
        <f>G142/F142*100</f>
        <v>67.69972102460056</v>
      </c>
      <c r="I142" s="10">
        <v>6368</v>
      </c>
      <c r="J142" s="85">
        <f>IF(I142="-","-",I142/F142*100)</f>
        <v>32.30027897539944</v>
      </c>
      <c r="K142" s="10" t="s">
        <v>696</v>
      </c>
      <c r="L142" s="85" t="str">
        <f>IF(K142="-","-",K142/F142*100)</f>
        <v>-</v>
      </c>
      <c r="M142" s="10" t="s">
        <v>696</v>
      </c>
      <c r="N142" s="85" t="str">
        <f>IF(M142="-","-",M142/F142*100)</f>
        <v>-</v>
      </c>
      <c r="O142" s="10">
        <v>19715</v>
      </c>
      <c r="P142" s="85">
        <f>IF(O142="-","-",O142/F142*100)</f>
        <v>100</v>
      </c>
      <c r="Q142" s="10">
        <f t="shared" si="16"/>
        <v>18</v>
      </c>
      <c r="R142" s="10">
        <f t="shared" si="16"/>
        <v>294</v>
      </c>
      <c r="S142" s="10">
        <v>18</v>
      </c>
      <c r="T142" s="10">
        <v>294</v>
      </c>
      <c r="U142" s="10" t="s">
        <v>696</v>
      </c>
      <c r="V142" s="10" t="s">
        <v>696</v>
      </c>
      <c r="W142" s="10" t="s">
        <v>696</v>
      </c>
      <c r="X142" s="10" t="s">
        <v>696</v>
      </c>
      <c r="Y142" s="10" t="s">
        <v>696</v>
      </c>
      <c r="Z142" s="10" t="s">
        <v>696</v>
      </c>
    </row>
    <row r="143" spans="2:26" ht="15" customHeight="1">
      <c r="B143" s="14"/>
      <c r="C143" s="142" t="s">
        <v>293</v>
      </c>
      <c r="D143" s="142"/>
      <c r="F143" s="9">
        <v>37291</v>
      </c>
      <c r="G143" s="10">
        <v>29497</v>
      </c>
      <c r="H143" s="85">
        <f>G143/F143*100</f>
        <v>79.09951462819447</v>
      </c>
      <c r="I143" s="10">
        <v>7794</v>
      </c>
      <c r="J143" s="85">
        <f>IF(I143="-","-",I143/F143*100)</f>
        <v>20.90048537180553</v>
      </c>
      <c r="K143" s="10" t="s">
        <v>696</v>
      </c>
      <c r="L143" s="85" t="str">
        <f>IF(K143="-","-",K143/F143*100)</f>
        <v>-</v>
      </c>
      <c r="M143" s="10">
        <v>175</v>
      </c>
      <c r="N143" s="85">
        <f>IF(M143="-","-",M143/F143*100)</f>
        <v>0.46928213241800976</v>
      </c>
      <c r="O143" s="10">
        <v>37116</v>
      </c>
      <c r="P143" s="85">
        <f>IF(O143="-","-",O143/F143*100)</f>
        <v>99.53071786758198</v>
      </c>
      <c r="Q143" s="10">
        <f t="shared" si="16"/>
        <v>39</v>
      </c>
      <c r="R143" s="10">
        <f t="shared" si="16"/>
        <v>1010</v>
      </c>
      <c r="S143" s="10">
        <v>39</v>
      </c>
      <c r="T143" s="10">
        <v>1010</v>
      </c>
      <c r="U143" s="10" t="s">
        <v>696</v>
      </c>
      <c r="V143" s="10" t="s">
        <v>696</v>
      </c>
      <c r="W143" s="10" t="s">
        <v>696</v>
      </c>
      <c r="X143" s="10" t="s">
        <v>696</v>
      </c>
      <c r="Y143" s="10">
        <v>1</v>
      </c>
      <c r="Z143" s="10">
        <v>80</v>
      </c>
    </row>
    <row r="144" spans="2:26" ht="15" customHeight="1">
      <c r="B144" s="14"/>
      <c r="C144" s="142" t="s">
        <v>82</v>
      </c>
      <c r="D144" s="142"/>
      <c r="F144" s="9">
        <v>8345</v>
      </c>
      <c r="G144" s="10">
        <v>8345</v>
      </c>
      <c r="H144" s="85">
        <f>G144/F144*100</f>
        <v>100</v>
      </c>
      <c r="I144" s="10" t="s">
        <v>696</v>
      </c>
      <c r="J144" s="85" t="str">
        <f>IF(I144="-","-",I144/F144*100)</f>
        <v>-</v>
      </c>
      <c r="K144" s="10" t="s">
        <v>696</v>
      </c>
      <c r="L144" s="85" t="str">
        <f>IF(K144="-","-",K144/F144*100)</f>
        <v>-</v>
      </c>
      <c r="M144" s="10" t="s">
        <v>696</v>
      </c>
      <c r="N144" s="85" t="str">
        <f>IF(M144="-","-",M144/F144*100)</f>
        <v>-</v>
      </c>
      <c r="O144" s="10">
        <v>8345</v>
      </c>
      <c r="P144" s="85">
        <f>IF(O144="-","-",O144/F144*100)</f>
        <v>100</v>
      </c>
      <c r="Q144" s="10">
        <f t="shared" si="16"/>
        <v>6</v>
      </c>
      <c r="R144" s="10">
        <f t="shared" si="16"/>
        <v>135</v>
      </c>
      <c r="S144" s="10">
        <v>6</v>
      </c>
      <c r="T144" s="10">
        <v>135</v>
      </c>
      <c r="U144" s="10" t="s">
        <v>696</v>
      </c>
      <c r="V144" s="10" t="s">
        <v>696</v>
      </c>
      <c r="W144" s="10" t="s">
        <v>696</v>
      </c>
      <c r="X144" s="10" t="s">
        <v>696</v>
      </c>
      <c r="Y144" s="10">
        <v>1</v>
      </c>
      <c r="Z144" s="10">
        <v>34</v>
      </c>
    </row>
    <row r="145" spans="2:26" ht="15" customHeight="1">
      <c r="B145" s="14"/>
      <c r="C145" s="142" t="s">
        <v>83</v>
      </c>
      <c r="D145" s="142"/>
      <c r="F145" s="9">
        <v>25023</v>
      </c>
      <c r="G145" s="10">
        <v>22570</v>
      </c>
      <c r="H145" s="85">
        <f>G145/F145*100</f>
        <v>90.19701874275667</v>
      </c>
      <c r="I145" s="10">
        <v>2453</v>
      </c>
      <c r="J145" s="85">
        <f>IF(I145="-","-",I145/F145*100)</f>
        <v>9.802981257243335</v>
      </c>
      <c r="K145" s="10">
        <v>5</v>
      </c>
      <c r="L145" s="85">
        <f>IF(K145="-","-",K145/F145*100)</f>
        <v>0.019981616912440554</v>
      </c>
      <c r="M145" s="10">
        <v>1</v>
      </c>
      <c r="N145" s="85">
        <f>IF(M145="-","-",M145/F145*100)</f>
        <v>0.003996323382488111</v>
      </c>
      <c r="O145" s="10">
        <v>25017</v>
      </c>
      <c r="P145" s="85">
        <f>IF(O145="-","-",O145/F145*100)</f>
        <v>99.97602205970507</v>
      </c>
      <c r="Q145" s="10">
        <f t="shared" si="16"/>
        <v>35</v>
      </c>
      <c r="R145" s="10">
        <f t="shared" si="16"/>
        <v>373</v>
      </c>
      <c r="S145" s="10">
        <v>35</v>
      </c>
      <c r="T145" s="10">
        <v>373</v>
      </c>
      <c r="U145" s="10" t="s">
        <v>696</v>
      </c>
      <c r="V145" s="10" t="s">
        <v>696</v>
      </c>
      <c r="W145" s="10" t="s">
        <v>696</v>
      </c>
      <c r="X145" s="10" t="s">
        <v>696</v>
      </c>
      <c r="Y145" s="10" t="s">
        <v>696</v>
      </c>
      <c r="Z145" s="10" t="s">
        <v>696</v>
      </c>
    </row>
    <row r="146" spans="2:26" ht="15" customHeight="1">
      <c r="B146" s="14"/>
      <c r="C146" s="42"/>
      <c r="D146" s="42"/>
      <c r="F146" s="9"/>
      <c r="G146" s="10"/>
      <c r="H146" s="85"/>
      <c r="I146" s="10"/>
      <c r="J146" s="85"/>
      <c r="K146" s="10"/>
      <c r="L146" s="85"/>
      <c r="M146" s="10"/>
      <c r="N146" s="85"/>
      <c r="O146" s="10"/>
      <c r="P146" s="85"/>
      <c r="Q146" s="10"/>
      <c r="R146" s="10"/>
      <c r="S146" s="10"/>
      <c r="T146" s="10"/>
      <c r="U146" s="10"/>
      <c r="V146" s="10"/>
      <c r="W146" s="10"/>
      <c r="X146" s="10"/>
      <c r="Y146" s="10"/>
      <c r="Z146" s="10"/>
    </row>
    <row r="147" spans="2:26" ht="15" customHeight="1">
      <c r="B147" s="14"/>
      <c r="C147" s="142" t="s">
        <v>596</v>
      </c>
      <c r="D147" s="142"/>
      <c r="F147" s="9">
        <v>29982</v>
      </c>
      <c r="G147" s="10">
        <v>17375</v>
      </c>
      <c r="H147" s="85">
        <f>G147/F147*100</f>
        <v>57.95143752918418</v>
      </c>
      <c r="I147" s="10">
        <v>12607</v>
      </c>
      <c r="J147" s="85">
        <f>IF(I147="-","-",I147/F147*100)</f>
        <v>42.04856247081582</v>
      </c>
      <c r="K147" s="10" t="s">
        <v>696</v>
      </c>
      <c r="L147" s="85" t="str">
        <f>IF(K147="-","-",K147/F147*100)</f>
        <v>-</v>
      </c>
      <c r="M147" s="10">
        <v>10794</v>
      </c>
      <c r="N147" s="85">
        <f>IF(M147="-","-",M147/F147*100)</f>
        <v>36.00160096057635</v>
      </c>
      <c r="O147" s="10">
        <v>19188</v>
      </c>
      <c r="P147" s="85">
        <f>IF(O147="-","-",O147/F147*100)</f>
        <v>63.99839903942366</v>
      </c>
      <c r="Q147" s="10">
        <f aca="true" t="shared" si="17" ref="Q147:R151">IF(S147="-","-",S147)</f>
        <v>17</v>
      </c>
      <c r="R147" s="10">
        <f t="shared" si="17"/>
        <v>359</v>
      </c>
      <c r="S147" s="10">
        <v>17</v>
      </c>
      <c r="T147" s="10">
        <v>359</v>
      </c>
      <c r="U147" s="10" t="s">
        <v>696</v>
      </c>
      <c r="V147" s="10" t="s">
        <v>696</v>
      </c>
      <c r="W147" s="10" t="s">
        <v>696</v>
      </c>
      <c r="X147" s="10" t="s">
        <v>696</v>
      </c>
      <c r="Y147" s="10">
        <v>1</v>
      </c>
      <c r="Z147" s="10">
        <v>220</v>
      </c>
    </row>
    <row r="148" spans="2:26" ht="15" customHeight="1">
      <c r="B148" s="14"/>
      <c r="C148" s="142" t="s">
        <v>396</v>
      </c>
      <c r="D148" s="142"/>
      <c r="E148" s="61"/>
      <c r="F148" s="9">
        <v>28860</v>
      </c>
      <c r="G148" s="10">
        <v>12845</v>
      </c>
      <c r="H148" s="85">
        <f>G148/F148*100</f>
        <v>44.507969507969506</v>
      </c>
      <c r="I148" s="10">
        <v>16015</v>
      </c>
      <c r="J148" s="85">
        <f>IF(I148="-","-",I148/F148*100)</f>
        <v>55.492030492030494</v>
      </c>
      <c r="K148" s="10" t="s">
        <v>696</v>
      </c>
      <c r="L148" s="85" t="str">
        <f>IF(K148="-","-",K148/F148*100)</f>
        <v>-</v>
      </c>
      <c r="M148" s="10">
        <v>3387</v>
      </c>
      <c r="N148" s="85">
        <f>IF(M148="-","-",M148/F148*100)</f>
        <v>11.735966735966736</v>
      </c>
      <c r="O148" s="10">
        <v>25473</v>
      </c>
      <c r="P148" s="85">
        <f>IF(O148="-","-",O148/F148*100)</f>
        <v>88.26403326403326</v>
      </c>
      <c r="Q148" s="10">
        <f t="shared" si="17"/>
        <v>23</v>
      </c>
      <c r="R148" s="10">
        <f t="shared" si="17"/>
        <v>435</v>
      </c>
      <c r="S148" s="10">
        <v>23</v>
      </c>
      <c r="T148" s="10">
        <v>435</v>
      </c>
      <c r="U148" s="10" t="s">
        <v>696</v>
      </c>
      <c r="V148" s="10" t="s">
        <v>696</v>
      </c>
      <c r="W148" s="10" t="s">
        <v>696</v>
      </c>
      <c r="X148" s="10" t="s">
        <v>696</v>
      </c>
      <c r="Y148" s="10" t="s">
        <v>696</v>
      </c>
      <c r="Z148" s="10" t="s">
        <v>696</v>
      </c>
    </row>
    <row r="149" spans="2:26" ht="15" customHeight="1">
      <c r="B149" s="14"/>
      <c r="C149" s="142" t="s">
        <v>84</v>
      </c>
      <c r="D149" s="142"/>
      <c r="E149" s="61"/>
      <c r="F149" s="9">
        <v>23838</v>
      </c>
      <c r="G149" s="10">
        <v>13297</v>
      </c>
      <c r="H149" s="85">
        <f>G149/F149*100</f>
        <v>55.78068629918618</v>
      </c>
      <c r="I149" s="10">
        <v>10541</v>
      </c>
      <c r="J149" s="85">
        <f>IF(I149="-","-",I149/F149*100)</f>
        <v>44.21931370081383</v>
      </c>
      <c r="K149" s="10">
        <v>3875</v>
      </c>
      <c r="L149" s="85">
        <f>IF(K149="-","-",K149/F149*100)</f>
        <v>16.255558352210755</v>
      </c>
      <c r="M149" s="10" t="s">
        <v>696</v>
      </c>
      <c r="N149" s="85" t="str">
        <f>IF(M149="-","-",M149/F149*100)</f>
        <v>-</v>
      </c>
      <c r="O149" s="10">
        <v>19963</v>
      </c>
      <c r="P149" s="85">
        <f>IF(O149="-","-",O149/F149*100)</f>
        <v>83.74444164778924</v>
      </c>
      <c r="Q149" s="10">
        <f t="shared" si="17"/>
        <v>27</v>
      </c>
      <c r="R149" s="10">
        <f t="shared" si="17"/>
        <v>378</v>
      </c>
      <c r="S149" s="10">
        <v>27</v>
      </c>
      <c r="T149" s="10">
        <v>378</v>
      </c>
      <c r="U149" s="10" t="s">
        <v>696</v>
      </c>
      <c r="V149" s="10" t="s">
        <v>696</v>
      </c>
      <c r="W149" s="10" t="s">
        <v>696</v>
      </c>
      <c r="X149" s="10" t="s">
        <v>696</v>
      </c>
      <c r="Y149" s="10" t="s">
        <v>696</v>
      </c>
      <c r="Z149" s="10" t="s">
        <v>696</v>
      </c>
    </row>
    <row r="150" spans="2:26" ht="15" customHeight="1">
      <c r="B150" s="14"/>
      <c r="C150" s="142" t="s">
        <v>597</v>
      </c>
      <c r="D150" s="142"/>
      <c r="F150" s="9">
        <v>23040</v>
      </c>
      <c r="G150" s="10">
        <v>22588</v>
      </c>
      <c r="H150" s="85">
        <f>G150/F150*100</f>
        <v>98.03819444444444</v>
      </c>
      <c r="I150" s="10">
        <v>452</v>
      </c>
      <c r="J150" s="85">
        <f>IF(I150="-","-",I150/F150*100)</f>
        <v>1.9618055555555556</v>
      </c>
      <c r="K150" s="10" t="s">
        <v>696</v>
      </c>
      <c r="L150" s="85" t="str">
        <f>IF(K150="-","-",K150/F150*100)</f>
        <v>-</v>
      </c>
      <c r="M150" s="10">
        <v>17</v>
      </c>
      <c r="N150" s="85">
        <f>IF(M150="-","-",M150/F150*100)</f>
        <v>0.07378472222222222</v>
      </c>
      <c r="O150" s="10">
        <v>23023</v>
      </c>
      <c r="P150" s="85">
        <f>IF(O150="-","-",O150/F150*100)</f>
        <v>99.92621527777777</v>
      </c>
      <c r="Q150" s="10">
        <f t="shared" si="17"/>
        <v>43</v>
      </c>
      <c r="R150" s="10">
        <f t="shared" si="17"/>
        <v>1245</v>
      </c>
      <c r="S150" s="10">
        <v>43</v>
      </c>
      <c r="T150" s="10">
        <v>1245</v>
      </c>
      <c r="U150" s="10" t="s">
        <v>696</v>
      </c>
      <c r="V150" s="10" t="s">
        <v>696</v>
      </c>
      <c r="W150" s="10" t="s">
        <v>696</v>
      </c>
      <c r="X150" s="10" t="s">
        <v>696</v>
      </c>
      <c r="Y150" s="10" t="s">
        <v>696</v>
      </c>
      <c r="Z150" s="10" t="s">
        <v>696</v>
      </c>
    </row>
    <row r="151" spans="2:26" ht="15" customHeight="1">
      <c r="B151" s="14"/>
      <c r="C151" s="142" t="s">
        <v>397</v>
      </c>
      <c r="D151" s="142"/>
      <c r="F151" s="9">
        <v>19627</v>
      </c>
      <c r="G151" s="10">
        <v>16357</v>
      </c>
      <c r="H151" s="85">
        <f>G151/F151*100</f>
        <v>83.33927752585724</v>
      </c>
      <c r="I151" s="10">
        <v>3271</v>
      </c>
      <c r="J151" s="85">
        <f>IF(I151="-","-",I151/F151*100)</f>
        <v>16.665817496306108</v>
      </c>
      <c r="K151" s="10" t="s">
        <v>696</v>
      </c>
      <c r="L151" s="85" t="str">
        <f>IF(K151="-","-",K151/F151*100)</f>
        <v>-</v>
      </c>
      <c r="M151" s="10" t="s">
        <v>696</v>
      </c>
      <c r="N151" s="85" t="str">
        <f>IF(M151="-","-",M151/F151*100)</f>
        <v>-</v>
      </c>
      <c r="O151" s="10">
        <v>19627</v>
      </c>
      <c r="P151" s="85">
        <f>IF(O151="-","-",O151/F151*100)</f>
        <v>100</v>
      </c>
      <c r="Q151" s="10">
        <f t="shared" si="17"/>
        <v>23</v>
      </c>
      <c r="R151" s="10">
        <f t="shared" si="17"/>
        <v>931</v>
      </c>
      <c r="S151" s="10">
        <v>23</v>
      </c>
      <c r="T151" s="10">
        <v>931</v>
      </c>
      <c r="U151" s="10" t="s">
        <v>696</v>
      </c>
      <c r="V151" s="10" t="s">
        <v>696</v>
      </c>
      <c r="W151" s="10" t="s">
        <v>696</v>
      </c>
      <c r="X151" s="10" t="s">
        <v>696</v>
      </c>
      <c r="Y151" s="10" t="s">
        <v>696</v>
      </c>
      <c r="Z151" s="10" t="s">
        <v>696</v>
      </c>
    </row>
    <row r="152" spans="2:26" ht="15" customHeight="1">
      <c r="B152" s="14"/>
      <c r="C152" s="42"/>
      <c r="D152" s="42"/>
      <c r="F152" s="9"/>
      <c r="G152" s="10"/>
      <c r="H152" s="85"/>
      <c r="I152" s="10"/>
      <c r="J152" s="85"/>
      <c r="K152" s="10"/>
      <c r="L152" s="85"/>
      <c r="M152" s="10"/>
      <c r="N152" s="85"/>
      <c r="O152" s="10"/>
      <c r="P152" s="85"/>
      <c r="Q152" s="10"/>
      <c r="R152" s="10"/>
      <c r="S152" s="10"/>
      <c r="T152" s="10"/>
      <c r="U152" s="10"/>
      <c r="V152" s="10"/>
      <c r="W152" s="10"/>
      <c r="X152" s="10"/>
      <c r="Y152" s="10"/>
      <c r="Z152" s="10"/>
    </row>
    <row r="153" spans="2:26" ht="15" customHeight="1">
      <c r="B153" s="14"/>
      <c r="C153" s="142" t="s">
        <v>85</v>
      </c>
      <c r="D153" s="142"/>
      <c r="F153" s="9">
        <v>20383</v>
      </c>
      <c r="G153" s="10">
        <v>19102</v>
      </c>
      <c r="H153" s="85">
        <f>G153/F153*100</f>
        <v>93.71535102781729</v>
      </c>
      <c r="I153" s="10">
        <v>1281</v>
      </c>
      <c r="J153" s="85">
        <f>IF(I153="-","-",I153/F153*100)</f>
        <v>6.2846489721827</v>
      </c>
      <c r="K153" s="10" t="s">
        <v>696</v>
      </c>
      <c r="L153" s="85" t="str">
        <f>IF(K153="-","-",K153/F153*100)</f>
        <v>-</v>
      </c>
      <c r="M153" s="10" t="s">
        <v>696</v>
      </c>
      <c r="N153" s="85" t="str">
        <f>IF(M153="-","-",M153/F153*100)</f>
        <v>-</v>
      </c>
      <c r="O153" s="10">
        <v>20383</v>
      </c>
      <c r="P153" s="85">
        <f>IF(O153="-","-",O153/F153*100)</f>
        <v>100</v>
      </c>
      <c r="Q153" s="10">
        <f aca="true" t="shared" si="18" ref="Q153:R157">IF(S153="-","-",S153)</f>
        <v>16</v>
      </c>
      <c r="R153" s="10">
        <f t="shared" si="18"/>
        <v>671</v>
      </c>
      <c r="S153" s="10">
        <v>16</v>
      </c>
      <c r="T153" s="10">
        <v>671</v>
      </c>
      <c r="U153" s="10" t="s">
        <v>696</v>
      </c>
      <c r="V153" s="10" t="s">
        <v>696</v>
      </c>
      <c r="W153" s="10" t="s">
        <v>696</v>
      </c>
      <c r="X153" s="10" t="s">
        <v>696</v>
      </c>
      <c r="Y153" s="10">
        <v>1</v>
      </c>
      <c r="Z153" s="10">
        <v>35</v>
      </c>
    </row>
    <row r="154" spans="2:26" ht="15" customHeight="1">
      <c r="B154" s="42"/>
      <c r="C154" s="142" t="s">
        <v>398</v>
      </c>
      <c r="D154" s="142"/>
      <c r="F154" s="9">
        <v>12209</v>
      </c>
      <c r="G154" s="10">
        <v>12014</v>
      </c>
      <c r="H154" s="85">
        <f>G154/F154*100</f>
        <v>98.4028175935785</v>
      </c>
      <c r="I154" s="10">
        <v>195</v>
      </c>
      <c r="J154" s="85">
        <f>IF(I154="-","-",I154/F154*100)</f>
        <v>1.5971824064214923</v>
      </c>
      <c r="K154" s="10" t="s">
        <v>696</v>
      </c>
      <c r="L154" s="85" t="str">
        <f>IF(K154="-","-",K154/F154*100)</f>
        <v>-</v>
      </c>
      <c r="M154" s="10" t="s">
        <v>696</v>
      </c>
      <c r="N154" s="85" t="str">
        <f>IF(M154="-","-",M154/F154*100)</f>
        <v>-</v>
      </c>
      <c r="O154" s="10">
        <v>12209</v>
      </c>
      <c r="P154" s="85">
        <f>IF(O154="-","-",O154/F154*100)</f>
        <v>100</v>
      </c>
      <c r="Q154" s="10">
        <f t="shared" si="18"/>
        <v>8</v>
      </c>
      <c r="R154" s="10">
        <f t="shared" si="18"/>
        <v>81</v>
      </c>
      <c r="S154" s="10">
        <v>8</v>
      </c>
      <c r="T154" s="10">
        <v>81</v>
      </c>
      <c r="U154" s="10" t="s">
        <v>696</v>
      </c>
      <c r="V154" s="10" t="s">
        <v>696</v>
      </c>
      <c r="W154" s="10" t="s">
        <v>696</v>
      </c>
      <c r="X154" s="10" t="s">
        <v>696</v>
      </c>
      <c r="Y154" s="10" t="s">
        <v>696</v>
      </c>
      <c r="Z154" s="10" t="s">
        <v>696</v>
      </c>
    </row>
    <row r="155" spans="2:26" ht="15" customHeight="1">
      <c r="B155" s="42"/>
      <c r="C155" s="142" t="s">
        <v>399</v>
      </c>
      <c r="D155" s="142"/>
      <c r="F155" s="9">
        <v>8871</v>
      </c>
      <c r="G155" s="10">
        <v>8871</v>
      </c>
      <c r="H155" s="85">
        <f>G155/F155*100</f>
        <v>100</v>
      </c>
      <c r="I155" s="10" t="s">
        <v>696</v>
      </c>
      <c r="J155" s="85" t="str">
        <f>IF(I155="-","-",I155/F155*100)</f>
        <v>-</v>
      </c>
      <c r="K155" s="10" t="s">
        <v>696</v>
      </c>
      <c r="L155" s="85" t="str">
        <f>IF(K155="-","-",K155/F155*100)</f>
        <v>-</v>
      </c>
      <c r="M155" s="10" t="s">
        <v>696</v>
      </c>
      <c r="N155" s="85" t="str">
        <f>IF(M155="-","-",M155/F155*100)</f>
        <v>-</v>
      </c>
      <c r="O155" s="10">
        <v>8871</v>
      </c>
      <c r="P155" s="85">
        <f>IF(O155="-","-",O155/F155*100)</f>
        <v>100</v>
      </c>
      <c r="Q155" s="10">
        <f t="shared" si="18"/>
        <v>15</v>
      </c>
      <c r="R155" s="10">
        <f t="shared" si="18"/>
        <v>385</v>
      </c>
      <c r="S155" s="10">
        <v>15</v>
      </c>
      <c r="T155" s="10">
        <v>385</v>
      </c>
      <c r="U155" s="10" t="s">
        <v>696</v>
      </c>
      <c r="V155" s="10" t="s">
        <v>696</v>
      </c>
      <c r="W155" s="10" t="s">
        <v>696</v>
      </c>
      <c r="X155" s="10" t="s">
        <v>696</v>
      </c>
      <c r="Y155" s="10" t="s">
        <v>696</v>
      </c>
      <c r="Z155" s="10" t="s">
        <v>696</v>
      </c>
    </row>
    <row r="156" spans="2:26" ht="15" customHeight="1">
      <c r="B156" s="42"/>
      <c r="C156" s="142" t="s">
        <v>86</v>
      </c>
      <c r="D156" s="142"/>
      <c r="F156" s="9">
        <v>19741</v>
      </c>
      <c r="G156" s="10">
        <v>11803</v>
      </c>
      <c r="H156" s="85">
        <f>G156/F156*100</f>
        <v>59.78927106022998</v>
      </c>
      <c r="I156" s="10">
        <v>7938</v>
      </c>
      <c r="J156" s="85">
        <f>IF(I156="-","-",I156/F156*100)</f>
        <v>40.21072893977002</v>
      </c>
      <c r="K156" s="10" t="s">
        <v>696</v>
      </c>
      <c r="L156" s="85" t="str">
        <f>IF(K156="-","-",K156/F156*100)</f>
        <v>-</v>
      </c>
      <c r="M156" s="10">
        <v>2660</v>
      </c>
      <c r="N156" s="85">
        <f>IF(M156="-","-",M156/F156*100)</f>
        <v>13.474494706448509</v>
      </c>
      <c r="O156" s="10">
        <v>17081</v>
      </c>
      <c r="P156" s="85">
        <f>IF(O156="-","-",O156/F156*100)</f>
        <v>86.5255052935515</v>
      </c>
      <c r="Q156" s="10">
        <f t="shared" si="18"/>
        <v>20</v>
      </c>
      <c r="R156" s="10">
        <f t="shared" si="18"/>
        <v>161</v>
      </c>
      <c r="S156" s="10">
        <v>20</v>
      </c>
      <c r="T156" s="10">
        <v>161</v>
      </c>
      <c r="U156" s="10" t="s">
        <v>696</v>
      </c>
      <c r="V156" s="10" t="s">
        <v>696</v>
      </c>
      <c r="W156" s="10" t="s">
        <v>696</v>
      </c>
      <c r="X156" s="10" t="s">
        <v>696</v>
      </c>
      <c r="Y156" s="10" t="s">
        <v>696</v>
      </c>
      <c r="Z156" s="10" t="s">
        <v>696</v>
      </c>
    </row>
    <row r="157" spans="2:26" ht="15" customHeight="1">
      <c r="B157" s="42"/>
      <c r="C157" s="142" t="s">
        <v>87</v>
      </c>
      <c r="D157" s="142"/>
      <c r="F157" s="9">
        <v>26491</v>
      </c>
      <c r="G157" s="10">
        <v>19408</v>
      </c>
      <c r="H157" s="85">
        <f>G157/F157*100</f>
        <v>73.26261749273338</v>
      </c>
      <c r="I157" s="10">
        <v>7082</v>
      </c>
      <c r="J157" s="85">
        <f>IF(I157="-","-",I157/F157*100)</f>
        <v>26.733607640330682</v>
      </c>
      <c r="K157" s="10" t="s">
        <v>696</v>
      </c>
      <c r="L157" s="85" t="str">
        <f>IF(K157="-","-",K157/F157*100)</f>
        <v>-</v>
      </c>
      <c r="M157" s="10" t="s">
        <v>696</v>
      </c>
      <c r="N157" s="85" t="str">
        <f>IF(M157="-","-",M157/F157*100)</f>
        <v>-</v>
      </c>
      <c r="O157" s="10">
        <v>26491</v>
      </c>
      <c r="P157" s="85">
        <f>IF(O157="-","-",O157/F157*100)</f>
        <v>100</v>
      </c>
      <c r="Q157" s="10">
        <f t="shared" si="18"/>
        <v>29</v>
      </c>
      <c r="R157" s="10">
        <f t="shared" si="18"/>
        <v>565</v>
      </c>
      <c r="S157" s="10">
        <v>29</v>
      </c>
      <c r="T157" s="10">
        <v>565</v>
      </c>
      <c r="U157" s="10" t="s">
        <v>696</v>
      </c>
      <c r="V157" s="10" t="s">
        <v>696</v>
      </c>
      <c r="W157" s="10" t="s">
        <v>696</v>
      </c>
      <c r="X157" s="10" t="s">
        <v>696</v>
      </c>
      <c r="Y157" s="10" t="s">
        <v>696</v>
      </c>
      <c r="Z157" s="10" t="s">
        <v>696</v>
      </c>
    </row>
    <row r="158" spans="2:26" ht="15" customHeight="1">
      <c r="B158" s="42"/>
      <c r="C158" s="42"/>
      <c r="D158" s="42"/>
      <c r="F158" s="9"/>
      <c r="G158" s="10"/>
      <c r="H158" s="10"/>
      <c r="I158" s="10"/>
      <c r="J158" s="10"/>
      <c r="K158" s="10"/>
      <c r="L158" s="10"/>
      <c r="M158" s="10"/>
      <c r="N158" s="10"/>
      <c r="O158" s="10"/>
      <c r="P158" s="10"/>
      <c r="Q158" s="13"/>
      <c r="R158" s="10"/>
      <c r="S158" s="10"/>
      <c r="T158" s="10"/>
      <c r="U158" s="10"/>
      <c r="V158" s="10"/>
      <c r="W158" s="10"/>
      <c r="X158" s="10"/>
      <c r="Y158" s="10"/>
      <c r="Z158" s="10"/>
    </row>
    <row r="159" spans="2:26" s="11" customFormat="1" ht="15" customHeight="1">
      <c r="B159" s="138" t="s">
        <v>400</v>
      </c>
      <c r="C159" s="138"/>
      <c r="D159" s="138"/>
      <c r="F159" s="12">
        <f>SUM(F160:F161)</f>
        <v>29475</v>
      </c>
      <c r="G159" s="92">
        <f>SUM(G160:G161)</f>
        <v>29475</v>
      </c>
      <c r="H159" s="84">
        <f>G159/F159*100</f>
        <v>100</v>
      </c>
      <c r="I159" s="92" t="s">
        <v>715</v>
      </c>
      <c r="J159" s="92" t="s">
        <v>715</v>
      </c>
      <c r="K159" s="92" t="s">
        <v>715</v>
      </c>
      <c r="L159" s="92" t="s">
        <v>715</v>
      </c>
      <c r="M159" s="92" t="s">
        <v>715</v>
      </c>
      <c r="N159" s="92" t="s">
        <v>715</v>
      </c>
      <c r="O159" s="92">
        <f>SUM(O160:O161)</f>
        <v>29475</v>
      </c>
      <c r="P159" s="84">
        <v>100</v>
      </c>
      <c r="Q159" s="13">
        <f>SUM(Q160:Q161)</f>
        <v>20</v>
      </c>
      <c r="R159" s="13">
        <f>SUM(R160:R161)</f>
        <v>5727</v>
      </c>
      <c r="S159" s="13">
        <f>SUM(S160:S161)</f>
        <v>20</v>
      </c>
      <c r="T159" s="13">
        <f>SUM(T160:T161)</f>
        <v>5727</v>
      </c>
      <c r="U159" s="13" t="s">
        <v>715</v>
      </c>
      <c r="V159" s="13" t="s">
        <v>715</v>
      </c>
      <c r="W159" s="13" t="s">
        <v>715</v>
      </c>
      <c r="X159" s="13" t="s">
        <v>715</v>
      </c>
      <c r="Y159" s="13">
        <f>SUM(Y160:Y161)</f>
        <v>6</v>
      </c>
      <c r="Z159" s="13">
        <f>SUM(Z160:Z161)</f>
        <v>4922</v>
      </c>
    </row>
    <row r="160" spans="2:26" ht="15" customHeight="1">
      <c r="B160" s="42"/>
      <c r="C160" s="142" t="s">
        <v>88</v>
      </c>
      <c r="D160" s="142"/>
      <c r="F160" s="9">
        <v>9400</v>
      </c>
      <c r="G160" s="10">
        <v>9400</v>
      </c>
      <c r="H160" s="85">
        <v>100</v>
      </c>
      <c r="I160" s="67" t="s">
        <v>716</v>
      </c>
      <c r="J160" s="67" t="s">
        <v>716</v>
      </c>
      <c r="K160" s="67" t="s">
        <v>716</v>
      </c>
      <c r="L160" s="67" t="s">
        <v>716</v>
      </c>
      <c r="M160" s="67" t="s">
        <v>716</v>
      </c>
      <c r="N160" s="67" t="s">
        <v>716</v>
      </c>
      <c r="O160" s="10">
        <v>9400</v>
      </c>
      <c r="P160" s="85">
        <v>100</v>
      </c>
      <c r="Q160" s="10">
        <v>10</v>
      </c>
      <c r="R160" s="10">
        <v>4482</v>
      </c>
      <c r="S160" s="10">
        <v>10</v>
      </c>
      <c r="T160" s="10">
        <v>4482</v>
      </c>
      <c r="U160" s="10" t="s">
        <v>716</v>
      </c>
      <c r="V160" s="10" t="s">
        <v>716</v>
      </c>
      <c r="W160" s="10" t="s">
        <v>716</v>
      </c>
      <c r="X160" s="10" t="s">
        <v>716</v>
      </c>
      <c r="Y160" s="10">
        <v>3</v>
      </c>
      <c r="Z160" s="10">
        <v>3361</v>
      </c>
    </row>
    <row r="161" spans="2:26" ht="15" customHeight="1">
      <c r="B161" s="42"/>
      <c r="C161" s="142" t="s">
        <v>89</v>
      </c>
      <c r="D161" s="142"/>
      <c r="F161" s="9">
        <v>20075</v>
      </c>
      <c r="G161" s="10">
        <v>20075</v>
      </c>
      <c r="H161" s="85">
        <v>100</v>
      </c>
      <c r="I161" s="67" t="s">
        <v>716</v>
      </c>
      <c r="J161" s="67" t="s">
        <v>716</v>
      </c>
      <c r="K161" s="67" t="s">
        <v>716</v>
      </c>
      <c r="L161" s="67" t="s">
        <v>716</v>
      </c>
      <c r="M161" s="67" t="s">
        <v>716</v>
      </c>
      <c r="N161" s="67" t="s">
        <v>716</v>
      </c>
      <c r="O161" s="10">
        <v>20075</v>
      </c>
      <c r="P161" s="85">
        <v>100</v>
      </c>
      <c r="Q161" s="10">
        <v>10</v>
      </c>
      <c r="R161" s="10">
        <v>1245</v>
      </c>
      <c r="S161" s="10">
        <v>10</v>
      </c>
      <c r="T161" s="10">
        <v>1245</v>
      </c>
      <c r="U161" s="10" t="s">
        <v>716</v>
      </c>
      <c r="V161" s="10" t="s">
        <v>716</v>
      </c>
      <c r="W161" s="10" t="s">
        <v>716</v>
      </c>
      <c r="X161" s="10" t="s">
        <v>716</v>
      </c>
      <c r="Y161" s="10">
        <v>3</v>
      </c>
      <c r="Z161" s="10">
        <v>1561</v>
      </c>
    </row>
    <row r="162" spans="2:26" ht="15" customHeight="1">
      <c r="B162" s="42"/>
      <c r="C162" s="142"/>
      <c r="D162" s="142"/>
      <c r="F162" s="9"/>
      <c r="G162" s="10"/>
      <c r="H162" s="10"/>
      <c r="I162" s="10"/>
      <c r="J162" s="10"/>
      <c r="K162" s="10"/>
      <c r="L162" s="10"/>
      <c r="M162" s="10"/>
      <c r="N162" s="10"/>
      <c r="O162" s="10"/>
      <c r="P162" s="10"/>
      <c r="Q162" s="10"/>
      <c r="R162" s="10"/>
      <c r="S162" s="10"/>
      <c r="T162" s="10"/>
      <c r="U162" s="10"/>
      <c r="V162" s="10"/>
      <c r="W162" s="10"/>
      <c r="X162" s="10"/>
      <c r="Y162" s="10"/>
      <c r="Z162" s="10"/>
    </row>
    <row r="163" spans="2:26" s="11" customFormat="1" ht="15" customHeight="1">
      <c r="B163" s="141" t="s">
        <v>401</v>
      </c>
      <c r="C163" s="141"/>
      <c r="D163" s="141"/>
      <c r="F163" s="12">
        <v>1698940</v>
      </c>
      <c r="G163" s="13">
        <v>1188551</v>
      </c>
      <c r="H163" s="84">
        <v>70</v>
      </c>
      <c r="I163" s="13">
        <v>510389</v>
      </c>
      <c r="J163" s="84">
        <v>30</v>
      </c>
      <c r="K163" s="13">
        <v>19952</v>
      </c>
      <c r="L163" s="84">
        <v>1.2</v>
      </c>
      <c r="M163" s="13">
        <v>63615</v>
      </c>
      <c r="N163" s="84">
        <v>3.7</v>
      </c>
      <c r="O163" s="13">
        <v>1615373</v>
      </c>
      <c r="P163" s="84">
        <v>95.1</v>
      </c>
      <c r="Q163" s="13">
        <v>1541</v>
      </c>
      <c r="R163" s="13">
        <v>30041</v>
      </c>
      <c r="S163" s="13">
        <v>1530</v>
      </c>
      <c r="T163" s="13">
        <v>29934</v>
      </c>
      <c r="U163" s="13">
        <v>11</v>
      </c>
      <c r="V163" s="13">
        <v>107</v>
      </c>
      <c r="W163" s="13">
        <v>3</v>
      </c>
      <c r="X163" s="13">
        <v>403</v>
      </c>
      <c r="Y163" s="13">
        <v>33</v>
      </c>
      <c r="Z163" s="13">
        <v>9708</v>
      </c>
    </row>
    <row r="164" spans="3:6" ht="6.75" customHeight="1" thickBot="1">
      <c r="C164" s="144"/>
      <c r="D164" s="144"/>
      <c r="F164" s="100"/>
    </row>
    <row r="165" spans="1:26" ht="13.5">
      <c r="A165" s="101"/>
      <c r="B165" s="101"/>
      <c r="C165" s="145"/>
      <c r="D165" s="145"/>
      <c r="E165" s="101"/>
      <c r="F165" s="101"/>
      <c r="G165" s="101"/>
      <c r="H165" s="101"/>
      <c r="I165" s="101"/>
      <c r="J165" s="101"/>
      <c r="K165" s="101"/>
      <c r="L165" s="101"/>
      <c r="M165" s="101"/>
      <c r="N165" s="101"/>
      <c r="O165" s="101"/>
      <c r="P165" s="101"/>
      <c r="Q165" s="101"/>
      <c r="R165" s="101"/>
      <c r="S165" s="101"/>
      <c r="T165" s="101"/>
      <c r="U165" s="101"/>
      <c r="V165" s="101"/>
      <c r="W165" s="101"/>
      <c r="X165" s="101"/>
      <c r="Y165" s="101"/>
      <c r="Z165" s="101"/>
    </row>
    <row r="166" spans="3:4" ht="13.5">
      <c r="C166" s="144"/>
      <c r="D166" s="144"/>
    </row>
    <row r="167" spans="3:4" ht="13.5">
      <c r="C167" s="144"/>
      <c r="D167" s="144"/>
    </row>
  </sheetData>
  <mergeCells count="199">
    <mergeCell ref="C167:D167"/>
    <mergeCell ref="B159:D159"/>
    <mergeCell ref="B163:D163"/>
    <mergeCell ref="C164:D164"/>
    <mergeCell ref="C165:D165"/>
    <mergeCell ref="C166:D166"/>
    <mergeCell ref="C161:D161"/>
    <mergeCell ref="C162:D162"/>
    <mergeCell ref="C156:D156"/>
    <mergeCell ref="C157:D157"/>
    <mergeCell ref="C160:D160"/>
    <mergeCell ref="C151:D151"/>
    <mergeCell ref="C153:D153"/>
    <mergeCell ref="C154:D154"/>
    <mergeCell ref="C155:D155"/>
    <mergeCell ref="C148:D148"/>
    <mergeCell ref="C149:D149"/>
    <mergeCell ref="C150:D150"/>
    <mergeCell ref="C143:D143"/>
    <mergeCell ref="C144:D144"/>
    <mergeCell ref="C145:D145"/>
    <mergeCell ref="C147:D147"/>
    <mergeCell ref="C138:D138"/>
    <mergeCell ref="C139:D139"/>
    <mergeCell ref="C141:D141"/>
    <mergeCell ref="C142:D142"/>
    <mergeCell ref="C133:D133"/>
    <mergeCell ref="C135:D135"/>
    <mergeCell ref="C136:D136"/>
    <mergeCell ref="C137:D137"/>
    <mergeCell ref="C129:D129"/>
    <mergeCell ref="C130:D130"/>
    <mergeCell ref="C131:D131"/>
    <mergeCell ref="C132:D132"/>
    <mergeCell ref="C124:D124"/>
    <mergeCell ref="C125:D125"/>
    <mergeCell ref="C126:D126"/>
    <mergeCell ref="C127:D127"/>
    <mergeCell ref="C119:D119"/>
    <mergeCell ref="C120:D120"/>
    <mergeCell ref="C121:D121"/>
    <mergeCell ref="C123:D123"/>
    <mergeCell ref="C118:D118"/>
    <mergeCell ref="K114:K115"/>
    <mergeCell ref="L114:L115"/>
    <mergeCell ref="M114:M115"/>
    <mergeCell ref="G114:G115"/>
    <mergeCell ref="H114:H115"/>
    <mergeCell ref="I114:I115"/>
    <mergeCell ref="J114:J115"/>
    <mergeCell ref="O112:P113"/>
    <mergeCell ref="Q112:V112"/>
    <mergeCell ref="O114:O115"/>
    <mergeCell ref="P114:P115"/>
    <mergeCell ref="N114:N115"/>
    <mergeCell ref="W112:X113"/>
    <mergeCell ref="Y112:Z113"/>
    <mergeCell ref="Q113:R114"/>
    <mergeCell ref="S113:T114"/>
    <mergeCell ref="U113:V114"/>
    <mergeCell ref="W114:W115"/>
    <mergeCell ref="X114:X115"/>
    <mergeCell ref="Y114:Y115"/>
    <mergeCell ref="Z114:Z115"/>
    <mergeCell ref="G112:H113"/>
    <mergeCell ref="I112:J113"/>
    <mergeCell ref="K112:L113"/>
    <mergeCell ref="M112:N113"/>
    <mergeCell ref="C107:D107"/>
    <mergeCell ref="C117:D117"/>
    <mergeCell ref="A112:E115"/>
    <mergeCell ref="F112:F115"/>
    <mergeCell ref="C104:D104"/>
    <mergeCell ref="C105:D105"/>
    <mergeCell ref="C106:D106"/>
    <mergeCell ref="C98:D98"/>
    <mergeCell ref="C99:D99"/>
    <mergeCell ref="C100:D100"/>
    <mergeCell ref="C103:D103"/>
    <mergeCell ref="C101:D101"/>
    <mergeCell ref="C93:D93"/>
    <mergeCell ref="C94:D94"/>
    <mergeCell ref="C95:D95"/>
    <mergeCell ref="C97:D97"/>
    <mergeCell ref="C87:D87"/>
    <mergeCell ref="C88:D88"/>
    <mergeCell ref="C89:D89"/>
    <mergeCell ref="C92:D92"/>
    <mergeCell ref="C91:D91"/>
    <mergeCell ref="C82:D82"/>
    <mergeCell ref="C83:D83"/>
    <mergeCell ref="C85:D85"/>
    <mergeCell ref="C86:D86"/>
    <mergeCell ref="C77:D77"/>
    <mergeCell ref="C79:D79"/>
    <mergeCell ref="C80:D80"/>
    <mergeCell ref="C81:D81"/>
    <mergeCell ref="C73:D73"/>
    <mergeCell ref="C74:D74"/>
    <mergeCell ref="C75:D75"/>
    <mergeCell ref="C76:D76"/>
    <mergeCell ref="C68:D68"/>
    <mergeCell ref="C69:D69"/>
    <mergeCell ref="C70:D70"/>
    <mergeCell ref="C71:D71"/>
    <mergeCell ref="C63:D63"/>
    <mergeCell ref="C64:D64"/>
    <mergeCell ref="C65:D65"/>
    <mergeCell ref="C67:D67"/>
    <mergeCell ref="Z56:Z57"/>
    <mergeCell ref="B59:D59"/>
    <mergeCell ref="C61:D61"/>
    <mergeCell ref="C62:D62"/>
    <mergeCell ref="A54:E57"/>
    <mergeCell ref="F54:F57"/>
    <mergeCell ref="G54:H55"/>
    <mergeCell ref="G56:G57"/>
    <mergeCell ref="H56:H57"/>
    <mergeCell ref="C45:D45"/>
    <mergeCell ref="C46:D46"/>
    <mergeCell ref="C47:D47"/>
    <mergeCell ref="B49:D49"/>
    <mergeCell ref="C37:D37"/>
    <mergeCell ref="I54:J55"/>
    <mergeCell ref="K54:L55"/>
    <mergeCell ref="M54:N55"/>
    <mergeCell ref="C41:D41"/>
    <mergeCell ref="C42:D42"/>
    <mergeCell ref="C38:D38"/>
    <mergeCell ref="C39:D39"/>
    <mergeCell ref="C40:D40"/>
    <mergeCell ref="B44:D44"/>
    <mergeCell ref="C35:D35"/>
    <mergeCell ref="C32:D32"/>
    <mergeCell ref="C33:D33"/>
    <mergeCell ref="C34:D34"/>
    <mergeCell ref="C31:D31"/>
    <mergeCell ref="O54:P55"/>
    <mergeCell ref="Q54:V54"/>
    <mergeCell ref="W54:X55"/>
    <mergeCell ref="Q55:R56"/>
    <mergeCell ref="S55:T56"/>
    <mergeCell ref="U55:V56"/>
    <mergeCell ref="I56:I57"/>
    <mergeCell ref="J56:J57"/>
    <mergeCell ref="K56:K57"/>
    <mergeCell ref="C29:D29"/>
    <mergeCell ref="C26:D26"/>
    <mergeCell ref="C27:D27"/>
    <mergeCell ref="C28:D28"/>
    <mergeCell ref="C25:D25"/>
    <mergeCell ref="Y54:Z55"/>
    <mergeCell ref="L56:L57"/>
    <mergeCell ref="M56:M57"/>
    <mergeCell ref="N56:N57"/>
    <mergeCell ref="O56:O57"/>
    <mergeCell ref="P56:P57"/>
    <mergeCell ref="W56:W57"/>
    <mergeCell ref="X56:X57"/>
    <mergeCell ref="Y56:Y57"/>
    <mergeCell ref="C20:D20"/>
    <mergeCell ref="C21:D21"/>
    <mergeCell ref="C22:D22"/>
    <mergeCell ref="C23:D23"/>
    <mergeCell ref="B13:C13"/>
    <mergeCell ref="B15:D15"/>
    <mergeCell ref="B17:D17"/>
    <mergeCell ref="C19:D19"/>
    <mergeCell ref="B9:C9"/>
    <mergeCell ref="B10:C10"/>
    <mergeCell ref="B11:C11"/>
    <mergeCell ref="B12:C12"/>
    <mergeCell ref="W4:X5"/>
    <mergeCell ref="Y4:Z5"/>
    <mergeCell ref="W6:W7"/>
    <mergeCell ref="X6:X7"/>
    <mergeCell ref="Y6:Y7"/>
    <mergeCell ref="Z6:Z7"/>
    <mergeCell ref="Q4:V4"/>
    <mergeCell ref="U5:V6"/>
    <mergeCell ref="S5:T6"/>
    <mergeCell ref="Q5:R6"/>
    <mergeCell ref="M4:N5"/>
    <mergeCell ref="M6:M7"/>
    <mergeCell ref="N6:N7"/>
    <mergeCell ref="O4:P5"/>
    <mergeCell ref="O6:O7"/>
    <mergeCell ref="P6:P7"/>
    <mergeCell ref="I4:J5"/>
    <mergeCell ref="I6:I7"/>
    <mergeCell ref="J6:J7"/>
    <mergeCell ref="K4:L5"/>
    <mergeCell ref="K6:K7"/>
    <mergeCell ref="L6:L7"/>
    <mergeCell ref="A4:E7"/>
    <mergeCell ref="F4:F7"/>
    <mergeCell ref="G4:H5"/>
    <mergeCell ref="G6:G7"/>
    <mergeCell ref="H6:H7"/>
  </mergeCells>
  <printOptions/>
  <pageMargins left="0.7874015748031497" right="0.7874015748031497" top="0.6692913385826772" bottom="0.6692913385826772" header="0.5118110236220472" footer="0.5118110236220472"/>
  <pageSetup horizontalDpi="204" verticalDpi="204" orientation="portrait" pageOrder="overThenDown" paperSize="9" r:id="rId1"/>
</worksheet>
</file>

<file path=xl/worksheets/sheet10.xml><?xml version="1.0" encoding="utf-8"?>
<worksheet xmlns="http://schemas.openxmlformats.org/spreadsheetml/2006/main" xmlns:r="http://schemas.openxmlformats.org/officeDocument/2006/relationships">
  <dimension ref="A1:AO15"/>
  <sheetViews>
    <sheetView zoomScale="75" zoomScaleNormal="75" workbookViewId="0" topLeftCell="A1">
      <selection activeCell="R12" sqref="R12"/>
    </sheetView>
  </sheetViews>
  <sheetFormatPr defaultColWidth="9.00390625" defaultRowHeight="13.5"/>
  <cols>
    <col min="1" max="1" width="1.00390625" style="97" customWidth="1"/>
    <col min="2" max="2" width="7.875" style="97" customWidth="1"/>
    <col min="3" max="3" width="5.875" style="97" customWidth="1"/>
    <col min="4" max="4" width="1.00390625" style="97" customWidth="1"/>
    <col min="5" max="5" width="6.375" style="97" customWidth="1"/>
    <col min="6" max="6" width="4.125" style="97" customWidth="1"/>
    <col min="7" max="11" width="10.125" style="97" customWidth="1"/>
    <col min="12" max="12" width="5.875" style="97" customWidth="1"/>
    <col min="13" max="13" width="4.25390625" style="97" customWidth="1"/>
    <col min="14" max="14" width="0.875" style="97" customWidth="1"/>
    <col min="15" max="15" width="8.875" style="97" customWidth="1"/>
    <col min="16" max="16" width="4.875" style="97" customWidth="1"/>
    <col min="17" max="17" width="0.875" style="97" customWidth="1"/>
    <col min="18" max="22" width="14.25390625" style="97" customWidth="1"/>
    <col min="23" max="23" width="0.875" style="97" customWidth="1"/>
    <col min="24" max="24" width="8.875" style="97" customWidth="1"/>
    <col min="25" max="25" width="4.875" style="97" customWidth="1"/>
    <col min="26" max="26" width="0.875" style="97" customWidth="1"/>
    <col min="27" max="29" width="23.875" style="97" customWidth="1"/>
    <col min="30" max="30" width="0.875" style="97" customWidth="1"/>
    <col min="31" max="31" width="8.875" style="97" customWidth="1"/>
    <col min="32" max="32" width="4.875" style="97" customWidth="1"/>
    <col min="33" max="33" width="0.875" style="97" customWidth="1"/>
    <col min="34" max="34" width="10.375" style="97" customWidth="1"/>
    <col min="35" max="35" width="7.50390625" style="97" customWidth="1"/>
    <col min="36" max="36" width="10.25390625" style="97" customWidth="1"/>
    <col min="37" max="37" width="7.50390625" style="97" customWidth="1"/>
    <col min="38" max="38" width="10.375" style="97" customWidth="1"/>
    <col min="39" max="39" width="7.50390625" style="97" customWidth="1"/>
    <col min="40" max="40" width="10.375" style="97" customWidth="1"/>
    <col min="41" max="41" width="7.50390625" style="97" customWidth="1"/>
    <col min="42" max="16384" width="9.00390625" style="97" customWidth="1"/>
  </cols>
  <sheetData>
    <row r="1" spans="1:37" ht="17.25">
      <c r="A1" s="96"/>
      <c r="B1" s="96"/>
      <c r="C1" s="96"/>
      <c r="D1" s="96"/>
      <c r="E1" s="96"/>
      <c r="F1" s="96"/>
      <c r="G1" s="2" t="s">
        <v>402</v>
      </c>
      <c r="S1" s="2" t="s">
        <v>403</v>
      </c>
      <c r="AA1" s="2" t="s">
        <v>276</v>
      </c>
      <c r="AJ1" s="2" t="s">
        <v>404</v>
      </c>
      <c r="AK1" s="2"/>
    </row>
    <row r="2" spans="7:27" ht="17.25">
      <c r="G2" s="46"/>
      <c r="S2" s="46"/>
      <c r="AA2" s="2"/>
    </row>
    <row r="3" spans="2:33" ht="13.5">
      <c r="B3" s="95"/>
      <c r="C3" s="95"/>
      <c r="D3" s="95"/>
      <c r="E3" s="95"/>
      <c r="F3" s="95"/>
      <c r="N3" s="38"/>
      <c r="O3" s="95"/>
      <c r="P3" s="95"/>
      <c r="Q3" s="95"/>
      <c r="X3" s="95"/>
      <c r="Y3" s="95"/>
      <c r="Z3" s="95"/>
      <c r="AD3" s="53" t="s">
        <v>729</v>
      </c>
      <c r="AE3" s="95"/>
      <c r="AF3" s="95"/>
      <c r="AG3" s="95"/>
    </row>
    <row r="4" spans="1:33" ht="13.5">
      <c r="A4" s="53" t="s">
        <v>406</v>
      </c>
      <c r="B4" s="95"/>
      <c r="C4" s="95"/>
      <c r="D4" s="95"/>
      <c r="E4" s="95"/>
      <c r="F4" s="95"/>
      <c r="N4" s="53" t="s">
        <v>407</v>
      </c>
      <c r="O4" s="95"/>
      <c r="P4" s="95"/>
      <c r="Q4" s="95"/>
      <c r="W4" s="53" t="s">
        <v>405</v>
      </c>
      <c r="X4" s="95"/>
      <c r="Y4" s="95"/>
      <c r="Z4" s="95"/>
      <c r="AD4" s="26" t="s">
        <v>730</v>
      </c>
      <c r="AE4" s="95"/>
      <c r="AF4" s="95"/>
      <c r="AG4" s="95"/>
    </row>
    <row r="5" spans="11:30" ht="14.25" thickBot="1">
      <c r="K5" s="184">
        <v>36616</v>
      </c>
      <c r="L5" s="185"/>
      <c r="M5" s="185"/>
      <c r="N5" s="26" t="s">
        <v>408</v>
      </c>
      <c r="W5" s="26" t="s">
        <v>408</v>
      </c>
      <c r="AD5" s="26" t="s">
        <v>409</v>
      </c>
    </row>
    <row r="6" spans="1:41" ht="24" customHeight="1" thickTop="1">
      <c r="A6" s="127" t="s">
        <v>410</v>
      </c>
      <c r="B6" s="127"/>
      <c r="C6" s="127"/>
      <c r="D6" s="127"/>
      <c r="E6" s="129" t="s">
        <v>411</v>
      </c>
      <c r="F6" s="166"/>
      <c r="G6" s="129" t="s">
        <v>412</v>
      </c>
      <c r="H6" s="129" t="s">
        <v>270</v>
      </c>
      <c r="I6" s="40"/>
      <c r="J6" s="40"/>
      <c r="K6" s="129" t="s">
        <v>271</v>
      </c>
      <c r="L6" s="129" t="s">
        <v>413</v>
      </c>
      <c r="M6" s="165"/>
      <c r="N6" s="127" t="s">
        <v>92</v>
      </c>
      <c r="O6" s="165"/>
      <c r="P6" s="165"/>
      <c r="Q6" s="166"/>
      <c r="R6" s="129" t="s">
        <v>414</v>
      </c>
      <c r="S6" s="69" t="s">
        <v>415</v>
      </c>
      <c r="T6" s="54" t="s">
        <v>272</v>
      </c>
      <c r="U6" s="69" t="s">
        <v>273</v>
      </c>
      <c r="V6" s="54" t="s">
        <v>274</v>
      </c>
      <c r="W6" s="127" t="s">
        <v>362</v>
      </c>
      <c r="X6" s="127"/>
      <c r="Y6" s="127"/>
      <c r="Z6" s="127"/>
      <c r="AA6" s="186" t="s">
        <v>416</v>
      </c>
      <c r="AB6" s="68" t="s">
        <v>417</v>
      </c>
      <c r="AC6" s="126" t="s">
        <v>724</v>
      </c>
      <c r="AD6" s="127" t="s">
        <v>418</v>
      </c>
      <c r="AE6" s="127"/>
      <c r="AF6" s="127"/>
      <c r="AG6" s="127"/>
      <c r="AH6" s="129" t="s">
        <v>419</v>
      </c>
      <c r="AI6" s="166"/>
      <c r="AJ6" s="129" t="s">
        <v>420</v>
      </c>
      <c r="AK6" s="166"/>
      <c r="AL6" s="129" t="s">
        <v>421</v>
      </c>
      <c r="AM6" s="166"/>
      <c r="AN6" s="129" t="s">
        <v>277</v>
      </c>
      <c r="AO6" s="166"/>
    </row>
    <row r="7" spans="1:41" ht="24" customHeight="1">
      <c r="A7" s="128"/>
      <c r="B7" s="128"/>
      <c r="C7" s="128"/>
      <c r="D7" s="128"/>
      <c r="E7" s="132"/>
      <c r="F7" s="168"/>
      <c r="G7" s="132"/>
      <c r="H7" s="132"/>
      <c r="I7" s="22" t="s">
        <v>422</v>
      </c>
      <c r="J7" s="17" t="s">
        <v>423</v>
      </c>
      <c r="K7" s="132"/>
      <c r="L7" s="132"/>
      <c r="M7" s="167"/>
      <c r="N7" s="167"/>
      <c r="O7" s="167"/>
      <c r="P7" s="167"/>
      <c r="Q7" s="168"/>
      <c r="R7" s="132"/>
      <c r="S7" s="70" t="s">
        <v>424</v>
      </c>
      <c r="T7" s="55" t="s">
        <v>275</v>
      </c>
      <c r="U7" s="70" t="s">
        <v>425</v>
      </c>
      <c r="V7" s="56" t="s">
        <v>426</v>
      </c>
      <c r="W7" s="128"/>
      <c r="X7" s="128"/>
      <c r="Y7" s="128"/>
      <c r="Z7" s="128"/>
      <c r="AA7" s="187"/>
      <c r="AB7" s="24" t="s">
        <v>427</v>
      </c>
      <c r="AC7" s="15" t="s">
        <v>725</v>
      </c>
      <c r="AD7" s="128"/>
      <c r="AE7" s="128"/>
      <c r="AF7" s="128"/>
      <c r="AG7" s="128"/>
      <c r="AH7" s="132"/>
      <c r="AI7" s="168"/>
      <c r="AJ7" s="132"/>
      <c r="AK7" s="168"/>
      <c r="AL7" s="132"/>
      <c r="AM7" s="168"/>
      <c r="AN7" s="132"/>
      <c r="AO7" s="168"/>
    </row>
    <row r="8" spans="5:35" ht="6" customHeight="1">
      <c r="E8" s="98"/>
      <c r="R8" s="98"/>
      <c r="AA8" s="98"/>
      <c r="AH8" s="98"/>
      <c r="AI8" s="102"/>
    </row>
    <row r="9" spans="1:41" ht="35.25" customHeight="1">
      <c r="A9" s="97">
        <v>0</v>
      </c>
      <c r="B9" s="53" t="s">
        <v>679</v>
      </c>
      <c r="C9" s="58">
        <v>1996</v>
      </c>
      <c r="D9" s="95"/>
      <c r="E9" s="9">
        <v>455</v>
      </c>
      <c r="F9" s="10" t="s">
        <v>681</v>
      </c>
      <c r="G9" s="10">
        <v>25</v>
      </c>
      <c r="H9" s="10">
        <v>328</v>
      </c>
      <c r="I9" s="10">
        <v>103</v>
      </c>
      <c r="J9" s="10">
        <v>225</v>
      </c>
      <c r="K9" s="10">
        <v>1</v>
      </c>
      <c r="L9" s="10">
        <v>101</v>
      </c>
      <c r="M9" s="10" t="s">
        <v>681</v>
      </c>
      <c r="O9" s="53" t="s">
        <v>677</v>
      </c>
      <c r="P9" s="28">
        <v>1995</v>
      </c>
      <c r="R9" s="9">
        <v>203243</v>
      </c>
      <c r="S9" s="10">
        <v>120691</v>
      </c>
      <c r="T9" s="10">
        <v>77200</v>
      </c>
      <c r="U9" s="10">
        <v>5229</v>
      </c>
      <c r="V9" s="10">
        <v>123</v>
      </c>
      <c r="X9" s="53" t="s">
        <v>677</v>
      </c>
      <c r="Y9" s="28">
        <v>1995</v>
      </c>
      <c r="AA9" s="9">
        <v>6661</v>
      </c>
      <c r="AB9" s="10">
        <v>2844</v>
      </c>
      <c r="AC9" s="10">
        <v>3817</v>
      </c>
      <c r="AE9" s="53" t="s">
        <v>677</v>
      </c>
      <c r="AF9" s="28">
        <v>1995</v>
      </c>
      <c r="AH9" s="9">
        <v>3478</v>
      </c>
      <c r="AI9" s="80" t="s">
        <v>685</v>
      </c>
      <c r="AJ9" s="10">
        <v>3364</v>
      </c>
      <c r="AK9" s="81" t="s">
        <v>682</v>
      </c>
      <c r="AL9" s="10">
        <v>70</v>
      </c>
      <c r="AM9" s="81">
        <v>-2</v>
      </c>
      <c r="AN9" s="10">
        <v>44</v>
      </c>
      <c r="AO9" s="78" t="s">
        <v>687</v>
      </c>
    </row>
    <row r="10" spans="2:41" ht="36" customHeight="1">
      <c r="B10" s="27" t="s">
        <v>671</v>
      </c>
      <c r="C10" s="58">
        <v>1997</v>
      </c>
      <c r="E10" s="9">
        <v>456</v>
      </c>
      <c r="F10" s="10" t="s">
        <v>681</v>
      </c>
      <c r="G10" s="10">
        <v>25</v>
      </c>
      <c r="H10" s="10">
        <v>329</v>
      </c>
      <c r="I10" s="10">
        <v>101</v>
      </c>
      <c r="J10" s="10">
        <v>228</v>
      </c>
      <c r="K10" s="10">
        <v>1</v>
      </c>
      <c r="L10" s="10">
        <v>101</v>
      </c>
      <c r="M10" s="10" t="s">
        <v>681</v>
      </c>
      <c r="O10" s="27" t="s">
        <v>678</v>
      </c>
      <c r="P10" s="28">
        <v>1996</v>
      </c>
      <c r="R10" s="9">
        <v>215355</v>
      </c>
      <c r="S10" s="10">
        <v>127179</v>
      </c>
      <c r="T10" s="10">
        <v>83895</v>
      </c>
      <c r="U10" s="10">
        <v>4147</v>
      </c>
      <c r="V10" s="10">
        <v>134</v>
      </c>
      <c r="X10" s="27" t="s">
        <v>678</v>
      </c>
      <c r="Y10" s="28">
        <v>1996</v>
      </c>
      <c r="AA10" s="9">
        <v>6296</v>
      </c>
      <c r="AB10" s="10">
        <v>2716</v>
      </c>
      <c r="AC10" s="10">
        <v>3580</v>
      </c>
      <c r="AE10" s="27" t="s">
        <v>678</v>
      </c>
      <c r="AF10" s="28">
        <v>1996</v>
      </c>
      <c r="AH10" s="9">
        <v>3706</v>
      </c>
      <c r="AI10" s="80">
        <v>-894</v>
      </c>
      <c r="AJ10" s="10">
        <v>3579</v>
      </c>
      <c r="AK10" s="81">
        <v>-893</v>
      </c>
      <c r="AL10" s="10">
        <v>96</v>
      </c>
      <c r="AM10" s="81" t="s">
        <v>683</v>
      </c>
      <c r="AN10" s="10">
        <v>31</v>
      </c>
      <c r="AO10" s="81">
        <v>-1</v>
      </c>
    </row>
    <row r="11" spans="2:41" ht="36" customHeight="1">
      <c r="B11" s="27" t="s">
        <v>672</v>
      </c>
      <c r="C11" s="58">
        <v>1998</v>
      </c>
      <c r="E11" s="9">
        <v>456</v>
      </c>
      <c r="F11" s="10" t="s">
        <v>681</v>
      </c>
      <c r="G11" s="10">
        <v>25</v>
      </c>
      <c r="H11" s="10">
        <v>328</v>
      </c>
      <c r="I11" s="10">
        <v>99</v>
      </c>
      <c r="J11" s="10">
        <v>229</v>
      </c>
      <c r="K11" s="10">
        <v>1</v>
      </c>
      <c r="L11" s="10">
        <v>102</v>
      </c>
      <c r="M11" s="10" t="s">
        <v>681</v>
      </c>
      <c r="O11" s="27" t="s">
        <v>671</v>
      </c>
      <c r="P11" s="28">
        <v>1997</v>
      </c>
      <c r="R11" s="9">
        <v>203932</v>
      </c>
      <c r="S11" s="10">
        <v>118775</v>
      </c>
      <c r="T11" s="10">
        <v>80904</v>
      </c>
      <c r="U11" s="10">
        <v>4144</v>
      </c>
      <c r="V11" s="10">
        <v>109</v>
      </c>
      <c r="X11" s="27" t="s">
        <v>671</v>
      </c>
      <c r="Y11" s="28">
        <v>1997</v>
      </c>
      <c r="AA11" s="9">
        <v>5597</v>
      </c>
      <c r="AB11" s="10">
        <v>2314</v>
      </c>
      <c r="AC11" s="10">
        <v>3283</v>
      </c>
      <c r="AE11" s="27" t="s">
        <v>671</v>
      </c>
      <c r="AF11" s="28">
        <v>1997</v>
      </c>
      <c r="AH11" s="9">
        <v>3646</v>
      </c>
      <c r="AI11" s="80">
        <v>-754</v>
      </c>
      <c r="AJ11" s="10">
        <v>3479</v>
      </c>
      <c r="AK11" s="81">
        <v>-754</v>
      </c>
      <c r="AL11" s="10">
        <v>135</v>
      </c>
      <c r="AM11" s="78" t="s">
        <v>683</v>
      </c>
      <c r="AN11" s="10">
        <v>32</v>
      </c>
      <c r="AO11" s="81" t="s">
        <v>683</v>
      </c>
    </row>
    <row r="12" spans="2:41" ht="36" customHeight="1">
      <c r="B12" s="27" t="s">
        <v>673</v>
      </c>
      <c r="C12" s="58">
        <v>1999</v>
      </c>
      <c r="E12" s="9">
        <v>456</v>
      </c>
      <c r="F12" s="10" t="s">
        <v>681</v>
      </c>
      <c r="G12" s="10">
        <v>24</v>
      </c>
      <c r="H12" s="10">
        <v>329</v>
      </c>
      <c r="I12" s="10">
        <v>100</v>
      </c>
      <c r="J12" s="10">
        <v>229</v>
      </c>
      <c r="K12" s="10">
        <v>1</v>
      </c>
      <c r="L12" s="10">
        <v>102</v>
      </c>
      <c r="M12" s="10" t="s">
        <v>681</v>
      </c>
      <c r="O12" s="27" t="s">
        <v>672</v>
      </c>
      <c r="P12" s="28">
        <v>1998</v>
      </c>
      <c r="R12" s="9">
        <v>197613</v>
      </c>
      <c r="S12" s="10">
        <v>114657</v>
      </c>
      <c r="T12" s="10">
        <v>78690</v>
      </c>
      <c r="U12" s="10">
        <v>4153</v>
      </c>
      <c r="V12" s="10">
        <v>113</v>
      </c>
      <c r="X12" s="27" t="s">
        <v>672</v>
      </c>
      <c r="Y12" s="28">
        <v>1998</v>
      </c>
      <c r="AA12" s="9">
        <v>5534</v>
      </c>
      <c r="AB12" s="10">
        <v>2051</v>
      </c>
      <c r="AC12" s="10">
        <v>3483</v>
      </c>
      <c r="AE12" s="27" t="s">
        <v>672</v>
      </c>
      <c r="AF12" s="28">
        <v>1998</v>
      </c>
      <c r="AH12" s="9">
        <v>4011</v>
      </c>
      <c r="AI12" s="80" t="s">
        <v>684</v>
      </c>
      <c r="AJ12" s="10">
        <v>3858</v>
      </c>
      <c r="AK12" s="81" t="s">
        <v>684</v>
      </c>
      <c r="AL12" s="10">
        <v>127</v>
      </c>
      <c r="AM12" s="78" t="s">
        <v>683</v>
      </c>
      <c r="AN12" s="10">
        <v>26</v>
      </c>
      <c r="AO12" s="89" t="s">
        <v>683</v>
      </c>
    </row>
    <row r="13" spans="2:41" s="11" customFormat="1" ht="36" customHeight="1">
      <c r="B13" s="29" t="s">
        <v>680</v>
      </c>
      <c r="C13" s="99">
        <v>2000</v>
      </c>
      <c r="E13" s="12">
        <v>456</v>
      </c>
      <c r="F13" s="13" t="s">
        <v>681</v>
      </c>
      <c r="G13" s="13">
        <v>24</v>
      </c>
      <c r="H13" s="13">
        <v>329</v>
      </c>
      <c r="I13" s="13">
        <v>100</v>
      </c>
      <c r="J13" s="13">
        <v>229</v>
      </c>
      <c r="K13" s="13">
        <v>1</v>
      </c>
      <c r="L13" s="13">
        <v>102</v>
      </c>
      <c r="M13" s="13" t="s">
        <v>681</v>
      </c>
      <c r="O13" s="29" t="s">
        <v>673</v>
      </c>
      <c r="P13" s="30">
        <v>1999</v>
      </c>
      <c r="R13" s="12">
        <v>210804</v>
      </c>
      <c r="S13" s="13">
        <v>119019</v>
      </c>
      <c r="T13" s="13">
        <v>86156</v>
      </c>
      <c r="U13" s="13">
        <v>5501</v>
      </c>
      <c r="V13" s="13">
        <v>128</v>
      </c>
      <c r="X13" s="29" t="s">
        <v>673</v>
      </c>
      <c r="Y13" s="30">
        <v>1999</v>
      </c>
      <c r="AA13" s="12">
        <v>5848</v>
      </c>
      <c r="AB13" s="13">
        <v>2260</v>
      </c>
      <c r="AC13" s="13">
        <v>3588</v>
      </c>
      <c r="AE13" s="29" t="s">
        <v>673</v>
      </c>
      <c r="AF13" s="30">
        <v>1999</v>
      </c>
      <c r="AH13" s="12">
        <v>4473</v>
      </c>
      <c r="AI13" s="125" t="s">
        <v>718</v>
      </c>
      <c r="AJ13" s="13">
        <v>4286</v>
      </c>
      <c r="AK13" s="103" t="s">
        <v>686</v>
      </c>
      <c r="AL13" s="13">
        <v>154</v>
      </c>
      <c r="AM13" s="104" t="s">
        <v>342</v>
      </c>
      <c r="AN13" s="13">
        <v>33</v>
      </c>
      <c r="AO13" s="104" t="s">
        <v>342</v>
      </c>
    </row>
    <row r="14" spans="5:35" ht="8.25" customHeight="1" thickBot="1">
      <c r="E14" s="100"/>
      <c r="F14" s="10"/>
      <c r="O14" s="61"/>
      <c r="P14" s="61"/>
      <c r="R14" s="105"/>
      <c r="AA14" s="105"/>
      <c r="AH14" s="105"/>
      <c r="AI14" s="102"/>
    </row>
    <row r="15" spans="1:41" s="61" customFormat="1" ht="10.5">
      <c r="A15" s="59" t="s">
        <v>428</v>
      </c>
      <c r="B15" s="63"/>
      <c r="C15" s="63"/>
      <c r="D15" s="63"/>
      <c r="E15" s="63"/>
      <c r="F15" s="63"/>
      <c r="G15" s="63"/>
      <c r="H15" s="63"/>
      <c r="I15" s="63"/>
      <c r="J15" s="63"/>
      <c r="K15" s="63"/>
      <c r="L15" s="63"/>
      <c r="M15" s="63"/>
      <c r="N15" s="59" t="s">
        <v>428</v>
      </c>
      <c r="O15" s="63"/>
      <c r="P15" s="63"/>
      <c r="Q15" s="63"/>
      <c r="R15" s="63"/>
      <c r="S15" s="63"/>
      <c r="T15" s="63"/>
      <c r="U15" s="63"/>
      <c r="V15" s="63"/>
      <c r="W15" s="59" t="s">
        <v>428</v>
      </c>
      <c r="X15" s="63"/>
      <c r="Y15" s="63"/>
      <c r="Z15" s="63"/>
      <c r="AA15" s="63"/>
      <c r="AB15" s="63"/>
      <c r="AC15" s="63"/>
      <c r="AD15" s="59" t="s">
        <v>428</v>
      </c>
      <c r="AE15" s="63"/>
      <c r="AF15" s="63"/>
      <c r="AG15" s="63"/>
      <c r="AH15" s="63"/>
      <c r="AI15" s="63"/>
      <c r="AJ15" s="63"/>
      <c r="AK15" s="63"/>
      <c r="AL15" s="63"/>
      <c r="AM15" s="63"/>
      <c r="AN15" s="63"/>
      <c r="AO15" s="63"/>
    </row>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sheetData>
  <mergeCells count="16">
    <mergeCell ref="AH6:AI7"/>
    <mergeCell ref="AJ6:AK7"/>
    <mergeCell ref="AL6:AM7"/>
    <mergeCell ref="AN6:AO7"/>
    <mergeCell ref="R6:R7"/>
    <mergeCell ref="W6:Z7"/>
    <mergeCell ref="AA6:AA7"/>
    <mergeCell ref="AD6:AG7"/>
    <mergeCell ref="A6:D7"/>
    <mergeCell ref="G6:G7"/>
    <mergeCell ref="H6:H7"/>
    <mergeCell ref="K6:K7"/>
    <mergeCell ref="N6:Q7"/>
    <mergeCell ref="L6:M7"/>
    <mergeCell ref="K5:M5"/>
    <mergeCell ref="E6:F7"/>
  </mergeCells>
  <printOptions/>
  <pageMargins left="0.7874015748031497" right="0.7874015748031497" top="0.6692913385826772" bottom="0.6692913385826772" header="0.5118110236220472" footer="0.5118110236220472"/>
  <pageSetup horizontalDpi="204" verticalDpi="204" orientation="portrait" paperSize="9" r:id="rId2"/>
  <legacy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E13" sqref="E13"/>
    </sheetView>
  </sheetViews>
  <sheetFormatPr defaultColWidth="9.00390625" defaultRowHeight="13.5"/>
  <sheetData/>
  <printOptions/>
  <pageMargins left="0.75" right="0.75" top="1" bottom="1"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A1:L53"/>
  <sheetViews>
    <sheetView workbookViewId="0" topLeftCell="A1">
      <selection activeCell="A1" sqref="A1:L53"/>
    </sheetView>
  </sheetViews>
  <sheetFormatPr defaultColWidth="9.00390625" defaultRowHeight="13.5"/>
  <cols>
    <col min="1" max="1" width="1.00390625" style="97" customWidth="1"/>
    <col min="2" max="2" width="8.125" style="97" customWidth="1"/>
    <col min="3" max="3" width="5.00390625" style="97" customWidth="1"/>
    <col min="4" max="4" width="1.00390625" style="97" customWidth="1"/>
    <col min="5" max="10" width="9.00390625" style="97" customWidth="1"/>
    <col min="11" max="11" width="8.875" style="97" customWidth="1"/>
    <col min="12" max="12" width="8.75390625" style="97" customWidth="1"/>
    <col min="13" max="16384" width="9.00390625" style="97" customWidth="1"/>
  </cols>
  <sheetData>
    <row r="1" spans="1:6" ht="14.25">
      <c r="A1" s="96"/>
      <c r="B1" s="96"/>
      <c r="C1" s="96"/>
      <c r="D1" s="96"/>
      <c r="E1" s="96"/>
      <c r="F1" s="62" t="s">
        <v>614</v>
      </c>
    </row>
    <row r="2" ht="9" customHeight="1">
      <c r="A2" s="26" t="s">
        <v>727</v>
      </c>
    </row>
    <row r="3" spans="1:11" ht="12.75" customHeight="1" thickBot="1">
      <c r="A3" s="26" t="s">
        <v>731</v>
      </c>
      <c r="K3" s="26" t="s">
        <v>615</v>
      </c>
    </row>
    <row r="4" spans="1:12" ht="14.25" customHeight="1" thickTop="1">
      <c r="A4" s="127" t="s">
        <v>728</v>
      </c>
      <c r="B4" s="127"/>
      <c r="C4" s="127"/>
      <c r="D4" s="127"/>
      <c r="E4" s="146" t="s">
        <v>141</v>
      </c>
      <c r="F4" s="147"/>
      <c r="G4" s="147"/>
      <c r="H4" s="147"/>
      <c r="I4" s="146" t="s">
        <v>142</v>
      </c>
      <c r="J4" s="147"/>
      <c r="K4" s="147"/>
      <c r="L4" s="147"/>
    </row>
    <row r="5" spans="1:12" ht="14.25" customHeight="1">
      <c r="A5" s="128"/>
      <c r="B5" s="128"/>
      <c r="C5" s="128"/>
      <c r="D5" s="128"/>
      <c r="E5" s="16" t="s">
        <v>144</v>
      </c>
      <c r="F5" s="16" t="s">
        <v>145</v>
      </c>
      <c r="G5" s="16" t="s">
        <v>146</v>
      </c>
      <c r="H5" s="16" t="s">
        <v>616</v>
      </c>
      <c r="I5" s="16" t="s">
        <v>139</v>
      </c>
      <c r="J5" s="16" t="s">
        <v>147</v>
      </c>
      <c r="K5" s="16" t="s">
        <v>146</v>
      </c>
      <c r="L5" s="16" t="s">
        <v>616</v>
      </c>
    </row>
    <row r="6" spans="5:12" ht="12" customHeight="1">
      <c r="E6" s="64" t="s">
        <v>532</v>
      </c>
      <c r="F6" s="28" t="s">
        <v>533</v>
      </c>
      <c r="G6" s="28" t="s">
        <v>148</v>
      </c>
      <c r="H6" s="28" t="s">
        <v>149</v>
      </c>
      <c r="I6" s="79" t="s">
        <v>302</v>
      </c>
      <c r="J6" s="28" t="s">
        <v>301</v>
      </c>
      <c r="K6" s="28" t="s">
        <v>148</v>
      </c>
      <c r="L6" s="28" t="s">
        <v>149</v>
      </c>
    </row>
    <row r="7" spans="2:12" ht="12" customHeight="1">
      <c r="B7" s="26" t="s">
        <v>666</v>
      </c>
      <c r="C7" s="28" t="s">
        <v>668</v>
      </c>
      <c r="E7" s="9">
        <v>593</v>
      </c>
      <c r="F7" s="10">
        <v>39442</v>
      </c>
      <c r="G7" s="10">
        <v>5009</v>
      </c>
      <c r="H7" s="10">
        <v>13180092</v>
      </c>
      <c r="I7" s="10">
        <v>768</v>
      </c>
      <c r="J7" s="10">
        <v>37711</v>
      </c>
      <c r="K7" s="10">
        <v>48934</v>
      </c>
      <c r="L7" s="10">
        <v>11791539</v>
      </c>
    </row>
    <row r="8" spans="2:12" ht="12" customHeight="1">
      <c r="B8" s="27" t="s">
        <v>670</v>
      </c>
      <c r="C8" s="28">
        <v>1996</v>
      </c>
      <c r="E8" s="9">
        <v>646</v>
      </c>
      <c r="F8" s="10">
        <v>38829</v>
      </c>
      <c r="G8" s="10">
        <v>4801</v>
      </c>
      <c r="H8" s="10">
        <v>12765115</v>
      </c>
      <c r="I8" s="10">
        <v>726</v>
      </c>
      <c r="J8" s="10">
        <v>32669</v>
      </c>
      <c r="K8" s="10">
        <v>44529</v>
      </c>
      <c r="L8" s="10">
        <v>11245735</v>
      </c>
    </row>
    <row r="9" spans="2:12" ht="12" customHeight="1">
      <c r="B9" s="27" t="s">
        <v>671</v>
      </c>
      <c r="C9" s="28">
        <v>1997</v>
      </c>
      <c r="E9" s="9">
        <v>664</v>
      </c>
      <c r="F9" s="10">
        <v>38216</v>
      </c>
      <c r="G9" s="10">
        <v>3737</v>
      </c>
      <c r="H9" s="10">
        <v>12230530</v>
      </c>
      <c r="I9" s="10">
        <v>679</v>
      </c>
      <c r="J9" s="10">
        <v>30880</v>
      </c>
      <c r="K9" s="10">
        <v>41870</v>
      </c>
      <c r="L9" s="10">
        <v>10259207</v>
      </c>
    </row>
    <row r="10" spans="2:12" ht="12" customHeight="1">
      <c r="B10" s="27" t="s">
        <v>672</v>
      </c>
      <c r="C10" s="28">
        <v>1998</v>
      </c>
      <c r="E10" s="9">
        <v>773</v>
      </c>
      <c r="F10" s="10">
        <v>39558</v>
      </c>
      <c r="G10" s="10">
        <v>3939</v>
      </c>
      <c r="H10" s="10">
        <v>12036928</v>
      </c>
      <c r="I10" s="10">
        <v>652</v>
      </c>
      <c r="J10" s="10">
        <v>32104</v>
      </c>
      <c r="K10" s="10">
        <v>39096</v>
      </c>
      <c r="L10" s="10">
        <v>9842270</v>
      </c>
    </row>
    <row r="11" spans="2:12" s="11" customFormat="1" ht="12" customHeight="1">
      <c r="B11" s="29" t="s">
        <v>673</v>
      </c>
      <c r="C11" s="30">
        <v>1999</v>
      </c>
      <c r="E11" s="12">
        <v>811</v>
      </c>
      <c r="F11" s="13">
        <v>43283</v>
      </c>
      <c r="G11" s="13">
        <v>3993</v>
      </c>
      <c r="H11" s="13">
        <v>11740300</v>
      </c>
      <c r="I11" s="13">
        <v>632</v>
      </c>
      <c r="J11" s="13">
        <v>30830</v>
      </c>
      <c r="K11" s="13">
        <v>37073</v>
      </c>
      <c r="L11" s="13">
        <v>9814026</v>
      </c>
    </row>
    <row r="12" spans="2:12" ht="4.5" customHeight="1">
      <c r="B12" s="27"/>
      <c r="C12" s="28"/>
      <c r="E12" s="9"/>
      <c r="F12" s="10"/>
      <c r="G12" s="10"/>
      <c r="H12" s="10"/>
      <c r="I12" s="10"/>
      <c r="J12" s="10"/>
      <c r="K12" s="10"/>
      <c r="L12" s="10"/>
    </row>
    <row r="13" spans="2:12" ht="11.25" customHeight="1">
      <c r="B13" s="169" t="s">
        <v>617</v>
      </c>
      <c r="C13" s="139"/>
      <c r="E13" s="9" t="s">
        <v>675</v>
      </c>
      <c r="F13" s="10" t="s">
        <v>708</v>
      </c>
      <c r="G13" s="10" t="s">
        <v>708</v>
      </c>
      <c r="H13" s="10" t="s">
        <v>708</v>
      </c>
      <c r="I13" s="10" t="s">
        <v>708</v>
      </c>
      <c r="J13" s="10" t="s">
        <v>708</v>
      </c>
      <c r="K13" s="10" t="s">
        <v>708</v>
      </c>
      <c r="L13" s="10" t="s">
        <v>708</v>
      </c>
    </row>
    <row r="14" spans="2:12" ht="11.25" customHeight="1">
      <c r="B14" s="169" t="s">
        <v>618</v>
      </c>
      <c r="C14" s="139"/>
      <c r="E14" s="9" t="s">
        <v>675</v>
      </c>
      <c r="F14" s="10" t="s">
        <v>708</v>
      </c>
      <c r="G14" s="10" t="s">
        <v>708</v>
      </c>
      <c r="H14" s="10" t="s">
        <v>708</v>
      </c>
      <c r="I14" s="10" t="s">
        <v>708</v>
      </c>
      <c r="J14" s="10" t="s">
        <v>708</v>
      </c>
      <c r="K14" s="10" t="s">
        <v>708</v>
      </c>
      <c r="L14" s="10" t="s">
        <v>708</v>
      </c>
    </row>
    <row r="15" spans="2:12" ht="11.25" customHeight="1">
      <c r="B15" s="169" t="s">
        <v>650</v>
      </c>
      <c r="C15" s="139"/>
      <c r="E15" s="9" t="s">
        <v>675</v>
      </c>
      <c r="F15" s="10" t="s">
        <v>708</v>
      </c>
      <c r="G15" s="10" t="s">
        <v>708</v>
      </c>
      <c r="H15" s="10" t="s">
        <v>708</v>
      </c>
      <c r="I15" s="10" t="s">
        <v>708</v>
      </c>
      <c r="J15" s="10" t="s">
        <v>708</v>
      </c>
      <c r="K15" s="10" t="s">
        <v>708</v>
      </c>
      <c r="L15" s="10" t="s">
        <v>708</v>
      </c>
    </row>
    <row r="16" spans="2:12" ht="11.25" customHeight="1">
      <c r="B16" s="169" t="s">
        <v>651</v>
      </c>
      <c r="C16" s="139"/>
      <c r="E16" s="9" t="s">
        <v>675</v>
      </c>
      <c r="F16" s="10" t="s">
        <v>708</v>
      </c>
      <c r="G16" s="10" t="s">
        <v>708</v>
      </c>
      <c r="H16" s="10" t="s">
        <v>708</v>
      </c>
      <c r="I16" s="10" t="s">
        <v>708</v>
      </c>
      <c r="J16" s="10" t="s">
        <v>708</v>
      </c>
      <c r="K16" s="10" t="s">
        <v>708</v>
      </c>
      <c r="L16" s="10" t="s">
        <v>708</v>
      </c>
    </row>
    <row r="17" spans="2:12" ht="11.25" customHeight="1">
      <c r="B17" s="169" t="s">
        <v>152</v>
      </c>
      <c r="C17" s="139"/>
      <c r="E17" s="9" t="s">
        <v>675</v>
      </c>
      <c r="F17" s="10" t="s">
        <v>708</v>
      </c>
      <c r="G17" s="10" t="s">
        <v>708</v>
      </c>
      <c r="H17" s="10" t="s">
        <v>708</v>
      </c>
      <c r="I17" s="10" t="s">
        <v>708</v>
      </c>
      <c r="J17" s="10" t="s">
        <v>708</v>
      </c>
      <c r="K17" s="10" t="s">
        <v>708</v>
      </c>
      <c r="L17" s="10" t="s">
        <v>708</v>
      </c>
    </row>
    <row r="18" spans="2:12" ht="11.25" customHeight="1">
      <c r="B18" s="169" t="s">
        <v>300</v>
      </c>
      <c r="C18" s="139"/>
      <c r="E18" s="9" t="s">
        <v>675</v>
      </c>
      <c r="F18" s="10" t="s">
        <v>708</v>
      </c>
      <c r="G18" s="10" t="s">
        <v>708</v>
      </c>
      <c r="H18" s="10" t="s">
        <v>708</v>
      </c>
      <c r="I18" s="10" t="s">
        <v>708</v>
      </c>
      <c r="J18" s="10" t="s">
        <v>708</v>
      </c>
      <c r="K18" s="10" t="s">
        <v>708</v>
      </c>
      <c r="L18" s="10" t="s">
        <v>708</v>
      </c>
    </row>
    <row r="19" spans="2:12" ht="11.25" customHeight="1">
      <c r="B19" s="169" t="s">
        <v>153</v>
      </c>
      <c r="C19" s="139"/>
      <c r="E19" s="9" t="s">
        <v>675</v>
      </c>
      <c r="F19" s="10" t="s">
        <v>708</v>
      </c>
      <c r="G19" s="10" t="s">
        <v>708</v>
      </c>
      <c r="H19" s="10" t="s">
        <v>708</v>
      </c>
      <c r="I19" s="10" t="s">
        <v>708</v>
      </c>
      <c r="J19" s="10" t="s">
        <v>708</v>
      </c>
      <c r="K19" s="10" t="s">
        <v>708</v>
      </c>
      <c r="L19" s="10" t="s">
        <v>708</v>
      </c>
    </row>
    <row r="20" spans="2:12" ht="11.25" customHeight="1">
      <c r="B20" s="169" t="s">
        <v>154</v>
      </c>
      <c r="C20" s="139"/>
      <c r="E20" s="9" t="s">
        <v>675</v>
      </c>
      <c r="F20" s="10" t="s">
        <v>708</v>
      </c>
      <c r="G20" s="10" t="s">
        <v>708</v>
      </c>
      <c r="H20" s="10" t="s">
        <v>708</v>
      </c>
      <c r="I20" s="10" t="s">
        <v>708</v>
      </c>
      <c r="J20" s="10" t="s">
        <v>708</v>
      </c>
      <c r="K20" s="10" t="s">
        <v>708</v>
      </c>
      <c r="L20" s="10" t="s">
        <v>708</v>
      </c>
    </row>
    <row r="21" spans="2:12" ht="11.25" customHeight="1">
      <c r="B21" s="169" t="s">
        <v>155</v>
      </c>
      <c r="C21" s="139"/>
      <c r="E21" s="9" t="s">
        <v>675</v>
      </c>
      <c r="F21" s="10" t="s">
        <v>708</v>
      </c>
      <c r="G21" s="10" t="s">
        <v>708</v>
      </c>
      <c r="H21" s="10" t="s">
        <v>708</v>
      </c>
      <c r="I21" s="10" t="s">
        <v>708</v>
      </c>
      <c r="J21" s="10" t="s">
        <v>708</v>
      </c>
      <c r="K21" s="10" t="s">
        <v>708</v>
      </c>
      <c r="L21" s="10" t="s">
        <v>708</v>
      </c>
    </row>
    <row r="22" spans="2:12" ht="11.25" customHeight="1">
      <c r="B22" s="169" t="s">
        <v>652</v>
      </c>
      <c r="C22" s="139"/>
      <c r="E22" s="9" t="s">
        <v>675</v>
      </c>
      <c r="F22" s="10" t="s">
        <v>708</v>
      </c>
      <c r="G22" s="10" t="s">
        <v>708</v>
      </c>
      <c r="H22" s="10" t="s">
        <v>708</v>
      </c>
      <c r="I22" s="10" t="s">
        <v>708</v>
      </c>
      <c r="J22" s="10" t="s">
        <v>708</v>
      </c>
      <c r="K22" s="10" t="s">
        <v>708</v>
      </c>
      <c r="L22" s="10" t="s">
        <v>708</v>
      </c>
    </row>
    <row r="23" spans="2:12" ht="11.25" customHeight="1">
      <c r="B23" s="169" t="s">
        <v>156</v>
      </c>
      <c r="C23" s="139"/>
      <c r="E23" s="9" t="s">
        <v>675</v>
      </c>
      <c r="F23" s="10" t="s">
        <v>708</v>
      </c>
      <c r="G23" s="10" t="s">
        <v>708</v>
      </c>
      <c r="H23" s="10" t="s">
        <v>708</v>
      </c>
      <c r="I23" s="10" t="s">
        <v>708</v>
      </c>
      <c r="J23" s="10" t="s">
        <v>708</v>
      </c>
      <c r="K23" s="10" t="s">
        <v>708</v>
      </c>
      <c r="L23" s="10" t="s">
        <v>708</v>
      </c>
    </row>
    <row r="24" spans="2:12" ht="11.25" customHeight="1">
      <c r="B24" s="169" t="s">
        <v>157</v>
      </c>
      <c r="C24" s="139"/>
      <c r="E24" s="9" t="s">
        <v>675</v>
      </c>
      <c r="F24" s="10" t="s">
        <v>708</v>
      </c>
      <c r="G24" s="10" t="s">
        <v>708</v>
      </c>
      <c r="H24" s="10" t="s">
        <v>708</v>
      </c>
      <c r="I24" s="10" t="s">
        <v>708</v>
      </c>
      <c r="J24" s="10" t="s">
        <v>708</v>
      </c>
      <c r="K24" s="10" t="s">
        <v>708</v>
      </c>
      <c r="L24" s="10" t="s">
        <v>708</v>
      </c>
    </row>
    <row r="25" spans="2:12" ht="11.25" customHeight="1">
      <c r="B25" s="169" t="s">
        <v>653</v>
      </c>
      <c r="C25" s="139"/>
      <c r="E25" s="9" t="s">
        <v>675</v>
      </c>
      <c r="F25" s="10" t="s">
        <v>708</v>
      </c>
      <c r="G25" s="10" t="s">
        <v>708</v>
      </c>
      <c r="H25" s="10" t="s">
        <v>708</v>
      </c>
      <c r="I25" s="10" t="s">
        <v>708</v>
      </c>
      <c r="J25" s="10" t="s">
        <v>708</v>
      </c>
      <c r="K25" s="10" t="s">
        <v>708</v>
      </c>
      <c r="L25" s="10" t="s">
        <v>708</v>
      </c>
    </row>
    <row r="26" spans="2:12" ht="11.25" customHeight="1">
      <c r="B26" s="169" t="s">
        <v>150</v>
      </c>
      <c r="C26" s="139"/>
      <c r="E26" s="9" t="s">
        <v>675</v>
      </c>
      <c r="F26" s="10" t="s">
        <v>708</v>
      </c>
      <c r="G26" s="10" t="s">
        <v>708</v>
      </c>
      <c r="H26" s="10" t="s">
        <v>708</v>
      </c>
      <c r="I26" s="10" t="s">
        <v>708</v>
      </c>
      <c r="J26" s="10" t="s">
        <v>708</v>
      </c>
      <c r="K26" s="10" t="s">
        <v>708</v>
      </c>
      <c r="L26" s="10" t="s">
        <v>708</v>
      </c>
    </row>
    <row r="27" spans="2:12" ht="11.25" customHeight="1">
      <c r="B27" s="169" t="s">
        <v>158</v>
      </c>
      <c r="C27" s="139"/>
      <c r="E27" s="9" t="s">
        <v>675</v>
      </c>
      <c r="F27" s="10" t="s">
        <v>708</v>
      </c>
      <c r="G27" s="10" t="s">
        <v>708</v>
      </c>
      <c r="H27" s="10" t="s">
        <v>708</v>
      </c>
      <c r="I27" s="10" t="s">
        <v>708</v>
      </c>
      <c r="J27" s="10" t="s">
        <v>708</v>
      </c>
      <c r="K27" s="10" t="s">
        <v>708</v>
      </c>
      <c r="L27" s="10" t="s">
        <v>708</v>
      </c>
    </row>
    <row r="28" spans="2:12" ht="11.25" customHeight="1">
      <c r="B28" s="189" t="s">
        <v>619</v>
      </c>
      <c r="C28" s="143"/>
      <c r="E28" s="9" t="s">
        <v>675</v>
      </c>
      <c r="F28" s="10" t="s">
        <v>708</v>
      </c>
      <c r="G28" s="10" t="s">
        <v>708</v>
      </c>
      <c r="H28" s="10" t="s">
        <v>708</v>
      </c>
      <c r="I28" s="10" t="s">
        <v>708</v>
      </c>
      <c r="J28" s="10" t="s">
        <v>708</v>
      </c>
      <c r="K28" s="10" t="s">
        <v>708</v>
      </c>
      <c r="L28" s="10" t="s">
        <v>708</v>
      </c>
    </row>
    <row r="29" spans="2:12" ht="11.25" customHeight="1">
      <c r="B29" s="169" t="s">
        <v>620</v>
      </c>
      <c r="C29" s="139"/>
      <c r="E29" s="9" t="s">
        <v>675</v>
      </c>
      <c r="F29" s="10" t="s">
        <v>708</v>
      </c>
      <c r="G29" s="10" t="s">
        <v>708</v>
      </c>
      <c r="H29" s="10" t="s">
        <v>708</v>
      </c>
      <c r="I29" s="10" t="s">
        <v>708</v>
      </c>
      <c r="J29" s="10" t="s">
        <v>708</v>
      </c>
      <c r="K29" s="10" t="s">
        <v>708</v>
      </c>
      <c r="L29" s="10" t="s">
        <v>708</v>
      </c>
    </row>
    <row r="30" spans="2:12" ht="11.25" customHeight="1">
      <c r="B30" s="169" t="s">
        <v>654</v>
      </c>
      <c r="C30" s="139"/>
      <c r="E30" s="9" t="s">
        <v>675</v>
      </c>
      <c r="F30" s="10" t="s">
        <v>708</v>
      </c>
      <c r="G30" s="10" t="s">
        <v>708</v>
      </c>
      <c r="H30" s="10" t="s">
        <v>708</v>
      </c>
      <c r="I30" s="10" t="s">
        <v>708</v>
      </c>
      <c r="J30" s="10" t="s">
        <v>708</v>
      </c>
      <c r="K30" s="10" t="s">
        <v>708</v>
      </c>
      <c r="L30" s="10" t="s">
        <v>708</v>
      </c>
    </row>
    <row r="31" spans="2:12" ht="11.25" customHeight="1">
      <c r="B31" s="139" t="s">
        <v>655</v>
      </c>
      <c r="C31" s="139"/>
      <c r="E31" s="9" t="s">
        <v>675</v>
      </c>
      <c r="F31" s="10" t="s">
        <v>708</v>
      </c>
      <c r="G31" s="10" t="s">
        <v>708</v>
      </c>
      <c r="H31" s="10" t="s">
        <v>708</v>
      </c>
      <c r="I31" s="10" t="s">
        <v>708</v>
      </c>
      <c r="J31" s="10" t="s">
        <v>708</v>
      </c>
      <c r="K31" s="10" t="s">
        <v>708</v>
      </c>
      <c r="L31" s="10" t="s">
        <v>708</v>
      </c>
    </row>
    <row r="32" spans="2:12" ht="11.25" customHeight="1">
      <c r="B32" s="169" t="s">
        <v>656</v>
      </c>
      <c r="C32" s="139"/>
      <c r="E32" s="9" t="s">
        <v>675</v>
      </c>
      <c r="F32" s="10" t="s">
        <v>708</v>
      </c>
      <c r="G32" s="10" t="s">
        <v>708</v>
      </c>
      <c r="H32" s="10" t="s">
        <v>708</v>
      </c>
      <c r="I32" s="10" t="s">
        <v>708</v>
      </c>
      <c r="J32" s="10" t="s">
        <v>708</v>
      </c>
      <c r="K32" s="10" t="s">
        <v>708</v>
      </c>
      <c r="L32" s="10" t="s">
        <v>708</v>
      </c>
    </row>
    <row r="33" spans="2:12" ht="11.25" customHeight="1">
      <c r="B33" s="169" t="s">
        <v>159</v>
      </c>
      <c r="C33" s="139"/>
      <c r="E33" s="9" t="s">
        <v>675</v>
      </c>
      <c r="F33" s="10" t="s">
        <v>708</v>
      </c>
      <c r="G33" s="10" t="s">
        <v>708</v>
      </c>
      <c r="H33" s="10" t="s">
        <v>708</v>
      </c>
      <c r="I33" s="10" t="s">
        <v>708</v>
      </c>
      <c r="J33" s="10" t="s">
        <v>708</v>
      </c>
      <c r="K33" s="10" t="s">
        <v>708</v>
      </c>
      <c r="L33" s="10" t="s">
        <v>708</v>
      </c>
    </row>
    <row r="34" spans="2:12" ht="11.25" customHeight="1">
      <c r="B34" s="169" t="s">
        <v>657</v>
      </c>
      <c r="C34" s="139"/>
      <c r="E34" s="9" t="s">
        <v>675</v>
      </c>
      <c r="F34" s="10" t="s">
        <v>708</v>
      </c>
      <c r="G34" s="10" t="s">
        <v>708</v>
      </c>
      <c r="H34" s="10" t="s">
        <v>708</v>
      </c>
      <c r="I34" s="10" t="s">
        <v>708</v>
      </c>
      <c r="J34" s="10" t="s">
        <v>708</v>
      </c>
      <c r="K34" s="10" t="s">
        <v>708</v>
      </c>
      <c r="L34" s="10" t="s">
        <v>708</v>
      </c>
    </row>
    <row r="35" spans="2:12" ht="11.25" customHeight="1">
      <c r="B35" s="169" t="s">
        <v>160</v>
      </c>
      <c r="C35" s="139"/>
      <c r="E35" s="9" t="s">
        <v>675</v>
      </c>
      <c r="F35" s="10" t="s">
        <v>708</v>
      </c>
      <c r="G35" s="10" t="s">
        <v>708</v>
      </c>
      <c r="H35" s="10" t="s">
        <v>708</v>
      </c>
      <c r="I35" s="10" t="s">
        <v>708</v>
      </c>
      <c r="J35" s="10" t="s">
        <v>708</v>
      </c>
      <c r="K35" s="10" t="s">
        <v>708</v>
      </c>
      <c r="L35" s="10" t="s">
        <v>708</v>
      </c>
    </row>
    <row r="36" spans="2:12" ht="11.25" customHeight="1">
      <c r="B36" s="169" t="s">
        <v>161</v>
      </c>
      <c r="C36" s="139"/>
      <c r="E36" s="9" t="s">
        <v>675</v>
      </c>
      <c r="F36" s="10" t="s">
        <v>708</v>
      </c>
      <c r="G36" s="10" t="s">
        <v>708</v>
      </c>
      <c r="H36" s="10" t="s">
        <v>708</v>
      </c>
      <c r="I36" s="10" t="s">
        <v>708</v>
      </c>
      <c r="J36" s="10" t="s">
        <v>708</v>
      </c>
      <c r="K36" s="10" t="s">
        <v>708</v>
      </c>
      <c r="L36" s="10" t="s">
        <v>708</v>
      </c>
    </row>
    <row r="37" spans="2:12" ht="11.25" customHeight="1">
      <c r="B37" s="169" t="s">
        <v>162</v>
      </c>
      <c r="C37" s="139"/>
      <c r="E37" s="9" t="s">
        <v>675</v>
      </c>
      <c r="F37" s="10" t="s">
        <v>708</v>
      </c>
      <c r="G37" s="10" t="s">
        <v>708</v>
      </c>
      <c r="H37" s="10" t="s">
        <v>708</v>
      </c>
      <c r="I37" s="10" t="s">
        <v>708</v>
      </c>
      <c r="J37" s="10" t="s">
        <v>708</v>
      </c>
      <c r="K37" s="10" t="s">
        <v>708</v>
      </c>
      <c r="L37" s="10" t="s">
        <v>708</v>
      </c>
    </row>
    <row r="38" spans="2:12" ht="11.25" customHeight="1">
      <c r="B38" s="169" t="s">
        <v>621</v>
      </c>
      <c r="C38" s="139"/>
      <c r="E38" s="9" t="s">
        <v>675</v>
      </c>
      <c r="F38" s="10" t="s">
        <v>708</v>
      </c>
      <c r="G38" s="10" t="s">
        <v>708</v>
      </c>
      <c r="H38" s="10" t="s">
        <v>708</v>
      </c>
      <c r="I38" s="10" t="s">
        <v>708</v>
      </c>
      <c r="J38" s="10" t="s">
        <v>708</v>
      </c>
      <c r="K38" s="10" t="s">
        <v>708</v>
      </c>
      <c r="L38" s="10" t="s">
        <v>708</v>
      </c>
    </row>
    <row r="39" spans="2:12" ht="11.25" customHeight="1">
      <c r="B39" s="169" t="s">
        <v>658</v>
      </c>
      <c r="C39" s="139"/>
      <c r="E39" s="9" t="s">
        <v>675</v>
      </c>
      <c r="F39" s="10" t="s">
        <v>708</v>
      </c>
      <c r="G39" s="10" t="s">
        <v>708</v>
      </c>
      <c r="H39" s="10" t="s">
        <v>708</v>
      </c>
      <c r="I39" s="10" t="s">
        <v>708</v>
      </c>
      <c r="J39" s="10" t="s">
        <v>708</v>
      </c>
      <c r="K39" s="10" t="s">
        <v>708</v>
      </c>
      <c r="L39" s="10" t="s">
        <v>708</v>
      </c>
    </row>
    <row r="40" spans="2:12" ht="11.25" customHeight="1">
      <c r="B40" s="169" t="s">
        <v>659</v>
      </c>
      <c r="C40" s="139"/>
      <c r="E40" s="9" t="s">
        <v>675</v>
      </c>
      <c r="F40" s="10" t="s">
        <v>708</v>
      </c>
      <c r="G40" s="10" t="s">
        <v>708</v>
      </c>
      <c r="H40" s="10" t="s">
        <v>708</v>
      </c>
      <c r="I40" s="10" t="s">
        <v>708</v>
      </c>
      <c r="J40" s="10" t="s">
        <v>708</v>
      </c>
      <c r="K40" s="10" t="s">
        <v>708</v>
      </c>
      <c r="L40" s="10" t="s">
        <v>708</v>
      </c>
    </row>
    <row r="41" spans="2:12" ht="11.25" customHeight="1">
      <c r="B41" s="169" t="s">
        <v>622</v>
      </c>
      <c r="C41" s="139"/>
      <c r="E41" s="9" t="s">
        <v>675</v>
      </c>
      <c r="F41" s="10" t="s">
        <v>708</v>
      </c>
      <c r="G41" s="10" t="s">
        <v>708</v>
      </c>
      <c r="H41" s="10" t="s">
        <v>708</v>
      </c>
      <c r="I41" s="10" t="s">
        <v>708</v>
      </c>
      <c r="J41" s="10" t="s">
        <v>708</v>
      </c>
      <c r="K41" s="10" t="s">
        <v>708</v>
      </c>
      <c r="L41" s="10" t="s">
        <v>708</v>
      </c>
    </row>
    <row r="42" spans="2:12" ht="11.25" customHeight="1">
      <c r="B42" s="169" t="s">
        <v>151</v>
      </c>
      <c r="C42" s="139"/>
      <c r="E42" s="9" t="s">
        <v>675</v>
      </c>
      <c r="F42" s="10" t="s">
        <v>708</v>
      </c>
      <c r="G42" s="10" t="s">
        <v>708</v>
      </c>
      <c r="H42" s="10" t="s">
        <v>708</v>
      </c>
      <c r="I42" s="10" t="s">
        <v>708</v>
      </c>
      <c r="J42" s="10" t="s">
        <v>708</v>
      </c>
      <c r="K42" s="10" t="s">
        <v>708</v>
      </c>
      <c r="L42" s="10" t="s">
        <v>708</v>
      </c>
    </row>
    <row r="43" spans="2:12" ht="11.25" customHeight="1">
      <c r="B43" s="169" t="s">
        <v>163</v>
      </c>
      <c r="C43" s="139"/>
      <c r="E43" s="9" t="s">
        <v>675</v>
      </c>
      <c r="F43" s="10" t="s">
        <v>708</v>
      </c>
      <c r="G43" s="10" t="s">
        <v>708</v>
      </c>
      <c r="H43" s="10" t="s">
        <v>708</v>
      </c>
      <c r="I43" s="10" t="s">
        <v>708</v>
      </c>
      <c r="J43" s="10" t="s">
        <v>708</v>
      </c>
      <c r="K43" s="10" t="s">
        <v>708</v>
      </c>
      <c r="L43" s="10" t="s">
        <v>708</v>
      </c>
    </row>
    <row r="44" spans="2:12" ht="11.25" customHeight="1">
      <c r="B44" s="169" t="s">
        <v>660</v>
      </c>
      <c r="C44" s="139"/>
      <c r="E44" s="9" t="s">
        <v>675</v>
      </c>
      <c r="F44" s="10" t="s">
        <v>708</v>
      </c>
      <c r="G44" s="10" t="s">
        <v>708</v>
      </c>
      <c r="H44" s="10" t="s">
        <v>708</v>
      </c>
      <c r="I44" s="10" t="s">
        <v>708</v>
      </c>
      <c r="J44" s="10" t="s">
        <v>708</v>
      </c>
      <c r="K44" s="10" t="s">
        <v>708</v>
      </c>
      <c r="L44" s="10" t="s">
        <v>708</v>
      </c>
    </row>
    <row r="45" spans="2:12" ht="11.25" customHeight="1">
      <c r="B45" s="169" t="s">
        <v>661</v>
      </c>
      <c r="C45" s="139"/>
      <c r="E45" s="9" t="s">
        <v>675</v>
      </c>
      <c r="F45" s="10" t="s">
        <v>708</v>
      </c>
      <c r="G45" s="10" t="s">
        <v>708</v>
      </c>
      <c r="H45" s="10" t="s">
        <v>708</v>
      </c>
      <c r="I45" s="10" t="s">
        <v>708</v>
      </c>
      <c r="J45" s="10" t="s">
        <v>708</v>
      </c>
      <c r="K45" s="10" t="s">
        <v>708</v>
      </c>
      <c r="L45" s="10" t="s">
        <v>708</v>
      </c>
    </row>
    <row r="46" spans="2:12" ht="11.25" customHeight="1">
      <c r="B46" s="169" t="s">
        <v>623</v>
      </c>
      <c r="C46" s="188"/>
      <c r="E46" s="9" t="s">
        <v>675</v>
      </c>
      <c r="F46" s="10" t="s">
        <v>708</v>
      </c>
      <c r="G46" s="10" t="s">
        <v>708</v>
      </c>
      <c r="H46" s="10" t="s">
        <v>708</v>
      </c>
      <c r="I46" s="10" t="s">
        <v>708</v>
      </c>
      <c r="J46" s="10" t="s">
        <v>708</v>
      </c>
      <c r="K46" s="10" t="s">
        <v>708</v>
      </c>
      <c r="L46" s="10" t="s">
        <v>708</v>
      </c>
    </row>
    <row r="47" spans="2:12" ht="11.25" customHeight="1">
      <c r="B47" s="169" t="s">
        <v>662</v>
      </c>
      <c r="C47" s="188"/>
      <c r="E47" s="9" t="s">
        <v>675</v>
      </c>
      <c r="F47" s="10" t="s">
        <v>708</v>
      </c>
      <c r="G47" s="10" t="s">
        <v>708</v>
      </c>
      <c r="H47" s="10" t="s">
        <v>708</v>
      </c>
      <c r="I47" s="10" t="s">
        <v>708</v>
      </c>
      <c r="J47" s="10" t="s">
        <v>708</v>
      </c>
      <c r="K47" s="10" t="s">
        <v>708</v>
      </c>
      <c r="L47" s="10" t="s">
        <v>708</v>
      </c>
    </row>
    <row r="48" spans="2:12" ht="11.25" customHeight="1">
      <c r="B48" s="169" t="s">
        <v>663</v>
      </c>
      <c r="C48" s="188"/>
      <c r="E48" s="9" t="s">
        <v>675</v>
      </c>
      <c r="F48" s="10" t="s">
        <v>708</v>
      </c>
      <c r="G48" s="10" t="s">
        <v>708</v>
      </c>
      <c r="H48" s="10" t="s">
        <v>708</v>
      </c>
      <c r="I48" s="10" t="s">
        <v>708</v>
      </c>
      <c r="J48" s="10" t="s">
        <v>708</v>
      </c>
      <c r="K48" s="10" t="s">
        <v>708</v>
      </c>
      <c r="L48" s="10" t="s">
        <v>708</v>
      </c>
    </row>
    <row r="49" spans="2:12" ht="11.25" customHeight="1">
      <c r="B49" s="169" t="s">
        <v>624</v>
      </c>
      <c r="C49" s="188"/>
      <c r="E49" s="9" t="s">
        <v>675</v>
      </c>
      <c r="F49" s="10" t="s">
        <v>708</v>
      </c>
      <c r="G49" s="10" t="s">
        <v>708</v>
      </c>
      <c r="H49" s="10" t="s">
        <v>708</v>
      </c>
      <c r="I49" s="10" t="s">
        <v>708</v>
      </c>
      <c r="J49" s="10" t="s">
        <v>708</v>
      </c>
      <c r="K49" s="10" t="s">
        <v>708</v>
      </c>
      <c r="L49" s="10" t="s">
        <v>708</v>
      </c>
    </row>
    <row r="50" spans="2:12" ht="11.25" customHeight="1">
      <c r="B50" s="169" t="s">
        <v>664</v>
      </c>
      <c r="C50" s="188"/>
      <c r="E50" s="9" t="s">
        <v>675</v>
      </c>
      <c r="F50" s="10" t="s">
        <v>708</v>
      </c>
      <c r="G50" s="10" t="s">
        <v>708</v>
      </c>
      <c r="H50" s="10" t="s">
        <v>708</v>
      </c>
      <c r="I50" s="10" t="s">
        <v>708</v>
      </c>
      <c r="J50" s="10" t="s">
        <v>708</v>
      </c>
      <c r="K50" s="10" t="s">
        <v>708</v>
      </c>
      <c r="L50" s="10" t="s">
        <v>708</v>
      </c>
    </row>
    <row r="51" spans="2:12" ht="11.25" customHeight="1">
      <c r="B51" s="169" t="s">
        <v>625</v>
      </c>
      <c r="C51" s="188"/>
      <c r="E51" s="9" t="s">
        <v>675</v>
      </c>
      <c r="F51" s="10" t="s">
        <v>708</v>
      </c>
      <c r="G51" s="10" t="s">
        <v>708</v>
      </c>
      <c r="H51" s="10" t="s">
        <v>708</v>
      </c>
      <c r="I51" s="10" t="s">
        <v>708</v>
      </c>
      <c r="J51" s="10" t="s">
        <v>708</v>
      </c>
      <c r="K51" s="10" t="s">
        <v>708</v>
      </c>
      <c r="L51" s="10" t="s">
        <v>708</v>
      </c>
    </row>
    <row r="52" ht="6" customHeight="1" thickBot="1">
      <c r="E52" s="105"/>
    </row>
    <row r="53" spans="1:12" ht="13.5">
      <c r="A53" s="59" t="s">
        <v>626</v>
      </c>
      <c r="B53" s="101"/>
      <c r="C53" s="101"/>
      <c r="D53" s="101"/>
      <c r="E53" s="101"/>
      <c r="F53" s="101"/>
      <c r="G53" s="101"/>
      <c r="H53" s="101"/>
      <c r="I53" s="101"/>
      <c r="J53" s="101"/>
      <c r="K53" s="101"/>
      <c r="L53" s="101"/>
    </row>
  </sheetData>
  <mergeCells count="42">
    <mergeCell ref="B43:C43"/>
    <mergeCell ref="B44:C44"/>
    <mergeCell ref="B39:C39"/>
    <mergeCell ref="B40:C40"/>
    <mergeCell ref="B41:C41"/>
    <mergeCell ref="B42:C42"/>
    <mergeCell ref="B35:C35"/>
    <mergeCell ref="B36:C36"/>
    <mergeCell ref="B37:C37"/>
    <mergeCell ref="B38:C38"/>
    <mergeCell ref="B45:C45"/>
    <mergeCell ref="B26:C26"/>
    <mergeCell ref="B27:C27"/>
    <mergeCell ref="B28:C28"/>
    <mergeCell ref="B29:C29"/>
    <mergeCell ref="B30:C30"/>
    <mergeCell ref="B32:C32"/>
    <mergeCell ref="B31:C31"/>
    <mergeCell ref="B33:C33"/>
    <mergeCell ref="B34:C34"/>
    <mergeCell ref="B22:C22"/>
    <mergeCell ref="B23:C23"/>
    <mergeCell ref="B24:C24"/>
    <mergeCell ref="B25:C25"/>
    <mergeCell ref="B18:C18"/>
    <mergeCell ref="B19:C19"/>
    <mergeCell ref="B20:C20"/>
    <mergeCell ref="B21:C21"/>
    <mergeCell ref="B14:C14"/>
    <mergeCell ref="B15:C15"/>
    <mergeCell ref="B16:C16"/>
    <mergeCell ref="B17:C17"/>
    <mergeCell ref="A4:D5"/>
    <mergeCell ref="E4:H4"/>
    <mergeCell ref="I4:L4"/>
    <mergeCell ref="B13:C13"/>
    <mergeCell ref="B50:C50"/>
    <mergeCell ref="B51:C51"/>
    <mergeCell ref="B46:C46"/>
    <mergeCell ref="B47:C47"/>
    <mergeCell ref="B48:C48"/>
    <mergeCell ref="B49:C49"/>
  </mergeCells>
  <printOptions/>
  <pageMargins left="0.7874015748031497" right="0.7874015748031497" top="0.6692913385826772" bottom="0.6692913385826772" header="0.5118110236220472" footer="0.5118110236220472"/>
  <pageSetup horizontalDpi="204" verticalDpi="204" orientation="portrait" paperSize="9" r:id="rId1"/>
</worksheet>
</file>

<file path=xl/worksheets/sheet13.xml><?xml version="1.0" encoding="utf-8"?>
<worksheet xmlns="http://schemas.openxmlformats.org/spreadsheetml/2006/main" xmlns:r="http://schemas.openxmlformats.org/officeDocument/2006/relationships">
  <dimension ref="A1:N25"/>
  <sheetViews>
    <sheetView workbookViewId="0" topLeftCell="A1">
      <selection activeCell="A1" sqref="A1:N25"/>
    </sheetView>
  </sheetViews>
  <sheetFormatPr defaultColWidth="9.00390625" defaultRowHeight="13.5"/>
  <cols>
    <col min="1" max="1" width="1.00390625" style="97" customWidth="1"/>
    <col min="2" max="2" width="3.75390625" style="97" customWidth="1"/>
    <col min="3" max="3" width="8.25390625" style="97" customWidth="1"/>
    <col min="4" max="4" width="1.00390625" style="97" customWidth="1"/>
    <col min="5" max="7" width="9.875" style="97" customWidth="1"/>
    <col min="8" max="8" width="1.00390625" style="97" customWidth="1"/>
    <col min="9" max="9" width="9.00390625" style="97" customWidth="1"/>
    <col min="10" max="10" width="3.00390625" style="97" customWidth="1"/>
    <col min="11" max="11" width="1.00390625" style="97" customWidth="1"/>
    <col min="12" max="14" width="9.75390625" style="97" customWidth="1"/>
    <col min="15" max="16384" width="9.00390625" style="97" customWidth="1"/>
  </cols>
  <sheetData>
    <row r="1" spans="1:5" ht="17.25">
      <c r="A1" s="96"/>
      <c r="B1" s="96"/>
      <c r="C1" s="96"/>
      <c r="D1" s="96"/>
      <c r="E1" s="2" t="s">
        <v>627</v>
      </c>
    </row>
    <row r="3" spans="1:12" ht="14.25" thickBot="1">
      <c r="A3" s="26" t="s">
        <v>628</v>
      </c>
      <c r="L3" s="26" t="s">
        <v>701</v>
      </c>
    </row>
    <row r="4" spans="1:14" ht="21" customHeight="1" thickTop="1">
      <c r="A4" s="147" t="s">
        <v>429</v>
      </c>
      <c r="B4" s="147"/>
      <c r="C4" s="147"/>
      <c r="D4" s="147"/>
      <c r="E4" s="23" t="s">
        <v>254</v>
      </c>
      <c r="F4" s="23" t="s">
        <v>629</v>
      </c>
      <c r="G4" s="23" t="s">
        <v>630</v>
      </c>
      <c r="H4" s="191" t="s">
        <v>143</v>
      </c>
      <c r="I4" s="147"/>
      <c r="J4" s="147"/>
      <c r="K4" s="162"/>
      <c r="L4" s="23" t="s">
        <v>254</v>
      </c>
      <c r="M4" s="23" t="s">
        <v>629</v>
      </c>
      <c r="N4" s="23" t="s">
        <v>630</v>
      </c>
    </row>
    <row r="5" spans="5:12" ht="6" customHeight="1">
      <c r="E5" s="98"/>
      <c r="H5" s="113"/>
      <c r="L5" s="98"/>
    </row>
    <row r="6" spans="2:14" s="11" customFormat="1" ht="13.5" customHeight="1">
      <c r="B6" s="138" t="s">
        <v>665</v>
      </c>
      <c r="C6" s="138"/>
      <c r="D6" s="109"/>
      <c r="E6" s="12">
        <f>SUM(F6:G6)</f>
        <v>1314198</v>
      </c>
      <c r="F6" s="13">
        <f>SUM(F8:F11,F14:F20)</f>
        <v>747592</v>
      </c>
      <c r="G6" s="13">
        <f>SUM(G8:G11,G14:G20)</f>
        <v>566606</v>
      </c>
      <c r="H6" s="114"/>
      <c r="I6" s="138" t="s">
        <v>665</v>
      </c>
      <c r="J6" s="138"/>
      <c r="L6" s="12">
        <f>SUM(M6:N6)</f>
        <v>1314198</v>
      </c>
      <c r="M6" s="13">
        <f>SUM(M7:M23)</f>
        <v>747592</v>
      </c>
      <c r="N6" s="13">
        <f>SUM(N7:N23)</f>
        <v>566606</v>
      </c>
    </row>
    <row r="7" spans="2:14" ht="13.5" customHeight="1">
      <c r="B7" s="192" t="s">
        <v>631</v>
      </c>
      <c r="C7" s="41"/>
      <c r="D7" s="61"/>
      <c r="E7" s="12">
        <f aca="true" t="shared" si="0" ref="E7:E20">SUM(F7:G7)</f>
        <v>0</v>
      </c>
      <c r="F7" s="10"/>
      <c r="G7" s="10"/>
      <c r="H7" s="115"/>
      <c r="I7" s="27" t="s">
        <v>632</v>
      </c>
      <c r="J7" s="26"/>
      <c r="L7" s="9">
        <f aca="true" t="shared" si="1" ref="L7:L23">SUM(M7:N7)</f>
        <v>434</v>
      </c>
      <c r="M7" s="10">
        <v>384</v>
      </c>
      <c r="N7" s="10">
        <v>50</v>
      </c>
    </row>
    <row r="8" spans="2:14" ht="13.5" customHeight="1">
      <c r="B8" s="193"/>
      <c r="C8" s="41" t="s">
        <v>633</v>
      </c>
      <c r="D8" s="61"/>
      <c r="E8" s="9">
        <f t="shared" si="0"/>
        <v>21023</v>
      </c>
      <c r="F8" s="10">
        <v>20906</v>
      </c>
      <c r="G8" s="10">
        <v>117</v>
      </c>
      <c r="H8" s="115"/>
      <c r="I8" s="27" t="s">
        <v>634</v>
      </c>
      <c r="J8" s="26"/>
      <c r="L8" s="9">
        <f t="shared" si="1"/>
        <v>907</v>
      </c>
      <c r="M8" s="10">
        <v>769</v>
      </c>
      <c r="N8" s="10">
        <v>138</v>
      </c>
    </row>
    <row r="9" spans="2:14" ht="13.5" customHeight="1">
      <c r="B9" s="193"/>
      <c r="C9" s="41" t="s">
        <v>255</v>
      </c>
      <c r="D9" s="61"/>
      <c r="E9" s="9">
        <f t="shared" si="0"/>
        <v>19285</v>
      </c>
      <c r="F9" s="10">
        <v>18908</v>
      </c>
      <c r="G9" s="10">
        <v>377</v>
      </c>
      <c r="H9" s="115"/>
      <c r="I9" s="27" t="s">
        <v>635</v>
      </c>
      <c r="J9" s="26"/>
      <c r="L9" s="9">
        <f t="shared" si="1"/>
        <v>5484</v>
      </c>
      <c r="M9" s="10">
        <v>3269</v>
      </c>
      <c r="N9" s="10">
        <v>2215</v>
      </c>
    </row>
    <row r="10" spans="2:14" ht="13.5" customHeight="1">
      <c r="B10" s="193"/>
      <c r="C10" s="41" t="s">
        <v>252</v>
      </c>
      <c r="D10" s="61"/>
      <c r="E10" s="9">
        <f t="shared" si="0"/>
        <v>17</v>
      </c>
      <c r="F10" s="10">
        <v>17</v>
      </c>
      <c r="G10" s="10" t="s">
        <v>696</v>
      </c>
      <c r="H10" s="115"/>
      <c r="I10" s="27" t="s">
        <v>636</v>
      </c>
      <c r="J10" s="26"/>
      <c r="L10" s="9">
        <f t="shared" si="1"/>
        <v>20004</v>
      </c>
      <c r="M10" s="10">
        <v>10753</v>
      </c>
      <c r="N10" s="10">
        <v>9251</v>
      </c>
    </row>
    <row r="11" spans="2:14" ht="13.5" customHeight="1">
      <c r="B11" s="193"/>
      <c r="C11" s="41" t="s">
        <v>256</v>
      </c>
      <c r="D11" s="61"/>
      <c r="E11" s="9">
        <f t="shared" si="0"/>
        <v>7</v>
      </c>
      <c r="F11" s="10">
        <v>7</v>
      </c>
      <c r="G11" s="10" t="s">
        <v>696</v>
      </c>
      <c r="H11" s="115"/>
      <c r="I11" s="41" t="s">
        <v>637</v>
      </c>
      <c r="J11" s="26" t="s">
        <v>260</v>
      </c>
      <c r="L11" s="9">
        <f t="shared" si="1"/>
        <v>132796</v>
      </c>
      <c r="M11" s="10">
        <v>67528</v>
      </c>
      <c r="N11" s="10">
        <v>65268</v>
      </c>
    </row>
    <row r="12" spans="2:14" ht="13.5" customHeight="1">
      <c r="B12" s="194"/>
      <c r="C12" s="41"/>
      <c r="D12" s="61"/>
      <c r="E12" s="82">
        <f t="shared" si="0"/>
        <v>0</v>
      </c>
      <c r="F12" s="10"/>
      <c r="G12" s="10"/>
      <c r="H12" s="115"/>
      <c r="I12" s="41" t="s">
        <v>259</v>
      </c>
      <c r="J12" s="26"/>
      <c r="L12" s="9">
        <f t="shared" si="1"/>
        <v>153380</v>
      </c>
      <c r="M12" s="10">
        <v>77592</v>
      </c>
      <c r="N12" s="10">
        <v>75788</v>
      </c>
    </row>
    <row r="13" spans="1:14" ht="12" customHeight="1">
      <c r="A13" s="116"/>
      <c r="B13" s="45"/>
      <c r="C13" s="75"/>
      <c r="D13" s="75"/>
      <c r="E13" s="12">
        <f t="shared" si="0"/>
        <v>0</v>
      </c>
      <c r="F13" s="76"/>
      <c r="G13" s="77"/>
      <c r="H13" s="115"/>
      <c r="I13" s="41" t="s">
        <v>323</v>
      </c>
      <c r="J13" s="26"/>
      <c r="L13" s="9">
        <f t="shared" si="1"/>
        <v>130690</v>
      </c>
      <c r="M13" s="10">
        <v>65739</v>
      </c>
      <c r="N13" s="10">
        <v>64951</v>
      </c>
    </row>
    <row r="14" spans="2:14" ht="13.5" customHeight="1">
      <c r="B14" s="190" t="s">
        <v>638</v>
      </c>
      <c r="C14" s="41" t="s">
        <v>324</v>
      </c>
      <c r="D14" s="61"/>
      <c r="E14" s="9">
        <f t="shared" si="0"/>
        <v>75279</v>
      </c>
      <c r="F14" s="10">
        <v>73371</v>
      </c>
      <c r="G14" s="10">
        <v>1908</v>
      </c>
      <c r="H14" s="115"/>
      <c r="I14" s="41" t="s">
        <v>639</v>
      </c>
      <c r="J14" s="26"/>
      <c r="L14" s="9">
        <f t="shared" si="1"/>
        <v>123320</v>
      </c>
      <c r="M14" s="10">
        <v>61978</v>
      </c>
      <c r="N14" s="10">
        <v>61342</v>
      </c>
    </row>
    <row r="15" spans="2:14" ht="13.5" customHeight="1">
      <c r="B15" s="190"/>
      <c r="C15" s="41" t="s">
        <v>255</v>
      </c>
      <c r="D15" s="61"/>
      <c r="E15" s="9">
        <f t="shared" si="0"/>
        <v>1152005</v>
      </c>
      <c r="F15" s="10">
        <v>615005</v>
      </c>
      <c r="G15" s="10">
        <v>537000</v>
      </c>
      <c r="H15" s="115"/>
      <c r="I15" s="41" t="s">
        <v>640</v>
      </c>
      <c r="J15" s="26"/>
      <c r="L15" s="9">
        <f t="shared" si="1"/>
        <v>121500</v>
      </c>
      <c r="M15" s="10">
        <v>61740</v>
      </c>
      <c r="N15" s="10">
        <v>59760</v>
      </c>
    </row>
    <row r="16" spans="2:14" ht="13.5" customHeight="1">
      <c r="B16" s="190"/>
      <c r="C16" s="41" t="s">
        <v>325</v>
      </c>
      <c r="D16" s="61"/>
      <c r="E16" s="9">
        <f t="shared" si="0"/>
        <v>47</v>
      </c>
      <c r="F16" s="10">
        <v>46</v>
      </c>
      <c r="G16" s="10">
        <v>1</v>
      </c>
      <c r="H16" s="115"/>
      <c r="I16" s="41" t="s">
        <v>641</v>
      </c>
      <c r="J16" s="26"/>
      <c r="L16" s="9">
        <f t="shared" si="1"/>
        <v>140254</v>
      </c>
      <c r="M16" s="10">
        <v>73490</v>
      </c>
      <c r="N16" s="10">
        <v>66764</v>
      </c>
    </row>
    <row r="17" spans="2:14" ht="13.5" customHeight="1">
      <c r="B17" s="190"/>
      <c r="C17" s="41" t="s">
        <v>256</v>
      </c>
      <c r="D17" s="61"/>
      <c r="E17" s="9" t="s">
        <v>339</v>
      </c>
      <c r="F17" s="10" t="s">
        <v>696</v>
      </c>
      <c r="G17" s="10" t="s">
        <v>696</v>
      </c>
      <c r="H17" s="115"/>
      <c r="I17" s="41" t="s">
        <v>642</v>
      </c>
      <c r="J17" s="26"/>
      <c r="L17" s="9">
        <f t="shared" si="1"/>
        <v>148307</v>
      </c>
      <c r="M17" s="10">
        <v>82762</v>
      </c>
      <c r="N17" s="10">
        <v>65545</v>
      </c>
    </row>
    <row r="18" spans="2:14" ht="13.5" customHeight="1">
      <c r="B18" s="190"/>
      <c r="C18" s="41" t="s">
        <v>257</v>
      </c>
      <c r="D18" s="61"/>
      <c r="E18" s="9">
        <f t="shared" si="0"/>
        <v>6432</v>
      </c>
      <c r="F18" s="10">
        <v>5641</v>
      </c>
      <c r="G18" s="10">
        <v>791</v>
      </c>
      <c r="H18" s="115"/>
      <c r="I18" s="41" t="s">
        <v>643</v>
      </c>
      <c r="J18" s="26"/>
      <c r="L18" s="9">
        <f t="shared" si="1"/>
        <v>116884</v>
      </c>
      <c r="M18" s="10">
        <v>70482</v>
      </c>
      <c r="N18" s="10">
        <v>46402</v>
      </c>
    </row>
    <row r="19" spans="2:14" ht="13.5" customHeight="1">
      <c r="B19" s="190"/>
      <c r="C19" s="41" t="s">
        <v>258</v>
      </c>
      <c r="D19" s="61"/>
      <c r="E19" s="9">
        <f t="shared" si="0"/>
        <v>4117</v>
      </c>
      <c r="F19" s="10">
        <v>2106</v>
      </c>
      <c r="G19" s="10">
        <v>2011</v>
      </c>
      <c r="H19" s="115"/>
      <c r="I19" s="41" t="s">
        <v>644</v>
      </c>
      <c r="J19" s="26"/>
      <c r="L19" s="9">
        <f t="shared" si="1"/>
        <v>84214</v>
      </c>
      <c r="M19" s="10">
        <v>57575</v>
      </c>
      <c r="N19" s="10">
        <v>26639</v>
      </c>
    </row>
    <row r="20" spans="2:14" ht="13.5" customHeight="1">
      <c r="B20" s="190"/>
      <c r="C20" s="41" t="s">
        <v>253</v>
      </c>
      <c r="D20" s="61"/>
      <c r="E20" s="9">
        <f t="shared" si="0"/>
        <v>35986</v>
      </c>
      <c r="F20" s="10">
        <v>11585</v>
      </c>
      <c r="G20" s="10">
        <v>24401</v>
      </c>
      <c r="H20" s="115"/>
      <c r="I20" s="41" t="s">
        <v>645</v>
      </c>
      <c r="J20" s="26"/>
      <c r="L20" s="9">
        <f t="shared" si="1"/>
        <v>64970</v>
      </c>
      <c r="M20" s="10">
        <v>50379</v>
      </c>
      <c r="N20" s="10">
        <v>14591</v>
      </c>
    </row>
    <row r="21" spans="2:14" ht="13.5" customHeight="1">
      <c r="B21" s="43"/>
      <c r="C21" s="41"/>
      <c r="D21" s="61"/>
      <c r="E21" s="9"/>
      <c r="F21" s="10"/>
      <c r="G21" s="10"/>
      <c r="H21" s="115"/>
      <c r="I21" s="41" t="s">
        <v>646</v>
      </c>
      <c r="J21" s="26"/>
      <c r="L21" s="9">
        <f t="shared" si="1"/>
        <v>44766</v>
      </c>
      <c r="M21" s="10">
        <v>38343</v>
      </c>
      <c r="N21" s="10">
        <v>6423</v>
      </c>
    </row>
    <row r="22" spans="2:14" ht="13.5" customHeight="1">
      <c r="B22" s="43"/>
      <c r="C22" s="41"/>
      <c r="D22" s="61"/>
      <c r="E22" s="9"/>
      <c r="F22" s="10"/>
      <c r="G22" s="10"/>
      <c r="H22" s="115"/>
      <c r="I22" s="41" t="s">
        <v>647</v>
      </c>
      <c r="J22" s="26"/>
      <c r="L22" s="9">
        <f t="shared" si="1"/>
        <v>18591</v>
      </c>
      <c r="M22" s="10">
        <v>17269</v>
      </c>
      <c r="N22" s="10">
        <v>1322</v>
      </c>
    </row>
    <row r="23" spans="2:14" ht="13.5" customHeight="1">
      <c r="B23" s="43"/>
      <c r="C23" s="41"/>
      <c r="D23" s="61"/>
      <c r="E23" s="9"/>
      <c r="F23" s="10"/>
      <c r="G23" s="10"/>
      <c r="H23" s="115"/>
      <c r="I23" s="41" t="s">
        <v>648</v>
      </c>
      <c r="J23" s="26"/>
      <c r="L23" s="9">
        <f t="shared" si="1"/>
        <v>7697</v>
      </c>
      <c r="M23" s="10">
        <v>7540</v>
      </c>
      <c r="N23" s="10">
        <v>157</v>
      </c>
    </row>
    <row r="24" spans="5:12" ht="6" customHeight="1" thickBot="1">
      <c r="E24" s="100"/>
      <c r="H24" s="117"/>
      <c r="L24" s="100"/>
    </row>
    <row r="25" spans="1:14" ht="13.5">
      <c r="A25" s="59" t="s">
        <v>649</v>
      </c>
      <c r="B25" s="101"/>
      <c r="C25" s="101"/>
      <c r="D25" s="101"/>
      <c r="E25" s="101"/>
      <c r="F25" s="101"/>
      <c r="G25" s="101"/>
      <c r="H25" s="101"/>
      <c r="I25" s="101"/>
      <c r="J25" s="101"/>
      <c r="K25" s="101"/>
      <c r="L25" s="101"/>
      <c r="M25" s="101"/>
      <c r="N25" s="101"/>
    </row>
  </sheetData>
  <mergeCells count="6">
    <mergeCell ref="B14:B20"/>
    <mergeCell ref="A4:D4"/>
    <mergeCell ref="H4:K4"/>
    <mergeCell ref="B6:C6"/>
    <mergeCell ref="I6:J6"/>
    <mergeCell ref="B7:B12"/>
  </mergeCells>
  <printOptions/>
  <pageMargins left="0.7874015748031497" right="0.7874015748031497" top="0.6692913385826772" bottom="0.6692913385826772" header="0.5118110236220472" footer="0.5118110236220472"/>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T43"/>
  <sheetViews>
    <sheetView workbookViewId="0" topLeftCell="A1">
      <selection activeCell="B1" sqref="B1"/>
    </sheetView>
  </sheetViews>
  <sheetFormatPr defaultColWidth="9.00390625" defaultRowHeight="13.5"/>
  <cols>
    <col min="1" max="1" width="1.12109375" style="97" customWidth="1"/>
    <col min="2" max="2" width="2.75390625" style="97" customWidth="1"/>
    <col min="3" max="3" width="8.375" style="97" customWidth="1"/>
    <col min="4" max="4" width="6.125" style="97" customWidth="1"/>
    <col min="5" max="5" width="4.25390625" style="97" customWidth="1"/>
    <col min="6" max="6" width="1.12109375" style="97" customWidth="1"/>
    <col min="7" max="10" width="15.625" style="97" customWidth="1"/>
    <col min="11" max="11" width="1.12109375" style="97" customWidth="1"/>
    <col min="12" max="12" width="2.75390625" style="97" customWidth="1"/>
    <col min="13" max="13" width="8.25390625" style="97" customWidth="1"/>
    <col min="14" max="14" width="6.125" style="97" customWidth="1"/>
    <col min="15" max="15" width="4.25390625" style="97" customWidth="1"/>
    <col min="16" max="16" width="1.12109375" style="97" customWidth="1"/>
    <col min="17" max="20" width="15.625" style="97" customWidth="1"/>
    <col min="21" max="16384" width="9.00390625" style="97" customWidth="1"/>
  </cols>
  <sheetData>
    <row r="1" spans="1:7" ht="17.25">
      <c r="A1" s="96"/>
      <c r="B1" s="96"/>
      <c r="C1" s="96"/>
      <c r="D1" s="96"/>
      <c r="E1" s="96"/>
      <c r="F1" s="96"/>
      <c r="G1" s="2" t="s">
        <v>90</v>
      </c>
    </row>
    <row r="2" spans="7:17" ht="14.25">
      <c r="G2" s="62" t="s">
        <v>294</v>
      </c>
      <c r="Q2" s="62" t="s">
        <v>340</v>
      </c>
    </row>
    <row r="3" ht="14.25" thickBot="1"/>
    <row r="4" spans="1:20" ht="16.5" customHeight="1" thickTop="1">
      <c r="A4" s="127" t="s">
        <v>429</v>
      </c>
      <c r="B4" s="127"/>
      <c r="C4" s="127"/>
      <c r="D4" s="127"/>
      <c r="E4" s="127"/>
      <c r="F4" s="127"/>
      <c r="G4" s="129" t="s">
        <v>565</v>
      </c>
      <c r="H4" s="127"/>
      <c r="I4" s="146" t="s">
        <v>91</v>
      </c>
      <c r="J4" s="147"/>
      <c r="K4" s="127" t="s">
        <v>92</v>
      </c>
      <c r="L4" s="127"/>
      <c r="M4" s="127"/>
      <c r="N4" s="127"/>
      <c r="O4" s="127"/>
      <c r="P4" s="127"/>
      <c r="Q4" s="129" t="s">
        <v>117</v>
      </c>
      <c r="R4" s="127"/>
      <c r="S4" s="146" t="s">
        <v>93</v>
      </c>
      <c r="T4" s="147"/>
    </row>
    <row r="5" spans="1:20" ht="16.5" customHeight="1">
      <c r="A5" s="128"/>
      <c r="B5" s="128"/>
      <c r="C5" s="128"/>
      <c r="D5" s="128"/>
      <c r="E5" s="128"/>
      <c r="F5" s="128"/>
      <c r="G5" s="16"/>
      <c r="H5" s="17" t="s">
        <v>94</v>
      </c>
      <c r="I5" s="16" t="s">
        <v>95</v>
      </c>
      <c r="J5" s="16" t="s">
        <v>118</v>
      </c>
      <c r="K5" s="128"/>
      <c r="L5" s="128"/>
      <c r="M5" s="128"/>
      <c r="N5" s="128"/>
      <c r="O5" s="128"/>
      <c r="P5" s="128"/>
      <c r="Q5" s="16"/>
      <c r="R5" s="17" t="s">
        <v>96</v>
      </c>
      <c r="S5" s="16" t="s">
        <v>97</v>
      </c>
      <c r="T5" s="16" t="s">
        <v>118</v>
      </c>
    </row>
    <row r="6" spans="7:20" ht="18.75" customHeight="1">
      <c r="G6" s="64" t="s">
        <v>563</v>
      </c>
      <c r="H6" s="28" t="s">
        <v>563</v>
      </c>
      <c r="I6" s="28" t="s">
        <v>98</v>
      </c>
      <c r="J6" s="28" t="s">
        <v>98</v>
      </c>
      <c r="Q6" s="64" t="s">
        <v>18</v>
      </c>
      <c r="R6" s="28" t="s">
        <v>18</v>
      </c>
      <c r="S6" s="28" t="s">
        <v>98</v>
      </c>
      <c r="T6" s="28" t="s">
        <v>98</v>
      </c>
    </row>
    <row r="7" spans="2:20" ht="19.5" customHeight="1">
      <c r="B7" s="135" t="s">
        <v>694</v>
      </c>
      <c r="C7" s="135"/>
      <c r="D7" s="28" t="s">
        <v>689</v>
      </c>
      <c r="E7" s="7"/>
      <c r="G7" s="9">
        <v>45714135</v>
      </c>
      <c r="H7" s="10">
        <v>29518490</v>
      </c>
      <c r="I7" s="10">
        <v>357649</v>
      </c>
      <c r="J7" s="10">
        <v>529068</v>
      </c>
      <c r="L7" s="41"/>
      <c r="M7" s="139" t="s">
        <v>566</v>
      </c>
      <c r="N7" s="139"/>
      <c r="O7" s="41"/>
      <c r="Q7" s="9">
        <v>213325</v>
      </c>
      <c r="R7" s="10">
        <v>113652</v>
      </c>
      <c r="S7" s="10" t="s">
        <v>472</v>
      </c>
      <c r="T7" s="10" t="s">
        <v>472</v>
      </c>
    </row>
    <row r="8" spans="2:20" ht="19.5" customHeight="1">
      <c r="B8" s="57" t="s">
        <v>567</v>
      </c>
      <c r="C8" s="57"/>
      <c r="D8" s="28">
        <v>1996</v>
      </c>
      <c r="E8" s="7"/>
      <c r="G8" s="9">
        <v>45713685</v>
      </c>
      <c r="H8" s="10">
        <v>29585826</v>
      </c>
      <c r="I8" s="10">
        <v>364242</v>
      </c>
      <c r="J8" s="10">
        <v>527885</v>
      </c>
      <c r="L8" s="41"/>
      <c r="M8" s="41"/>
      <c r="N8" s="41"/>
      <c r="O8" s="41"/>
      <c r="Q8" s="9"/>
      <c r="R8" s="10"/>
      <c r="S8" s="10"/>
      <c r="T8" s="10"/>
    </row>
    <row r="9" spans="2:20" ht="19.5" customHeight="1">
      <c r="B9" s="57" t="s">
        <v>569</v>
      </c>
      <c r="C9" s="57"/>
      <c r="D9" s="28">
        <v>1997</v>
      </c>
      <c r="E9" s="7"/>
      <c r="G9" s="9">
        <v>44503796</v>
      </c>
      <c r="H9" s="10">
        <v>28656692</v>
      </c>
      <c r="I9" s="10">
        <v>359439</v>
      </c>
      <c r="J9" s="10">
        <v>393992</v>
      </c>
      <c r="L9" s="138" t="s">
        <v>568</v>
      </c>
      <c r="M9" s="138"/>
      <c r="N9" s="138"/>
      <c r="O9" s="138"/>
      <c r="P9" s="11"/>
      <c r="Q9" s="12">
        <f>SUM(Q10:Q17)</f>
        <v>14111122</v>
      </c>
      <c r="R9" s="13">
        <f>SUM(R10:R17)</f>
        <v>10138885</v>
      </c>
      <c r="S9" s="13">
        <f>SUM(S10:S17)</f>
        <v>64764</v>
      </c>
      <c r="T9" s="13">
        <f>SUM(T10:T17)</f>
        <v>59485</v>
      </c>
    </row>
    <row r="10" spans="2:20" ht="19.5" customHeight="1">
      <c r="B10" s="57" t="s">
        <v>570</v>
      </c>
      <c r="C10" s="57"/>
      <c r="D10" s="28">
        <v>1998</v>
      </c>
      <c r="E10" s="7"/>
      <c r="G10" s="9">
        <v>43887299</v>
      </c>
      <c r="H10" s="10">
        <v>28398856</v>
      </c>
      <c r="I10" s="10">
        <v>321891</v>
      </c>
      <c r="J10" s="10">
        <v>350207</v>
      </c>
      <c r="L10" s="41"/>
      <c r="M10" s="139" t="s">
        <v>112</v>
      </c>
      <c r="N10" s="139"/>
      <c r="O10" s="41"/>
      <c r="Q10" s="9">
        <v>6107311</v>
      </c>
      <c r="R10" s="10">
        <v>4415349</v>
      </c>
      <c r="S10" s="10">
        <v>64764</v>
      </c>
      <c r="T10" s="10">
        <v>59485</v>
      </c>
    </row>
    <row r="11" spans="2:20" ht="19.5" customHeight="1">
      <c r="B11" s="137" t="s">
        <v>695</v>
      </c>
      <c r="C11" s="137"/>
      <c r="D11" s="30">
        <v>1998</v>
      </c>
      <c r="E11" s="112"/>
      <c r="F11" s="11"/>
      <c r="G11" s="12">
        <v>43438379</v>
      </c>
      <c r="H11" s="13">
        <v>28148359</v>
      </c>
      <c r="I11" s="13">
        <v>323154</v>
      </c>
      <c r="J11" s="13">
        <v>351580</v>
      </c>
      <c r="L11" s="41"/>
      <c r="M11" s="139" t="s">
        <v>113</v>
      </c>
      <c r="N11" s="139"/>
      <c r="O11" s="41"/>
      <c r="Q11" s="9">
        <v>2345757</v>
      </c>
      <c r="R11" s="10">
        <v>1737948</v>
      </c>
      <c r="S11" s="10" t="s">
        <v>348</v>
      </c>
      <c r="T11" s="10" t="s">
        <v>348</v>
      </c>
    </row>
    <row r="12" spans="7:20" ht="19.5" customHeight="1">
      <c r="G12" s="9"/>
      <c r="H12" s="10"/>
      <c r="I12" s="10"/>
      <c r="J12" s="10"/>
      <c r="L12" s="41"/>
      <c r="M12" s="139" t="s">
        <v>114</v>
      </c>
      <c r="N12" s="139"/>
      <c r="O12" s="41"/>
      <c r="Q12" s="9">
        <v>2078960</v>
      </c>
      <c r="R12" s="10">
        <v>1621967</v>
      </c>
      <c r="S12" s="10" t="s">
        <v>373</v>
      </c>
      <c r="T12" s="10" t="s">
        <v>373</v>
      </c>
    </row>
    <row r="13" spans="2:20" ht="19.5" customHeight="1">
      <c r="B13" s="138" t="s">
        <v>19</v>
      </c>
      <c r="C13" s="138"/>
      <c r="D13" s="138"/>
      <c r="E13" s="138"/>
      <c r="F13" s="11"/>
      <c r="G13" s="12">
        <f>SUM(G14:G20)</f>
        <v>22242130</v>
      </c>
      <c r="H13" s="13">
        <f>SUM(H14:H20)</f>
        <v>14359795</v>
      </c>
      <c r="I13" s="13">
        <f>SUM(I14:I20)</f>
        <v>244524</v>
      </c>
      <c r="J13" s="13">
        <f>SUM(J14:J20)</f>
        <v>160691</v>
      </c>
      <c r="L13" s="41"/>
      <c r="M13" s="139" t="s">
        <v>571</v>
      </c>
      <c r="N13" s="139"/>
      <c r="O13" s="41"/>
      <c r="Q13" s="9">
        <v>193594</v>
      </c>
      <c r="R13" s="10">
        <v>137669</v>
      </c>
      <c r="S13" s="10" t="s">
        <v>374</v>
      </c>
      <c r="T13" s="10" t="s">
        <v>374</v>
      </c>
    </row>
    <row r="14" spans="2:20" ht="19.5" customHeight="1">
      <c r="B14" s="41"/>
      <c r="C14" s="139" t="s">
        <v>20</v>
      </c>
      <c r="D14" s="139"/>
      <c r="E14" s="41"/>
      <c r="G14" s="9">
        <v>10050112</v>
      </c>
      <c r="H14" s="10">
        <v>5829299</v>
      </c>
      <c r="I14" s="10" t="s">
        <v>366</v>
      </c>
      <c r="J14" s="10" t="s">
        <v>366</v>
      </c>
      <c r="L14" s="41"/>
      <c r="M14" s="139" t="s">
        <v>21</v>
      </c>
      <c r="N14" s="139"/>
      <c r="O14" s="41"/>
      <c r="Q14" s="9">
        <v>1255887</v>
      </c>
      <c r="R14" s="10">
        <v>851247</v>
      </c>
      <c r="S14" s="10" t="s">
        <v>389</v>
      </c>
      <c r="T14" s="10" t="s">
        <v>389</v>
      </c>
    </row>
    <row r="15" spans="2:20" ht="19.5" customHeight="1">
      <c r="B15" s="41"/>
      <c r="C15" s="139" t="s">
        <v>99</v>
      </c>
      <c r="D15" s="139"/>
      <c r="E15" s="41"/>
      <c r="G15" s="9" t="s">
        <v>703</v>
      </c>
      <c r="H15" s="10" t="s">
        <v>703</v>
      </c>
      <c r="I15" s="10">
        <v>244524</v>
      </c>
      <c r="J15" s="10">
        <v>160691</v>
      </c>
      <c r="L15" s="41"/>
      <c r="M15" s="139" t="s">
        <v>572</v>
      </c>
      <c r="N15" s="139"/>
      <c r="O15" s="41"/>
      <c r="Q15" s="9">
        <v>471392</v>
      </c>
      <c r="R15" s="10">
        <v>354475</v>
      </c>
      <c r="S15" s="10" t="s">
        <v>373</v>
      </c>
      <c r="T15" s="10" t="s">
        <v>373</v>
      </c>
    </row>
    <row r="16" spans="2:20" ht="19.5" customHeight="1">
      <c r="B16" s="41"/>
      <c r="C16" s="139" t="s">
        <v>573</v>
      </c>
      <c r="D16" s="139"/>
      <c r="E16" s="41"/>
      <c r="G16" s="9">
        <v>1201190</v>
      </c>
      <c r="H16" s="10">
        <v>862209</v>
      </c>
      <c r="I16" s="10" t="s">
        <v>510</v>
      </c>
      <c r="J16" s="10" t="s">
        <v>510</v>
      </c>
      <c r="L16" s="41"/>
      <c r="M16" s="139" t="s">
        <v>574</v>
      </c>
      <c r="N16" s="139"/>
      <c r="O16" s="41"/>
      <c r="Q16" s="9">
        <v>1397429</v>
      </c>
      <c r="R16" s="10">
        <v>844496</v>
      </c>
      <c r="S16" s="10" t="s">
        <v>368</v>
      </c>
      <c r="T16" s="10" t="s">
        <v>368</v>
      </c>
    </row>
    <row r="17" spans="2:20" ht="19.5" customHeight="1">
      <c r="B17" s="41"/>
      <c r="C17" s="139" t="s">
        <v>575</v>
      </c>
      <c r="D17" s="139"/>
      <c r="E17" s="41"/>
      <c r="G17" s="9">
        <v>3110224</v>
      </c>
      <c r="H17" s="10">
        <v>2312298</v>
      </c>
      <c r="I17" s="10" t="s">
        <v>486</v>
      </c>
      <c r="J17" s="10" t="s">
        <v>486</v>
      </c>
      <c r="L17" s="41"/>
      <c r="M17" s="139" t="s">
        <v>115</v>
      </c>
      <c r="N17" s="139"/>
      <c r="O17" s="41"/>
      <c r="Q17" s="9">
        <v>260792</v>
      </c>
      <c r="R17" s="10">
        <v>175734</v>
      </c>
      <c r="S17" s="10" t="s">
        <v>444</v>
      </c>
      <c r="T17" s="10" t="s">
        <v>444</v>
      </c>
    </row>
    <row r="18" spans="2:20" ht="19.5" customHeight="1">
      <c r="B18" s="41"/>
      <c r="C18" s="139" t="s">
        <v>576</v>
      </c>
      <c r="D18" s="139"/>
      <c r="E18" s="41"/>
      <c r="G18" s="9">
        <v>6383256</v>
      </c>
      <c r="H18" s="10">
        <v>4294568</v>
      </c>
      <c r="I18" s="10" t="s">
        <v>372</v>
      </c>
      <c r="J18" s="10" t="s">
        <v>372</v>
      </c>
      <c r="L18" s="41"/>
      <c r="M18" s="41"/>
      <c r="N18" s="41"/>
      <c r="O18" s="41"/>
      <c r="Q18" s="9"/>
      <c r="R18" s="10"/>
      <c r="S18" s="10"/>
      <c r="T18" s="10"/>
    </row>
    <row r="19" spans="2:20" ht="19.5" customHeight="1">
      <c r="B19" s="41"/>
      <c r="C19" s="139" t="s">
        <v>100</v>
      </c>
      <c r="D19" s="139"/>
      <c r="E19" s="41"/>
      <c r="G19" s="9">
        <v>1072539</v>
      </c>
      <c r="H19" s="10">
        <v>774209</v>
      </c>
      <c r="I19" s="10" t="s">
        <v>371</v>
      </c>
      <c r="J19" s="10" t="s">
        <v>371</v>
      </c>
      <c r="L19" s="138" t="s">
        <v>22</v>
      </c>
      <c r="M19" s="138"/>
      <c r="N19" s="138"/>
      <c r="O19" s="138"/>
      <c r="P19" s="11"/>
      <c r="Q19" s="12">
        <f>SUM(Q20:Q22)</f>
        <v>1758216</v>
      </c>
      <c r="R19" s="13">
        <f>SUM(R20:R22)</f>
        <v>1356456</v>
      </c>
      <c r="S19" s="13" t="s">
        <v>372</v>
      </c>
      <c r="T19" s="13" t="s">
        <v>372</v>
      </c>
    </row>
    <row r="20" spans="2:20" ht="19.5" customHeight="1">
      <c r="B20" s="41"/>
      <c r="C20" s="139" t="s">
        <v>577</v>
      </c>
      <c r="D20" s="139"/>
      <c r="E20" s="41"/>
      <c r="G20" s="9">
        <v>424809</v>
      </c>
      <c r="H20" s="10">
        <v>287212</v>
      </c>
      <c r="I20" s="10" t="s">
        <v>380</v>
      </c>
      <c r="J20" s="10" t="s">
        <v>380</v>
      </c>
      <c r="L20" s="41"/>
      <c r="M20" s="139" t="s">
        <v>578</v>
      </c>
      <c r="N20" s="139"/>
      <c r="O20" s="41"/>
      <c r="Q20" s="9">
        <v>563315</v>
      </c>
      <c r="R20" s="10">
        <v>475819</v>
      </c>
      <c r="S20" s="10" t="s">
        <v>344</v>
      </c>
      <c r="T20" s="10" t="s">
        <v>344</v>
      </c>
    </row>
    <row r="21" spans="2:20" ht="19.5" customHeight="1">
      <c r="B21" s="41"/>
      <c r="C21" s="41"/>
      <c r="D21" s="41"/>
      <c r="E21" s="41"/>
      <c r="G21" s="9"/>
      <c r="H21" s="10"/>
      <c r="I21" s="10"/>
      <c r="J21" s="10"/>
      <c r="L21" s="41"/>
      <c r="M21" s="139" t="s">
        <v>116</v>
      </c>
      <c r="N21" s="139"/>
      <c r="O21" s="41"/>
      <c r="Q21" s="9">
        <v>589380</v>
      </c>
      <c r="R21" s="10">
        <v>473703</v>
      </c>
      <c r="S21" s="10" t="s">
        <v>489</v>
      </c>
      <c r="T21" s="10" t="s">
        <v>489</v>
      </c>
    </row>
    <row r="22" spans="2:20" ht="19.5" customHeight="1">
      <c r="B22" s="138" t="s">
        <v>23</v>
      </c>
      <c r="C22" s="138"/>
      <c r="D22" s="138"/>
      <c r="E22" s="138"/>
      <c r="F22" s="11"/>
      <c r="G22" s="12">
        <f>G23</f>
        <v>1184613</v>
      </c>
      <c r="H22" s="13">
        <f>H23</f>
        <v>79728</v>
      </c>
      <c r="I22" s="13" t="s">
        <v>348</v>
      </c>
      <c r="J22" s="13" t="s">
        <v>348</v>
      </c>
      <c r="L22" s="41"/>
      <c r="M22" s="139" t="s">
        <v>24</v>
      </c>
      <c r="N22" s="139"/>
      <c r="O22" s="41"/>
      <c r="Q22" s="9">
        <v>605521</v>
      </c>
      <c r="R22" s="10">
        <v>406934</v>
      </c>
      <c r="S22" s="10" t="s">
        <v>374</v>
      </c>
      <c r="T22" s="10" t="s">
        <v>374</v>
      </c>
    </row>
    <row r="23" spans="2:20" ht="19.5" customHeight="1">
      <c r="B23" s="41"/>
      <c r="C23" s="139" t="s">
        <v>101</v>
      </c>
      <c r="D23" s="139"/>
      <c r="E23" s="41"/>
      <c r="G23" s="9">
        <v>1184613</v>
      </c>
      <c r="H23" s="10">
        <v>79728</v>
      </c>
      <c r="I23" s="10" t="s">
        <v>366</v>
      </c>
      <c r="J23" s="10" t="s">
        <v>366</v>
      </c>
      <c r="Q23" s="9"/>
      <c r="R23" s="10"/>
      <c r="S23" s="10"/>
      <c r="T23" s="10"/>
    </row>
    <row r="24" spans="2:20" ht="19.5" customHeight="1">
      <c r="B24" s="41"/>
      <c r="C24" s="41"/>
      <c r="D24" s="41"/>
      <c r="E24" s="41"/>
      <c r="G24" s="9"/>
      <c r="H24" s="10"/>
      <c r="I24" s="10"/>
      <c r="J24" s="10"/>
      <c r="Q24" s="18"/>
      <c r="R24" s="19"/>
      <c r="S24" s="19"/>
      <c r="T24" s="19"/>
    </row>
    <row r="25" spans="2:20" ht="19.5" customHeight="1">
      <c r="B25" s="138" t="s">
        <v>579</v>
      </c>
      <c r="C25" s="138"/>
      <c r="D25" s="138"/>
      <c r="E25" s="138"/>
      <c r="F25" s="11"/>
      <c r="G25" s="12">
        <f>G26</f>
        <v>161253</v>
      </c>
      <c r="H25" s="13">
        <f>H26</f>
        <v>128959</v>
      </c>
      <c r="I25" s="13" t="s">
        <v>373</v>
      </c>
      <c r="J25" s="13" t="s">
        <v>373</v>
      </c>
      <c r="Q25" s="18"/>
      <c r="R25" s="19"/>
      <c r="S25" s="19"/>
      <c r="T25" s="19"/>
    </row>
    <row r="26" spans="2:20" ht="19.5" customHeight="1">
      <c r="B26" s="41"/>
      <c r="C26" s="139" t="s">
        <v>102</v>
      </c>
      <c r="D26" s="139"/>
      <c r="E26" s="41"/>
      <c r="G26" s="9">
        <v>161253</v>
      </c>
      <c r="H26" s="10">
        <v>128959</v>
      </c>
      <c r="I26" s="10" t="s">
        <v>373</v>
      </c>
      <c r="J26" s="10" t="s">
        <v>373</v>
      </c>
      <c r="Q26" s="18"/>
      <c r="R26" s="19"/>
      <c r="S26" s="19"/>
      <c r="T26" s="19"/>
    </row>
    <row r="27" spans="2:20" ht="19.5" customHeight="1">
      <c r="B27" s="41"/>
      <c r="C27" s="41"/>
      <c r="D27" s="41"/>
      <c r="E27" s="41"/>
      <c r="G27" s="9"/>
      <c r="H27" s="10"/>
      <c r="I27" s="10"/>
      <c r="J27" s="10"/>
      <c r="Q27" s="18"/>
      <c r="R27" s="19"/>
      <c r="S27" s="19"/>
      <c r="T27" s="19"/>
    </row>
    <row r="28" spans="2:20" ht="19.5" customHeight="1">
      <c r="B28" s="138" t="s">
        <v>580</v>
      </c>
      <c r="C28" s="138"/>
      <c r="D28" s="138"/>
      <c r="E28" s="138"/>
      <c r="F28" s="11"/>
      <c r="G28" s="12">
        <f>SUM(G29:G40,Q7)</f>
        <v>3981045</v>
      </c>
      <c r="H28" s="13">
        <f>SUM(H29:H40,R7)</f>
        <v>2084536</v>
      </c>
      <c r="I28" s="13">
        <f>SUM(I29:I40,S7)</f>
        <v>13866</v>
      </c>
      <c r="J28" s="13">
        <f>SUM(J29:J40,T7)</f>
        <v>131404</v>
      </c>
      <c r="Q28" s="18"/>
      <c r="R28" s="19"/>
      <c r="S28" s="19"/>
      <c r="T28" s="19"/>
    </row>
    <row r="29" spans="2:20" ht="19.5" customHeight="1">
      <c r="B29" s="41"/>
      <c r="C29" s="139" t="s">
        <v>103</v>
      </c>
      <c r="D29" s="139"/>
      <c r="E29" s="41"/>
      <c r="G29" s="9">
        <v>459749</v>
      </c>
      <c r="H29" s="10">
        <v>276893</v>
      </c>
      <c r="I29" s="10" t="s">
        <v>581</v>
      </c>
      <c r="J29" s="10" t="s">
        <v>581</v>
      </c>
      <c r="Q29" s="18"/>
      <c r="R29" s="19"/>
      <c r="S29" s="19"/>
      <c r="T29" s="19"/>
    </row>
    <row r="30" spans="2:20" ht="19.5" customHeight="1">
      <c r="B30" s="41"/>
      <c r="C30" s="139" t="s">
        <v>104</v>
      </c>
      <c r="D30" s="139"/>
      <c r="E30" s="41"/>
      <c r="G30" s="9">
        <v>198649</v>
      </c>
      <c r="H30" s="10">
        <v>145847</v>
      </c>
      <c r="I30" s="10">
        <v>13866</v>
      </c>
      <c r="J30" s="10">
        <v>131404</v>
      </c>
      <c r="Q30" s="18"/>
      <c r="R30" s="19"/>
      <c r="S30" s="19"/>
      <c r="T30" s="19"/>
    </row>
    <row r="31" spans="2:20" ht="19.5" customHeight="1">
      <c r="B31" s="41"/>
      <c r="C31" s="139" t="s">
        <v>582</v>
      </c>
      <c r="D31" s="139"/>
      <c r="E31" s="41"/>
      <c r="G31" s="9">
        <v>1006076</v>
      </c>
      <c r="H31" s="10">
        <v>581251</v>
      </c>
      <c r="I31" s="10" t="s">
        <v>373</v>
      </c>
      <c r="J31" s="10" t="s">
        <v>373</v>
      </c>
      <c r="Q31" s="18"/>
      <c r="R31" s="19"/>
      <c r="S31" s="19"/>
      <c r="T31" s="19"/>
    </row>
    <row r="32" spans="2:20" ht="19.5" customHeight="1">
      <c r="B32" s="41"/>
      <c r="C32" s="139" t="s">
        <v>105</v>
      </c>
      <c r="D32" s="139"/>
      <c r="E32" s="41"/>
      <c r="G32" s="9">
        <v>194688</v>
      </c>
      <c r="H32" s="10">
        <v>162402</v>
      </c>
      <c r="I32" s="10" t="s">
        <v>367</v>
      </c>
      <c r="J32" s="10" t="s">
        <v>367</v>
      </c>
      <c r="Q32" s="18"/>
      <c r="R32" s="19"/>
      <c r="S32" s="19"/>
      <c r="T32" s="19"/>
    </row>
    <row r="33" spans="2:20" ht="19.5" customHeight="1">
      <c r="B33" s="41"/>
      <c r="C33" s="139" t="s">
        <v>106</v>
      </c>
      <c r="D33" s="139"/>
      <c r="E33" s="41"/>
      <c r="G33" s="9">
        <v>122752</v>
      </c>
      <c r="H33" s="10">
        <v>85332</v>
      </c>
      <c r="I33" s="10" t="s">
        <v>336</v>
      </c>
      <c r="J33" s="10" t="s">
        <v>336</v>
      </c>
      <c r="Q33" s="18"/>
      <c r="R33" s="19"/>
      <c r="S33" s="19"/>
      <c r="T33" s="19"/>
    </row>
    <row r="34" spans="2:20" ht="19.5" customHeight="1">
      <c r="B34" s="41"/>
      <c r="C34" s="139" t="s">
        <v>107</v>
      </c>
      <c r="D34" s="139"/>
      <c r="E34" s="41"/>
      <c r="G34" s="9">
        <v>145571</v>
      </c>
      <c r="H34" s="10">
        <v>99358</v>
      </c>
      <c r="I34" s="10" t="s">
        <v>472</v>
      </c>
      <c r="J34" s="10" t="s">
        <v>472</v>
      </c>
      <c r="Q34" s="18"/>
      <c r="R34" s="19"/>
      <c r="S34" s="19"/>
      <c r="T34" s="19"/>
    </row>
    <row r="35" spans="2:20" ht="19.5" customHeight="1">
      <c r="B35" s="41"/>
      <c r="C35" s="139" t="s">
        <v>25</v>
      </c>
      <c r="D35" s="139"/>
      <c r="E35" s="41"/>
      <c r="G35" s="9">
        <v>379183</v>
      </c>
      <c r="H35" s="10">
        <v>81597</v>
      </c>
      <c r="I35" s="10" t="s">
        <v>383</v>
      </c>
      <c r="J35" s="10" t="s">
        <v>383</v>
      </c>
      <c r="Q35" s="18"/>
      <c r="R35" s="19"/>
      <c r="S35" s="19"/>
      <c r="T35" s="19"/>
    </row>
    <row r="36" spans="2:20" ht="19.5" customHeight="1">
      <c r="B36" s="41"/>
      <c r="C36" s="139" t="s">
        <v>108</v>
      </c>
      <c r="D36" s="139"/>
      <c r="E36" s="41"/>
      <c r="G36" s="9">
        <v>195388</v>
      </c>
      <c r="H36" s="10">
        <v>151335</v>
      </c>
      <c r="I36" s="10" t="s">
        <v>472</v>
      </c>
      <c r="J36" s="10" t="s">
        <v>472</v>
      </c>
      <c r="Q36" s="18"/>
      <c r="R36" s="19"/>
      <c r="S36" s="19"/>
      <c r="T36" s="19"/>
    </row>
    <row r="37" spans="2:20" ht="19.5" customHeight="1">
      <c r="B37" s="41"/>
      <c r="C37" s="139" t="s">
        <v>109</v>
      </c>
      <c r="D37" s="139"/>
      <c r="E37" s="41"/>
      <c r="G37" s="9">
        <v>59834</v>
      </c>
      <c r="H37" s="10">
        <v>38609</v>
      </c>
      <c r="I37" s="10" t="s">
        <v>472</v>
      </c>
      <c r="J37" s="10" t="s">
        <v>472</v>
      </c>
      <c r="Q37" s="18"/>
      <c r="R37" s="19"/>
      <c r="S37" s="19"/>
      <c r="T37" s="19"/>
    </row>
    <row r="38" spans="2:20" ht="19.5" customHeight="1">
      <c r="B38" s="41"/>
      <c r="C38" s="139" t="s">
        <v>110</v>
      </c>
      <c r="D38" s="139"/>
      <c r="E38" s="41"/>
      <c r="G38" s="9">
        <v>74363</v>
      </c>
      <c r="H38" s="10">
        <v>56119</v>
      </c>
      <c r="I38" s="10" t="s">
        <v>395</v>
      </c>
      <c r="J38" s="10" t="s">
        <v>395</v>
      </c>
      <c r="Q38" s="18"/>
      <c r="R38" s="19"/>
      <c r="S38" s="19"/>
      <c r="T38" s="19"/>
    </row>
    <row r="39" spans="2:20" ht="19.5" customHeight="1">
      <c r="B39" s="41"/>
      <c r="C39" s="139" t="s">
        <v>583</v>
      </c>
      <c r="D39" s="139"/>
      <c r="E39" s="41"/>
      <c r="G39" s="9">
        <v>31290</v>
      </c>
      <c r="H39" s="10">
        <v>25748</v>
      </c>
      <c r="I39" s="10" t="s">
        <v>472</v>
      </c>
      <c r="J39" s="10" t="s">
        <v>472</v>
      </c>
      <c r="Q39" s="18"/>
      <c r="R39" s="19"/>
      <c r="S39" s="19"/>
      <c r="T39" s="19"/>
    </row>
    <row r="40" spans="2:20" ht="19.5" customHeight="1">
      <c r="B40" s="41"/>
      <c r="C40" s="139" t="s">
        <v>111</v>
      </c>
      <c r="D40" s="139"/>
      <c r="E40" s="41"/>
      <c r="G40" s="9">
        <v>900177</v>
      </c>
      <c r="H40" s="10">
        <v>266393</v>
      </c>
      <c r="I40" s="10" t="s">
        <v>371</v>
      </c>
      <c r="J40" s="10" t="s">
        <v>696</v>
      </c>
      <c r="Q40" s="18"/>
      <c r="R40" s="19"/>
      <c r="S40" s="19"/>
      <c r="T40" s="19"/>
    </row>
    <row r="41" spans="7:20" ht="18" customHeight="1">
      <c r="G41" s="9"/>
      <c r="H41" s="10"/>
      <c r="I41" s="10"/>
      <c r="J41" s="10"/>
      <c r="Q41" s="18"/>
      <c r="R41" s="19"/>
      <c r="S41" s="19"/>
      <c r="T41" s="19"/>
    </row>
    <row r="42" spans="7:17" ht="6.75" customHeight="1" thickBot="1">
      <c r="G42" s="105"/>
      <c r="Q42" s="100"/>
    </row>
    <row r="43" spans="1:20" ht="13.5">
      <c r="A43" s="59" t="s">
        <v>295</v>
      </c>
      <c r="B43" s="63"/>
      <c r="C43" s="101"/>
      <c r="D43" s="101"/>
      <c r="E43" s="101"/>
      <c r="F43" s="101"/>
      <c r="G43" s="101"/>
      <c r="H43" s="101"/>
      <c r="I43" s="101"/>
      <c r="J43" s="101"/>
      <c r="K43" s="101"/>
      <c r="L43" s="101"/>
      <c r="M43" s="101"/>
      <c r="N43" s="101"/>
      <c r="O43" s="101"/>
      <c r="P43" s="101"/>
      <c r="Q43" s="101"/>
      <c r="R43" s="101"/>
      <c r="S43" s="101"/>
      <c r="T43" s="101"/>
    </row>
  </sheetData>
  <mergeCells count="47">
    <mergeCell ref="M16:N16"/>
    <mergeCell ref="M22:N22"/>
    <mergeCell ref="M17:N17"/>
    <mergeCell ref="L19:O19"/>
    <mergeCell ref="M20:N20"/>
    <mergeCell ref="M21:N21"/>
    <mergeCell ref="C39:D39"/>
    <mergeCell ref="C40:D40"/>
    <mergeCell ref="M7:N7"/>
    <mergeCell ref="L9:O9"/>
    <mergeCell ref="M10:N10"/>
    <mergeCell ref="M11:N11"/>
    <mergeCell ref="M12:N12"/>
    <mergeCell ref="M13:N13"/>
    <mergeCell ref="M14:N14"/>
    <mergeCell ref="M15:N15"/>
    <mergeCell ref="C35:D35"/>
    <mergeCell ref="C36:D36"/>
    <mergeCell ref="C37:D37"/>
    <mergeCell ref="C38:D38"/>
    <mergeCell ref="C31:D31"/>
    <mergeCell ref="C32:D32"/>
    <mergeCell ref="C33:D33"/>
    <mergeCell ref="C34:D34"/>
    <mergeCell ref="C26:D26"/>
    <mergeCell ref="B28:E28"/>
    <mergeCell ref="C29:D29"/>
    <mergeCell ref="C30:D30"/>
    <mergeCell ref="C20:D20"/>
    <mergeCell ref="B22:E22"/>
    <mergeCell ref="C23:D23"/>
    <mergeCell ref="B25:E25"/>
    <mergeCell ref="C16:D16"/>
    <mergeCell ref="C17:D17"/>
    <mergeCell ref="C18:D18"/>
    <mergeCell ref="C19:D19"/>
    <mergeCell ref="B11:C11"/>
    <mergeCell ref="B13:E13"/>
    <mergeCell ref="C14:D14"/>
    <mergeCell ref="C15:D15"/>
    <mergeCell ref="S4:T4"/>
    <mergeCell ref="B7:C7"/>
    <mergeCell ref="A4:F5"/>
    <mergeCell ref="I4:J4"/>
    <mergeCell ref="K4:P5"/>
    <mergeCell ref="G4:H4"/>
    <mergeCell ref="Q4:R4"/>
  </mergeCells>
  <printOptions/>
  <pageMargins left="0.7874015748031497" right="0.7874015748031497" top="0.6692913385826772" bottom="0.6692913385826772"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dimension ref="A1:I66"/>
  <sheetViews>
    <sheetView workbookViewId="0" topLeftCell="A1">
      <selection activeCell="H23" sqref="H23"/>
    </sheetView>
  </sheetViews>
  <sheetFormatPr defaultColWidth="9.00390625" defaultRowHeight="13.5"/>
  <cols>
    <col min="1" max="1" width="1.12109375" style="97" customWidth="1"/>
    <col min="2" max="2" width="3.375" style="97" customWidth="1"/>
    <col min="3" max="3" width="6.25390625" style="97" customWidth="1"/>
    <col min="4" max="4" width="6.125" style="97" customWidth="1"/>
    <col min="5" max="5" width="1.12109375" style="97" customWidth="1"/>
    <col min="6" max="9" width="17.25390625" style="97" customWidth="1"/>
    <col min="10" max="16384" width="9.00390625" style="97" customWidth="1"/>
  </cols>
  <sheetData>
    <row r="1" spans="1:6" ht="14.25">
      <c r="A1" s="96"/>
      <c r="B1" s="96"/>
      <c r="C1" s="96"/>
      <c r="D1" s="96"/>
      <c r="E1" s="96"/>
      <c r="F1" s="62" t="s">
        <v>296</v>
      </c>
    </row>
    <row r="2" ht="15" customHeight="1" thickBot="1">
      <c r="A2" s="26"/>
    </row>
    <row r="3" spans="1:9" ht="14.25" thickTop="1">
      <c r="A3" s="127" t="s">
        <v>550</v>
      </c>
      <c r="B3" s="127"/>
      <c r="C3" s="127"/>
      <c r="D3" s="127"/>
      <c r="E3" s="127"/>
      <c r="F3" s="129" t="s">
        <v>117</v>
      </c>
      <c r="G3" s="127"/>
      <c r="H3" s="127"/>
      <c r="I3" s="127"/>
    </row>
    <row r="4" spans="1:9" ht="13.5">
      <c r="A4" s="128"/>
      <c r="B4" s="128"/>
      <c r="C4" s="128"/>
      <c r="D4" s="128"/>
      <c r="E4" s="128"/>
      <c r="F4" s="16"/>
      <c r="G4" s="15"/>
      <c r="H4" s="130" t="s">
        <v>96</v>
      </c>
      <c r="I4" s="131"/>
    </row>
    <row r="5" spans="6:9" ht="11.25" customHeight="1">
      <c r="F5" s="98"/>
      <c r="G5" s="28" t="s">
        <v>551</v>
      </c>
      <c r="H5" s="28"/>
      <c r="I5" s="28" t="s">
        <v>551</v>
      </c>
    </row>
    <row r="6" spans="2:9" ht="12" customHeight="1">
      <c r="B6" s="135" t="s">
        <v>688</v>
      </c>
      <c r="C6" s="135"/>
      <c r="D6" s="28" t="s">
        <v>689</v>
      </c>
      <c r="F6" s="9"/>
      <c r="G6" s="10">
        <v>36171762</v>
      </c>
      <c r="H6" s="10"/>
      <c r="I6" s="10">
        <v>23644950</v>
      </c>
    </row>
    <row r="7" spans="2:9" ht="12" customHeight="1">
      <c r="B7" s="136" t="s">
        <v>278</v>
      </c>
      <c r="C7" s="136"/>
      <c r="D7" s="28">
        <v>1996</v>
      </c>
      <c r="F7" s="9"/>
      <c r="G7" s="10">
        <v>34651855</v>
      </c>
      <c r="H7" s="10"/>
      <c r="I7" s="10">
        <v>21634830</v>
      </c>
    </row>
    <row r="8" spans="2:9" ht="12" customHeight="1">
      <c r="B8" s="136" t="s">
        <v>279</v>
      </c>
      <c r="C8" s="136"/>
      <c r="D8" s="28">
        <v>1997</v>
      </c>
      <c r="F8" s="9"/>
      <c r="G8" s="10">
        <v>32722565</v>
      </c>
      <c r="H8" s="10"/>
      <c r="I8" s="10">
        <v>21434820</v>
      </c>
    </row>
    <row r="9" spans="2:9" ht="12" customHeight="1">
      <c r="B9" s="136" t="s">
        <v>690</v>
      </c>
      <c r="C9" s="136"/>
      <c r="D9" s="28">
        <v>1998</v>
      </c>
      <c r="F9" s="9"/>
      <c r="G9" s="10">
        <v>31513802</v>
      </c>
      <c r="H9" s="10"/>
      <c r="I9" s="10">
        <v>20711790</v>
      </c>
    </row>
    <row r="10" spans="2:9" s="11" customFormat="1" ht="12" customHeight="1">
      <c r="B10" s="137" t="s">
        <v>717</v>
      </c>
      <c r="C10" s="137"/>
      <c r="D10" s="30">
        <v>1999</v>
      </c>
      <c r="F10" s="12"/>
      <c r="G10" s="13">
        <v>29899706</v>
      </c>
      <c r="H10" s="13"/>
      <c r="I10" s="13">
        <v>19715550</v>
      </c>
    </row>
    <row r="11" spans="6:9" ht="9.75" customHeight="1">
      <c r="F11" s="9"/>
      <c r="G11" s="10"/>
      <c r="H11" s="10"/>
      <c r="I11" s="10"/>
    </row>
    <row r="12" spans="2:9" s="11" customFormat="1" ht="12" customHeight="1">
      <c r="B12" s="138" t="s">
        <v>552</v>
      </c>
      <c r="C12" s="138"/>
      <c r="D12" s="138"/>
      <c r="F12" s="12"/>
      <c r="G12" s="13">
        <v>7600719</v>
      </c>
      <c r="H12" s="13"/>
      <c r="I12" s="13">
        <v>4621080</v>
      </c>
    </row>
    <row r="13" spans="2:9" ht="12" customHeight="1">
      <c r="B13" s="41"/>
      <c r="C13" s="139" t="s">
        <v>119</v>
      </c>
      <c r="D13" s="139"/>
      <c r="F13" s="9"/>
      <c r="G13" s="10">
        <v>5719614</v>
      </c>
      <c r="H13" s="10"/>
      <c r="I13" s="10">
        <v>3545370</v>
      </c>
    </row>
    <row r="14" spans="2:9" ht="12" customHeight="1">
      <c r="B14" s="41"/>
      <c r="C14" s="139" t="s">
        <v>120</v>
      </c>
      <c r="D14" s="139"/>
      <c r="F14" s="9"/>
      <c r="G14" s="10">
        <v>1397167</v>
      </c>
      <c r="H14" s="10"/>
      <c r="I14" s="10">
        <v>787560</v>
      </c>
    </row>
    <row r="15" spans="2:9" ht="9.75" customHeight="1">
      <c r="B15" s="41"/>
      <c r="C15" s="41"/>
      <c r="D15" s="41"/>
      <c r="F15" s="9"/>
      <c r="G15" s="10"/>
      <c r="H15" s="10"/>
      <c r="I15" s="10"/>
    </row>
    <row r="16" spans="2:9" s="11" customFormat="1" ht="12" customHeight="1">
      <c r="B16" s="138" t="s">
        <v>553</v>
      </c>
      <c r="C16" s="138"/>
      <c r="D16" s="138"/>
      <c r="F16" s="12"/>
      <c r="G16" s="13">
        <v>1763264</v>
      </c>
      <c r="H16" s="13"/>
      <c r="I16" s="13">
        <v>1220310</v>
      </c>
    </row>
    <row r="17" spans="2:9" ht="12" customHeight="1">
      <c r="B17" s="41"/>
      <c r="C17" s="139" t="s">
        <v>121</v>
      </c>
      <c r="D17" s="139"/>
      <c r="F17" s="9"/>
      <c r="G17" s="10">
        <v>1763264</v>
      </c>
      <c r="H17" s="10"/>
      <c r="I17" s="10">
        <v>1220310</v>
      </c>
    </row>
    <row r="18" spans="2:9" ht="9.75" customHeight="1">
      <c r="B18" s="41"/>
      <c r="C18" s="41"/>
      <c r="D18" s="41"/>
      <c r="F18" s="9"/>
      <c r="G18" s="10"/>
      <c r="H18" s="10"/>
      <c r="I18" s="10"/>
    </row>
    <row r="19" spans="2:9" s="11" customFormat="1" ht="12" customHeight="1">
      <c r="B19" s="138" t="s">
        <v>12</v>
      </c>
      <c r="C19" s="138"/>
      <c r="D19" s="138"/>
      <c r="F19" s="12"/>
      <c r="G19" s="13">
        <v>9033702</v>
      </c>
      <c r="H19" s="13"/>
      <c r="I19" s="13">
        <v>6140550</v>
      </c>
    </row>
    <row r="20" spans="2:9" ht="12" customHeight="1">
      <c r="B20" s="41"/>
      <c r="C20" s="139" t="s">
        <v>122</v>
      </c>
      <c r="D20" s="139"/>
      <c r="F20" s="9"/>
      <c r="G20" s="10">
        <v>3008360</v>
      </c>
      <c r="H20" s="10"/>
      <c r="I20" s="10">
        <v>1811850</v>
      </c>
    </row>
    <row r="21" spans="2:9" ht="12" customHeight="1">
      <c r="B21" s="41"/>
      <c r="C21" s="139" t="s">
        <v>554</v>
      </c>
      <c r="D21" s="139"/>
      <c r="F21" s="9"/>
      <c r="G21" s="10">
        <v>770767</v>
      </c>
      <c r="H21" s="10"/>
      <c r="I21" s="10">
        <v>574380</v>
      </c>
    </row>
    <row r="22" spans="2:9" ht="12" customHeight="1">
      <c r="B22" s="41"/>
      <c r="C22" s="139" t="s">
        <v>13</v>
      </c>
      <c r="D22" s="139"/>
      <c r="F22" s="9"/>
      <c r="G22" s="10">
        <v>639008</v>
      </c>
      <c r="H22" s="10"/>
      <c r="I22" s="10">
        <v>384750</v>
      </c>
    </row>
    <row r="23" spans="2:9" ht="12" customHeight="1">
      <c r="B23" s="41"/>
      <c r="C23" s="139" t="s">
        <v>123</v>
      </c>
      <c r="D23" s="139"/>
      <c r="F23" s="9"/>
      <c r="G23" s="10">
        <v>798819</v>
      </c>
      <c r="H23" s="10"/>
      <c r="I23" s="10">
        <v>612810</v>
      </c>
    </row>
    <row r="24" spans="2:9" ht="12" customHeight="1">
      <c r="B24" s="41"/>
      <c r="C24" s="139" t="s">
        <v>555</v>
      </c>
      <c r="D24" s="139"/>
      <c r="F24" s="9"/>
      <c r="G24" s="10">
        <v>475863</v>
      </c>
      <c r="H24" s="10"/>
      <c r="I24" s="10">
        <v>362430</v>
      </c>
    </row>
    <row r="25" spans="2:9" ht="9.75" customHeight="1">
      <c r="B25" s="41"/>
      <c r="C25" s="41"/>
      <c r="D25" s="41"/>
      <c r="F25" s="9"/>
      <c r="G25" s="10"/>
      <c r="H25" s="10"/>
      <c r="I25" s="10"/>
    </row>
    <row r="26" spans="2:9" s="11" customFormat="1" ht="12" customHeight="1">
      <c r="B26" s="138" t="s">
        <v>556</v>
      </c>
      <c r="C26" s="138"/>
      <c r="D26" s="138"/>
      <c r="F26" s="12"/>
      <c r="G26" s="13">
        <v>4510538</v>
      </c>
      <c r="H26" s="13"/>
      <c r="I26" s="13">
        <v>3275010</v>
      </c>
    </row>
    <row r="27" spans="2:9" ht="12" customHeight="1">
      <c r="B27" s="41"/>
      <c r="C27" s="139" t="s">
        <v>124</v>
      </c>
      <c r="D27" s="139"/>
      <c r="F27" s="9"/>
      <c r="G27" s="10">
        <v>1078591</v>
      </c>
      <c r="H27" s="10"/>
      <c r="I27" s="10">
        <v>800730</v>
      </c>
    </row>
    <row r="28" spans="2:9" ht="12" customHeight="1">
      <c r="B28" s="41"/>
      <c r="C28" s="139" t="s">
        <v>125</v>
      </c>
      <c r="D28" s="139"/>
      <c r="F28" s="9"/>
      <c r="G28" s="10">
        <v>633581</v>
      </c>
      <c r="H28" s="10"/>
      <c r="I28" s="10">
        <v>419760</v>
      </c>
    </row>
    <row r="29" spans="2:9" ht="12" customHeight="1">
      <c r="B29" s="41"/>
      <c r="C29" s="139" t="s">
        <v>126</v>
      </c>
      <c r="D29" s="139"/>
      <c r="F29" s="9"/>
      <c r="G29" s="10">
        <v>1479306</v>
      </c>
      <c r="H29" s="10"/>
      <c r="I29" s="10">
        <v>1171140</v>
      </c>
    </row>
    <row r="30" spans="2:9" ht="9.75" customHeight="1">
      <c r="B30" s="41"/>
      <c r="C30" s="41"/>
      <c r="D30" s="41"/>
      <c r="F30" s="9"/>
      <c r="G30" s="10"/>
      <c r="H30" s="10"/>
      <c r="I30" s="10"/>
    </row>
    <row r="31" spans="2:9" s="11" customFormat="1" ht="12" customHeight="1">
      <c r="B31" s="138" t="s">
        <v>557</v>
      </c>
      <c r="C31" s="138"/>
      <c r="D31" s="138"/>
      <c r="F31" s="12"/>
      <c r="G31" s="13">
        <v>292017</v>
      </c>
      <c r="H31" s="13"/>
      <c r="I31" s="13">
        <v>229110</v>
      </c>
    </row>
    <row r="32" spans="2:9" ht="12" customHeight="1">
      <c r="B32" s="41"/>
      <c r="C32" s="139" t="s">
        <v>127</v>
      </c>
      <c r="D32" s="139"/>
      <c r="F32" s="9"/>
      <c r="G32" s="10">
        <v>194201</v>
      </c>
      <c r="H32" s="10"/>
      <c r="I32" s="10">
        <v>157110</v>
      </c>
    </row>
    <row r="33" spans="2:9" ht="9.75" customHeight="1">
      <c r="B33" s="41"/>
      <c r="C33" s="41"/>
      <c r="D33" s="41"/>
      <c r="F33" s="9"/>
      <c r="G33" s="10"/>
      <c r="H33" s="10"/>
      <c r="I33" s="10"/>
    </row>
    <row r="34" spans="2:9" s="11" customFormat="1" ht="12" customHeight="1">
      <c r="B34" s="138" t="s">
        <v>558</v>
      </c>
      <c r="C34" s="138"/>
      <c r="D34" s="138"/>
      <c r="F34" s="12"/>
      <c r="G34" s="13">
        <v>2457101</v>
      </c>
      <c r="H34" s="13"/>
      <c r="I34" s="13">
        <v>1809180</v>
      </c>
    </row>
    <row r="35" spans="2:9" ht="12" customHeight="1">
      <c r="B35" s="41"/>
      <c r="C35" s="139" t="s">
        <v>128</v>
      </c>
      <c r="D35" s="139"/>
      <c r="F35" s="9"/>
      <c r="G35" s="10">
        <v>481194</v>
      </c>
      <c r="H35" s="10"/>
      <c r="I35" s="10">
        <v>359670</v>
      </c>
    </row>
    <row r="36" spans="2:9" ht="12" customHeight="1">
      <c r="B36" s="41"/>
      <c r="C36" s="139" t="s">
        <v>129</v>
      </c>
      <c r="D36" s="139"/>
      <c r="F36" s="9"/>
      <c r="G36" s="10">
        <v>483621</v>
      </c>
      <c r="H36" s="10"/>
      <c r="I36" s="10">
        <v>352380</v>
      </c>
    </row>
    <row r="37" spans="2:9" ht="9.75" customHeight="1">
      <c r="B37" s="41"/>
      <c r="C37" s="41"/>
      <c r="D37" s="41"/>
      <c r="F37" s="9"/>
      <c r="G37" s="10"/>
      <c r="H37" s="10"/>
      <c r="I37" s="10"/>
    </row>
    <row r="38" spans="2:9" s="11" customFormat="1" ht="12" customHeight="1">
      <c r="B38" s="138" t="s">
        <v>559</v>
      </c>
      <c r="C38" s="138"/>
      <c r="D38" s="138"/>
      <c r="F38" s="12"/>
      <c r="G38" s="13">
        <v>313321</v>
      </c>
      <c r="H38" s="13"/>
      <c r="I38" s="13">
        <v>178860</v>
      </c>
    </row>
    <row r="39" spans="2:9" ht="12" customHeight="1">
      <c r="B39" s="41"/>
      <c r="C39" s="139" t="s">
        <v>130</v>
      </c>
      <c r="D39" s="139"/>
      <c r="F39" s="9"/>
      <c r="G39" s="10">
        <v>306629</v>
      </c>
      <c r="H39" s="10"/>
      <c r="I39" s="10">
        <v>178860</v>
      </c>
    </row>
    <row r="40" spans="2:9" ht="9.75" customHeight="1">
      <c r="B40" s="41"/>
      <c r="C40" s="41"/>
      <c r="D40" s="41"/>
      <c r="F40" s="9"/>
      <c r="G40" s="10"/>
      <c r="H40" s="10"/>
      <c r="I40" s="10"/>
    </row>
    <row r="41" spans="2:9" s="32" customFormat="1" ht="12" customHeight="1">
      <c r="B41" s="138" t="s">
        <v>692</v>
      </c>
      <c r="C41" s="138"/>
      <c r="D41" s="138"/>
      <c r="F41" s="9"/>
      <c r="G41" s="13">
        <v>1596023</v>
      </c>
      <c r="H41" s="10"/>
      <c r="I41" s="13">
        <v>1030350</v>
      </c>
    </row>
    <row r="42" spans="2:9" ht="12" customHeight="1">
      <c r="B42" s="41"/>
      <c r="C42" s="139" t="s">
        <v>131</v>
      </c>
      <c r="D42" s="139"/>
      <c r="F42" s="9"/>
      <c r="G42" s="10">
        <v>335890</v>
      </c>
      <c r="H42" s="10"/>
      <c r="I42" s="10">
        <v>197100</v>
      </c>
    </row>
    <row r="43" spans="2:9" ht="12" customHeight="1">
      <c r="B43" s="41"/>
      <c r="C43" s="139" t="s">
        <v>14</v>
      </c>
      <c r="D43" s="139"/>
      <c r="F43" s="9"/>
      <c r="G43" s="10">
        <v>335729</v>
      </c>
      <c r="H43" s="10"/>
      <c r="I43" s="10">
        <v>236430</v>
      </c>
    </row>
    <row r="44" spans="2:9" ht="12" customHeight="1">
      <c r="B44" s="41"/>
      <c r="C44" s="139" t="s">
        <v>132</v>
      </c>
      <c r="D44" s="139"/>
      <c r="F44" s="9"/>
      <c r="G44" s="10">
        <v>100687</v>
      </c>
      <c r="H44" s="10"/>
      <c r="I44" s="10">
        <v>74280</v>
      </c>
    </row>
    <row r="45" spans="2:9" ht="9.75" customHeight="1">
      <c r="B45" s="41"/>
      <c r="C45" s="41"/>
      <c r="D45" s="41"/>
      <c r="F45" s="9"/>
      <c r="G45" s="10"/>
      <c r="H45" s="10"/>
      <c r="I45" s="10"/>
    </row>
    <row r="46" spans="2:9" s="11" customFormat="1" ht="12" customHeight="1">
      <c r="B46" s="138" t="s">
        <v>15</v>
      </c>
      <c r="C46" s="138"/>
      <c r="D46" s="138"/>
      <c r="F46" s="12"/>
      <c r="G46" s="13">
        <v>113710</v>
      </c>
      <c r="H46" s="13"/>
      <c r="I46" s="13">
        <v>56370</v>
      </c>
    </row>
    <row r="47" spans="2:9" s="11" customFormat="1" ht="9.75" customHeight="1">
      <c r="B47" s="44"/>
      <c r="C47" s="44"/>
      <c r="D47" s="44"/>
      <c r="F47" s="12"/>
      <c r="G47" s="13"/>
      <c r="H47" s="13"/>
      <c r="I47" s="13"/>
    </row>
    <row r="48" spans="2:9" s="11" customFormat="1" ht="12" customHeight="1">
      <c r="B48" s="138" t="s">
        <v>16</v>
      </c>
      <c r="C48" s="138"/>
      <c r="D48" s="138"/>
      <c r="F48" s="12"/>
      <c r="G48" s="13">
        <v>1423197</v>
      </c>
      <c r="H48" s="13"/>
      <c r="I48" s="13">
        <v>612600</v>
      </c>
    </row>
    <row r="49" spans="2:9" s="11" customFormat="1" ht="9.75" customHeight="1">
      <c r="B49" s="44"/>
      <c r="C49" s="44"/>
      <c r="D49" s="44"/>
      <c r="F49" s="12"/>
      <c r="G49" s="13"/>
      <c r="H49" s="13"/>
      <c r="I49" s="13"/>
    </row>
    <row r="50" spans="2:9" s="11" customFormat="1" ht="12" customHeight="1">
      <c r="B50" s="138" t="s">
        <v>560</v>
      </c>
      <c r="C50" s="138"/>
      <c r="D50" s="138"/>
      <c r="F50" s="12"/>
      <c r="G50" s="13">
        <v>796114</v>
      </c>
      <c r="H50" s="13"/>
      <c r="I50" s="13">
        <v>542130</v>
      </c>
    </row>
    <row r="51" spans="2:9" ht="12" customHeight="1">
      <c r="B51" s="41"/>
      <c r="C51" s="139" t="s">
        <v>133</v>
      </c>
      <c r="D51" s="139"/>
      <c r="F51" s="9"/>
      <c r="G51" s="10">
        <v>219278</v>
      </c>
      <c r="H51" s="10"/>
      <c r="I51" s="10">
        <v>105240</v>
      </c>
    </row>
    <row r="52" ht="12" customHeight="1" thickBot="1">
      <c r="F52" s="100"/>
    </row>
    <row r="53" spans="1:9" ht="12" customHeight="1">
      <c r="A53" s="59" t="s">
        <v>17</v>
      </c>
      <c r="B53" s="101"/>
      <c r="C53" s="101"/>
      <c r="D53" s="101"/>
      <c r="E53" s="101"/>
      <c r="F53" s="101"/>
      <c r="G53" s="101"/>
      <c r="H53" s="101"/>
      <c r="I53" s="101"/>
    </row>
    <row r="54" ht="17.25" customHeight="1"/>
    <row r="55" ht="17.25" customHeight="1">
      <c r="F55" s="62" t="s">
        <v>561</v>
      </c>
    </row>
    <row r="56" ht="15" customHeight="1" thickBot="1"/>
    <row r="57" spans="1:9" ht="14.25" customHeight="1" thickTop="1">
      <c r="A57" s="127" t="s">
        <v>562</v>
      </c>
      <c r="B57" s="127"/>
      <c r="C57" s="127"/>
      <c r="D57" s="127"/>
      <c r="E57" s="127"/>
      <c r="F57" s="129" t="s">
        <v>117</v>
      </c>
      <c r="G57" s="127"/>
      <c r="H57" s="129" t="s">
        <v>93</v>
      </c>
      <c r="I57" s="127"/>
    </row>
    <row r="58" spans="1:9" ht="14.25" customHeight="1">
      <c r="A58" s="128"/>
      <c r="B58" s="128"/>
      <c r="C58" s="128"/>
      <c r="D58" s="128"/>
      <c r="E58" s="128"/>
      <c r="F58" s="16"/>
      <c r="G58" s="22" t="s">
        <v>94</v>
      </c>
      <c r="H58" s="22" t="s">
        <v>95</v>
      </c>
      <c r="I58" s="22" t="s">
        <v>118</v>
      </c>
    </row>
    <row r="59" spans="6:9" ht="12" customHeight="1">
      <c r="F59" s="64" t="s">
        <v>563</v>
      </c>
      <c r="G59" s="28" t="s">
        <v>563</v>
      </c>
      <c r="H59" s="28" t="s">
        <v>98</v>
      </c>
      <c r="I59" s="28" t="s">
        <v>98</v>
      </c>
    </row>
    <row r="60" spans="2:9" ht="13.5" customHeight="1">
      <c r="B60" s="135" t="s">
        <v>688</v>
      </c>
      <c r="C60" s="135"/>
      <c r="D60" s="28" t="s">
        <v>689</v>
      </c>
      <c r="F60" s="9">
        <v>6776624</v>
      </c>
      <c r="G60" s="10">
        <v>5034900</v>
      </c>
      <c r="H60" s="10" t="s">
        <v>693</v>
      </c>
      <c r="I60" s="10" t="s">
        <v>693</v>
      </c>
    </row>
    <row r="61" spans="2:9" ht="13.5" customHeight="1">
      <c r="B61" s="136" t="s">
        <v>278</v>
      </c>
      <c r="C61" s="136"/>
      <c r="D61" s="28">
        <v>1996</v>
      </c>
      <c r="F61" s="9">
        <v>6632342</v>
      </c>
      <c r="G61" s="10">
        <v>4944360</v>
      </c>
      <c r="H61" s="10" t="s">
        <v>693</v>
      </c>
      <c r="I61" s="10" t="s">
        <v>693</v>
      </c>
    </row>
    <row r="62" spans="2:9" ht="13.5" customHeight="1">
      <c r="B62" s="136" t="s">
        <v>279</v>
      </c>
      <c r="C62" s="136"/>
      <c r="D62" s="28">
        <v>1997</v>
      </c>
      <c r="F62" s="9">
        <v>6314945</v>
      </c>
      <c r="G62" s="10">
        <v>4724400</v>
      </c>
      <c r="H62" s="10" t="s">
        <v>693</v>
      </c>
      <c r="I62" s="10" t="s">
        <v>693</v>
      </c>
    </row>
    <row r="63" spans="2:9" ht="13.5" customHeight="1">
      <c r="B63" s="136" t="s">
        <v>690</v>
      </c>
      <c r="C63" s="136"/>
      <c r="D63" s="28">
        <v>1998</v>
      </c>
      <c r="F63" s="9">
        <v>6099401</v>
      </c>
      <c r="G63" s="10">
        <v>4531860</v>
      </c>
      <c r="H63" s="10" t="s">
        <v>693</v>
      </c>
      <c r="I63" s="10" t="s">
        <v>693</v>
      </c>
    </row>
    <row r="64" spans="2:9" s="11" customFormat="1" ht="13.5" customHeight="1">
      <c r="B64" s="137" t="s">
        <v>717</v>
      </c>
      <c r="C64" s="137"/>
      <c r="D64" s="30">
        <v>1999</v>
      </c>
      <c r="F64" s="12">
        <v>5839660</v>
      </c>
      <c r="G64" s="13">
        <v>4343190</v>
      </c>
      <c r="H64" s="13" t="s">
        <v>353</v>
      </c>
      <c r="I64" s="13" t="s">
        <v>353</v>
      </c>
    </row>
    <row r="65" ht="5.25" customHeight="1" thickBot="1">
      <c r="F65" s="100"/>
    </row>
    <row r="66" spans="1:9" ht="13.5">
      <c r="A66" s="59" t="s">
        <v>564</v>
      </c>
      <c r="B66" s="101"/>
      <c r="C66" s="101"/>
      <c r="D66" s="101"/>
      <c r="E66" s="101"/>
      <c r="F66" s="101"/>
      <c r="G66" s="101"/>
      <c r="H66" s="101"/>
      <c r="I66" s="101"/>
    </row>
    <row r="67" ht="15" customHeight="1"/>
  </sheetData>
  <mergeCells count="46">
    <mergeCell ref="A3:E4"/>
    <mergeCell ref="F3:I3"/>
    <mergeCell ref="H4:I4"/>
    <mergeCell ref="B6:C6"/>
    <mergeCell ref="B7:C7"/>
    <mergeCell ref="B8:C8"/>
    <mergeCell ref="B10:C10"/>
    <mergeCell ref="B9:C9"/>
    <mergeCell ref="B12:D12"/>
    <mergeCell ref="C13:D13"/>
    <mergeCell ref="C14:D14"/>
    <mergeCell ref="B16:D16"/>
    <mergeCell ref="C17:D17"/>
    <mergeCell ref="B19:D19"/>
    <mergeCell ref="C20:D20"/>
    <mergeCell ref="C21:D21"/>
    <mergeCell ref="C22:D22"/>
    <mergeCell ref="C23:D23"/>
    <mergeCell ref="C24:D24"/>
    <mergeCell ref="B26:D26"/>
    <mergeCell ref="C27:D27"/>
    <mergeCell ref="C28:D28"/>
    <mergeCell ref="C29:D29"/>
    <mergeCell ref="B31:D31"/>
    <mergeCell ref="C32:D32"/>
    <mergeCell ref="B34:D34"/>
    <mergeCell ref="C35:D35"/>
    <mergeCell ref="C36:D36"/>
    <mergeCell ref="B38:D38"/>
    <mergeCell ref="C39:D39"/>
    <mergeCell ref="B41:D41"/>
    <mergeCell ref="C42:D42"/>
    <mergeCell ref="C43:D43"/>
    <mergeCell ref="C44:D44"/>
    <mergeCell ref="B46:D46"/>
    <mergeCell ref="B48:D48"/>
    <mergeCell ref="H57:I57"/>
    <mergeCell ref="B50:D50"/>
    <mergeCell ref="C51:D51"/>
    <mergeCell ref="A57:E58"/>
    <mergeCell ref="B62:C62"/>
    <mergeCell ref="B63:C63"/>
    <mergeCell ref="B64:C64"/>
    <mergeCell ref="F57:G57"/>
    <mergeCell ref="B60:C60"/>
    <mergeCell ref="B61:C61"/>
  </mergeCells>
  <printOptions/>
  <pageMargins left="0.7874015748031497" right="0.7874015748031497" top="0.6692913385826772" bottom="0.6692913385826772" header="0.5118110236220472" footer="0.5118110236220472"/>
  <pageSetup orientation="portrait" paperSize="9" r:id="rId1"/>
</worksheet>
</file>

<file path=xl/worksheets/sheet4.xml><?xml version="1.0" encoding="utf-8"?>
<worksheet xmlns="http://schemas.openxmlformats.org/spreadsheetml/2006/main" xmlns:r="http://schemas.openxmlformats.org/officeDocument/2006/relationships">
  <dimension ref="A1:J39"/>
  <sheetViews>
    <sheetView zoomScale="75" zoomScaleNormal="75" workbookViewId="0" topLeftCell="A1">
      <selection activeCell="F28" sqref="F28"/>
    </sheetView>
  </sheetViews>
  <sheetFormatPr defaultColWidth="9.00390625" defaultRowHeight="13.5"/>
  <cols>
    <col min="1" max="1" width="1.12109375" style="97" customWidth="1"/>
    <col min="2" max="2" width="8.625" style="97" customWidth="1"/>
    <col min="3" max="3" width="6.625" style="97" customWidth="1"/>
    <col min="4" max="4" width="1.12109375" style="97" customWidth="1"/>
    <col min="5" max="10" width="11.625" style="97" customWidth="1"/>
    <col min="11" max="16384" width="9.00390625" style="97" customWidth="1"/>
  </cols>
  <sheetData>
    <row r="1" spans="1:6" ht="14.25">
      <c r="A1" s="96"/>
      <c r="B1" s="96"/>
      <c r="C1" s="96"/>
      <c r="D1" s="96"/>
      <c r="E1" s="96"/>
      <c r="F1" s="62" t="s">
        <v>537</v>
      </c>
    </row>
    <row r="2" ht="21" customHeight="1" thickBot="1"/>
    <row r="3" spans="1:10" ht="21" customHeight="1" thickTop="1">
      <c r="A3" s="127" t="s">
        <v>491</v>
      </c>
      <c r="B3" s="127"/>
      <c r="C3" s="127"/>
      <c r="D3" s="127"/>
      <c r="E3" s="146" t="s">
        <v>538</v>
      </c>
      <c r="F3" s="147"/>
      <c r="G3" s="147"/>
      <c r="H3" s="147"/>
      <c r="I3" s="147"/>
      <c r="J3" s="147"/>
    </row>
    <row r="4" spans="1:10" ht="21" customHeight="1">
      <c r="A4" s="128"/>
      <c r="B4" s="128"/>
      <c r="C4" s="128"/>
      <c r="D4" s="128"/>
      <c r="E4" s="132" t="s">
        <v>539</v>
      </c>
      <c r="F4" s="128"/>
      <c r="G4" s="128"/>
      <c r="H4" s="132" t="s">
        <v>118</v>
      </c>
      <c r="I4" s="128"/>
      <c r="J4" s="128"/>
    </row>
    <row r="5" spans="5:10" ht="21" customHeight="1">
      <c r="E5" s="65"/>
      <c r="F5" s="61"/>
      <c r="G5" s="28" t="s">
        <v>540</v>
      </c>
      <c r="H5" s="28"/>
      <c r="I5" s="28"/>
      <c r="J5" s="28" t="s">
        <v>540</v>
      </c>
    </row>
    <row r="6" spans="2:10" ht="26.25" customHeight="1">
      <c r="B6" s="26" t="s">
        <v>666</v>
      </c>
      <c r="C6" s="28" t="s">
        <v>668</v>
      </c>
      <c r="E6" s="9"/>
      <c r="F6" s="10"/>
      <c r="G6" s="10">
        <v>477187</v>
      </c>
      <c r="H6" s="10"/>
      <c r="I6" s="10"/>
      <c r="J6" s="10" t="s">
        <v>353</v>
      </c>
    </row>
    <row r="7" spans="2:10" ht="26.25" customHeight="1">
      <c r="B7" s="27" t="s">
        <v>670</v>
      </c>
      <c r="C7" s="28">
        <v>1996</v>
      </c>
      <c r="E7" s="9"/>
      <c r="F7" s="10"/>
      <c r="G7" s="10">
        <v>484516</v>
      </c>
      <c r="H7" s="10"/>
      <c r="I7" s="10"/>
      <c r="J7" s="10" t="s">
        <v>353</v>
      </c>
    </row>
    <row r="8" spans="2:10" ht="26.25" customHeight="1">
      <c r="B8" s="27" t="s">
        <v>671</v>
      </c>
      <c r="C8" s="28">
        <v>1997</v>
      </c>
      <c r="E8" s="9"/>
      <c r="F8" s="10"/>
      <c r="G8" s="10">
        <v>501154</v>
      </c>
      <c r="H8" s="10"/>
      <c r="I8" s="10"/>
      <c r="J8" s="10" t="s">
        <v>353</v>
      </c>
    </row>
    <row r="9" spans="2:10" ht="26.25" customHeight="1">
      <c r="B9" s="27" t="s">
        <v>672</v>
      </c>
      <c r="C9" s="28">
        <v>1998</v>
      </c>
      <c r="E9" s="9"/>
      <c r="F9" s="10"/>
      <c r="G9" s="10">
        <v>465120</v>
      </c>
      <c r="H9" s="10"/>
      <c r="I9" s="10"/>
      <c r="J9" s="10" t="s">
        <v>353</v>
      </c>
    </row>
    <row r="10" spans="2:10" s="11" customFormat="1" ht="26.25" customHeight="1">
      <c r="B10" s="29" t="s">
        <v>673</v>
      </c>
      <c r="C10" s="30">
        <v>1999</v>
      </c>
      <c r="E10" s="12"/>
      <c r="F10" s="13"/>
      <c r="G10" s="13">
        <v>482086</v>
      </c>
      <c r="H10" s="13"/>
      <c r="I10" s="13"/>
      <c r="J10" s="13" t="s">
        <v>353</v>
      </c>
    </row>
    <row r="11" ht="6" customHeight="1" thickBot="1">
      <c r="E11" s="100"/>
    </row>
    <row r="12" spans="1:10" ht="13.5">
      <c r="A12" s="59" t="s">
        <v>541</v>
      </c>
      <c r="B12" s="101"/>
      <c r="C12" s="101"/>
      <c r="D12" s="101"/>
      <c r="E12" s="101"/>
      <c r="F12" s="101"/>
      <c r="G12" s="101"/>
      <c r="H12" s="101"/>
      <c r="I12" s="101"/>
      <c r="J12" s="101"/>
    </row>
    <row r="14" ht="14.25">
      <c r="F14" s="62" t="s">
        <v>542</v>
      </c>
    </row>
    <row r="15" ht="21" customHeight="1" thickBot="1"/>
    <row r="16" spans="1:10" ht="21" customHeight="1" thickTop="1">
      <c r="A16" s="127" t="s">
        <v>543</v>
      </c>
      <c r="B16" s="127"/>
      <c r="C16" s="127"/>
      <c r="D16" s="127"/>
      <c r="E16" s="146" t="s">
        <v>544</v>
      </c>
      <c r="F16" s="147"/>
      <c r="G16" s="162"/>
      <c r="H16" s="146" t="s">
        <v>134</v>
      </c>
      <c r="I16" s="147"/>
      <c r="J16" s="147"/>
    </row>
    <row r="17" spans="1:10" ht="21" customHeight="1">
      <c r="A17" s="133"/>
      <c r="B17" s="133"/>
      <c r="C17" s="133"/>
      <c r="D17" s="133"/>
      <c r="E17" s="163" t="s">
        <v>117</v>
      </c>
      <c r="F17" s="133"/>
      <c r="G17" s="24" t="s">
        <v>93</v>
      </c>
      <c r="H17" s="163" t="s">
        <v>117</v>
      </c>
      <c r="I17" s="133"/>
      <c r="J17" s="22" t="s">
        <v>93</v>
      </c>
    </row>
    <row r="18" spans="1:10" ht="21" customHeight="1">
      <c r="A18" s="128"/>
      <c r="B18" s="128"/>
      <c r="C18" s="128"/>
      <c r="D18" s="128"/>
      <c r="E18" s="16"/>
      <c r="F18" s="17" t="s">
        <v>94</v>
      </c>
      <c r="G18" s="16" t="s">
        <v>95</v>
      </c>
      <c r="H18" s="16"/>
      <c r="I18" s="17" t="s">
        <v>135</v>
      </c>
      <c r="J18" s="16" t="s">
        <v>95</v>
      </c>
    </row>
    <row r="19" spans="5:10" ht="21" customHeight="1">
      <c r="E19" s="64" t="s">
        <v>545</v>
      </c>
      <c r="F19" s="28" t="s">
        <v>545</v>
      </c>
      <c r="G19" s="28" t="s">
        <v>98</v>
      </c>
      <c r="H19" s="28" t="s">
        <v>11</v>
      </c>
      <c r="I19" s="28" t="s">
        <v>11</v>
      </c>
      <c r="J19" s="28" t="s">
        <v>98</v>
      </c>
    </row>
    <row r="20" spans="2:10" ht="25.5" customHeight="1">
      <c r="B20" s="26" t="s">
        <v>666</v>
      </c>
      <c r="C20" s="28" t="s">
        <v>668</v>
      </c>
      <c r="E20" s="9">
        <v>63935</v>
      </c>
      <c r="F20" s="10">
        <v>15480</v>
      </c>
      <c r="G20" s="10">
        <v>58078</v>
      </c>
      <c r="H20" s="10">
        <v>1041952</v>
      </c>
      <c r="I20" s="10">
        <v>667680</v>
      </c>
      <c r="J20" s="10">
        <v>348614</v>
      </c>
    </row>
    <row r="21" spans="2:10" ht="25.5" customHeight="1">
      <c r="B21" s="27" t="s">
        <v>670</v>
      </c>
      <c r="C21" s="28">
        <v>1996</v>
      </c>
      <c r="E21" s="9">
        <v>58652</v>
      </c>
      <c r="F21" s="10">
        <v>9660</v>
      </c>
      <c r="G21" s="10">
        <v>72756</v>
      </c>
      <c r="H21" s="10">
        <v>1037207</v>
      </c>
      <c r="I21" s="10">
        <v>661260</v>
      </c>
      <c r="J21" s="10">
        <v>385842</v>
      </c>
    </row>
    <row r="22" spans="2:10" ht="25.5" customHeight="1">
      <c r="B22" s="27" t="s">
        <v>671</v>
      </c>
      <c r="C22" s="28">
        <v>1997</v>
      </c>
      <c r="E22" s="9">
        <v>54779</v>
      </c>
      <c r="F22" s="10">
        <v>6660</v>
      </c>
      <c r="G22" s="10">
        <v>74140</v>
      </c>
      <c r="H22" s="10">
        <v>951473</v>
      </c>
      <c r="I22" s="10">
        <v>608100</v>
      </c>
      <c r="J22" s="10">
        <v>334580</v>
      </c>
    </row>
    <row r="23" spans="2:10" ht="25.5" customHeight="1">
      <c r="B23" s="27" t="s">
        <v>672</v>
      </c>
      <c r="C23" s="28">
        <v>1998</v>
      </c>
      <c r="E23" s="9">
        <v>39691</v>
      </c>
      <c r="F23" s="10">
        <v>6300</v>
      </c>
      <c r="G23" s="10">
        <v>78562</v>
      </c>
      <c r="H23" s="10">
        <v>884877</v>
      </c>
      <c r="I23" s="10">
        <v>553740</v>
      </c>
      <c r="J23" s="10">
        <v>299060</v>
      </c>
    </row>
    <row r="24" spans="2:10" s="11" customFormat="1" ht="25.5" customHeight="1">
      <c r="B24" s="29" t="s">
        <v>673</v>
      </c>
      <c r="C24" s="30">
        <v>1999</v>
      </c>
      <c r="E24" s="12">
        <v>38899</v>
      </c>
      <c r="F24" s="13">
        <v>7260</v>
      </c>
      <c r="G24" s="13">
        <v>73251</v>
      </c>
      <c r="H24" s="13">
        <v>798006</v>
      </c>
      <c r="I24" s="13">
        <v>493680</v>
      </c>
      <c r="J24" s="13">
        <v>378822</v>
      </c>
    </row>
    <row r="25" ht="6" customHeight="1" thickBot="1">
      <c r="E25" s="100"/>
    </row>
    <row r="26" spans="1:10" ht="13.5">
      <c r="A26" s="59" t="s">
        <v>546</v>
      </c>
      <c r="B26" s="101"/>
      <c r="C26" s="101"/>
      <c r="D26" s="101"/>
      <c r="E26" s="101"/>
      <c r="F26" s="101"/>
      <c r="G26" s="101"/>
      <c r="H26" s="101"/>
      <c r="I26" s="101"/>
      <c r="J26" s="101"/>
    </row>
    <row r="28" ht="14.25" thickBot="1"/>
    <row r="29" spans="1:10" ht="21" customHeight="1" thickTop="1">
      <c r="A29" s="127" t="s">
        <v>491</v>
      </c>
      <c r="B29" s="127"/>
      <c r="C29" s="127"/>
      <c r="D29" s="127"/>
      <c r="E29" s="146" t="s">
        <v>547</v>
      </c>
      <c r="F29" s="147"/>
      <c r="G29" s="162"/>
      <c r="H29" s="146" t="s">
        <v>548</v>
      </c>
      <c r="I29" s="147"/>
      <c r="J29" s="147"/>
    </row>
    <row r="30" spans="1:10" ht="21" customHeight="1">
      <c r="A30" s="133"/>
      <c r="B30" s="133"/>
      <c r="C30" s="133"/>
      <c r="D30" s="133"/>
      <c r="E30" s="163" t="s">
        <v>549</v>
      </c>
      <c r="F30" s="133"/>
      <c r="G30" s="24" t="s">
        <v>93</v>
      </c>
      <c r="H30" s="163" t="s">
        <v>549</v>
      </c>
      <c r="I30" s="133"/>
      <c r="J30" s="22" t="s">
        <v>93</v>
      </c>
    </row>
    <row r="31" spans="1:10" ht="21" customHeight="1">
      <c r="A31" s="128"/>
      <c r="B31" s="128"/>
      <c r="C31" s="128"/>
      <c r="D31" s="128"/>
      <c r="E31" s="16"/>
      <c r="F31" s="17" t="s">
        <v>94</v>
      </c>
      <c r="G31" s="16" t="s">
        <v>95</v>
      </c>
      <c r="H31" s="16"/>
      <c r="I31" s="17" t="s">
        <v>135</v>
      </c>
      <c r="J31" s="16" t="s">
        <v>95</v>
      </c>
    </row>
    <row r="32" spans="5:10" ht="21" customHeight="1">
      <c r="E32" s="64" t="s">
        <v>545</v>
      </c>
      <c r="F32" s="28" t="s">
        <v>545</v>
      </c>
      <c r="G32" s="28" t="s">
        <v>98</v>
      </c>
      <c r="H32" s="28" t="s">
        <v>11</v>
      </c>
      <c r="I32" s="28" t="s">
        <v>11</v>
      </c>
      <c r="J32" s="28" t="s">
        <v>98</v>
      </c>
    </row>
    <row r="33" spans="2:10" ht="26.25" customHeight="1">
      <c r="B33" s="26" t="s">
        <v>666</v>
      </c>
      <c r="C33" s="28" t="s">
        <v>668</v>
      </c>
      <c r="E33" s="9">
        <v>710031</v>
      </c>
      <c r="F33" s="10">
        <v>488220</v>
      </c>
      <c r="G33" s="10" t="s">
        <v>693</v>
      </c>
      <c r="H33" s="10">
        <v>1712150</v>
      </c>
      <c r="I33" s="10">
        <v>1100700</v>
      </c>
      <c r="J33" s="10" t="s">
        <v>693</v>
      </c>
    </row>
    <row r="34" spans="2:10" ht="26.25" customHeight="1">
      <c r="B34" s="27" t="s">
        <v>670</v>
      </c>
      <c r="C34" s="28">
        <v>1996</v>
      </c>
      <c r="E34" s="9">
        <v>688883</v>
      </c>
      <c r="F34" s="10">
        <v>462300</v>
      </c>
      <c r="G34" s="10" t="s">
        <v>693</v>
      </c>
      <c r="H34" s="10">
        <v>1660755</v>
      </c>
      <c r="I34" s="10">
        <v>1070040</v>
      </c>
      <c r="J34" s="10" t="s">
        <v>693</v>
      </c>
    </row>
    <row r="35" spans="2:10" ht="26.25" customHeight="1">
      <c r="B35" s="27" t="s">
        <v>671</v>
      </c>
      <c r="C35" s="28">
        <v>1997</v>
      </c>
      <c r="E35" s="9">
        <v>637519</v>
      </c>
      <c r="F35" s="10">
        <v>423000</v>
      </c>
      <c r="G35" s="10" t="s">
        <v>693</v>
      </c>
      <c r="H35" s="10">
        <v>1490689</v>
      </c>
      <c r="I35" s="10">
        <v>953280</v>
      </c>
      <c r="J35" s="10" t="s">
        <v>693</v>
      </c>
    </row>
    <row r="36" spans="2:10" ht="26.25" customHeight="1">
      <c r="B36" s="27" t="s">
        <v>672</v>
      </c>
      <c r="C36" s="28">
        <v>1998</v>
      </c>
      <c r="E36" s="9">
        <v>637911</v>
      </c>
      <c r="F36" s="10">
        <v>427200</v>
      </c>
      <c r="G36" s="10" t="s">
        <v>693</v>
      </c>
      <c r="H36" s="10">
        <v>1372100</v>
      </c>
      <c r="I36" s="10">
        <v>868680</v>
      </c>
      <c r="J36" s="10" t="s">
        <v>693</v>
      </c>
    </row>
    <row r="37" spans="2:10" s="11" customFormat="1" ht="26.25" customHeight="1">
      <c r="B37" s="29" t="s">
        <v>673</v>
      </c>
      <c r="C37" s="30">
        <v>1999</v>
      </c>
      <c r="E37" s="12">
        <v>616715</v>
      </c>
      <c r="F37" s="13">
        <v>424500</v>
      </c>
      <c r="G37" s="13" t="s">
        <v>696</v>
      </c>
      <c r="H37" s="13">
        <v>1460486</v>
      </c>
      <c r="I37" s="13">
        <v>967440</v>
      </c>
      <c r="J37" s="13" t="s">
        <v>696</v>
      </c>
    </row>
    <row r="38" ht="6" customHeight="1" thickBot="1">
      <c r="E38" s="100"/>
    </row>
    <row r="39" spans="1:10" ht="13.5" customHeight="1">
      <c r="A39" s="101"/>
      <c r="B39" s="101"/>
      <c r="C39" s="101"/>
      <c r="D39" s="101"/>
      <c r="E39" s="101"/>
      <c r="F39" s="101"/>
      <c r="G39" s="101"/>
      <c r="H39" s="101"/>
      <c r="I39" s="101"/>
      <c r="J39" s="101"/>
    </row>
    <row r="40" ht="15" customHeight="1"/>
  </sheetData>
  <mergeCells count="14">
    <mergeCell ref="A29:D31"/>
    <mergeCell ref="E29:G29"/>
    <mergeCell ref="H29:J29"/>
    <mergeCell ref="E30:F30"/>
    <mergeCell ref="H30:I30"/>
    <mergeCell ref="A16:D18"/>
    <mergeCell ref="E16:G16"/>
    <mergeCell ref="E17:F17"/>
    <mergeCell ref="H16:J16"/>
    <mergeCell ref="H17:I17"/>
    <mergeCell ref="A3:D4"/>
    <mergeCell ref="E3:J3"/>
    <mergeCell ref="E4:G4"/>
    <mergeCell ref="H4:J4"/>
  </mergeCells>
  <printOptions/>
  <pageMargins left="0.7874015748031497" right="0.7874015748031497" top="0.6692913385826772" bottom="0.6692913385826772" header="0.5118110236220472" footer="0.5118110236220472"/>
  <pageSetup orientation="portrait" paperSize="9" r:id="rId1"/>
</worksheet>
</file>

<file path=xl/worksheets/sheet5.xml><?xml version="1.0" encoding="utf-8"?>
<worksheet xmlns="http://schemas.openxmlformats.org/spreadsheetml/2006/main" xmlns:r="http://schemas.openxmlformats.org/officeDocument/2006/relationships">
  <dimension ref="A1:P14"/>
  <sheetViews>
    <sheetView zoomScale="75" zoomScaleNormal="75" workbookViewId="0" topLeftCell="A1">
      <selection activeCell="B1" sqref="B1"/>
    </sheetView>
  </sheetViews>
  <sheetFormatPr defaultColWidth="9.00390625" defaultRowHeight="13.5"/>
  <cols>
    <col min="1" max="1" width="1.00390625" style="97" customWidth="1"/>
    <col min="2" max="2" width="8.125" style="97" customWidth="1"/>
    <col min="3" max="3" width="5.00390625" style="97" customWidth="1"/>
    <col min="4" max="4" width="1.00390625" style="97" customWidth="1"/>
    <col min="5" max="7" width="5.625" style="97" customWidth="1"/>
    <col min="8" max="8" width="6.125" style="97" customWidth="1"/>
    <col min="9" max="9" width="6.50390625" style="97" customWidth="1"/>
    <col min="10" max="10" width="6.125" style="97" customWidth="1"/>
    <col min="11" max="11" width="6.375" style="97" customWidth="1"/>
    <col min="12" max="16" width="6.00390625" style="97" customWidth="1"/>
    <col min="17" max="16384" width="9.00390625" style="97" customWidth="1"/>
  </cols>
  <sheetData>
    <row r="1" spans="1:7" ht="17.25">
      <c r="A1" s="96"/>
      <c r="B1" s="96"/>
      <c r="C1" s="96"/>
      <c r="D1" s="96"/>
      <c r="E1" s="96"/>
      <c r="F1" s="96"/>
      <c r="G1" s="2" t="s">
        <v>521</v>
      </c>
    </row>
    <row r="2" ht="7.5" customHeight="1"/>
    <row r="3" ht="14.25">
      <c r="G3" s="62" t="s">
        <v>140</v>
      </c>
    </row>
    <row r="4" spans="1:13" ht="14.25" thickBot="1">
      <c r="A4" s="26" t="s">
        <v>136</v>
      </c>
      <c r="M4" s="26" t="s">
        <v>522</v>
      </c>
    </row>
    <row r="5" spans="1:16" ht="15" customHeight="1" thickTop="1">
      <c r="A5" s="127" t="s">
        <v>491</v>
      </c>
      <c r="B5" s="127"/>
      <c r="C5" s="127"/>
      <c r="D5" s="127"/>
      <c r="E5" s="146" t="s">
        <v>523</v>
      </c>
      <c r="F5" s="162"/>
      <c r="G5" s="146" t="s">
        <v>137</v>
      </c>
      <c r="H5" s="147"/>
      <c r="I5" s="147"/>
      <c r="J5" s="147"/>
      <c r="K5" s="162"/>
      <c r="L5" s="146" t="s">
        <v>138</v>
      </c>
      <c r="M5" s="147"/>
      <c r="N5" s="147"/>
      <c r="O5" s="147"/>
      <c r="P5" s="147"/>
    </row>
    <row r="6" spans="1:16" ht="24" customHeight="1">
      <c r="A6" s="128"/>
      <c r="B6" s="128"/>
      <c r="C6" s="128"/>
      <c r="D6" s="128"/>
      <c r="E6" s="86" t="s">
        <v>524</v>
      </c>
      <c r="F6" s="86" t="s">
        <v>139</v>
      </c>
      <c r="G6" s="86" t="s">
        <v>524</v>
      </c>
      <c r="H6" s="86" t="s">
        <v>139</v>
      </c>
      <c r="I6" s="86" t="s">
        <v>525</v>
      </c>
      <c r="J6" s="86" t="s">
        <v>526</v>
      </c>
      <c r="K6" s="86" t="s">
        <v>527</v>
      </c>
      <c r="L6" s="86" t="s">
        <v>528</v>
      </c>
      <c r="M6" s="86" t="s">
        <v>139</v>
      </c>
      <c r="N6" s="86" t="s">
        <v>529</v>
      </c>
      <c r="O6" s="87" t="s">
        <v>530</v>
      </c>
      <c r="P6" s="88" t="s">
        <v>531</v>
      </c>
    </row>
    <row r="7" spans="5:16" ht="13.5">
      <c r="E7" s="98"/>
      <c r="F7" s="28" t="s">
        <v>532</v>
      </c>
      <c r="G7" s="28"/>
      <c r="H7" s="28" t="s">
        <v>532</v>
      </c>
      <c r="I7" s="28" t="s">
        <v>533</v>
      </c>
      <c r="J7" s="28" t="s">
        <v>534</v>
      </c>
      <c r="K7" s="28" t="s">
        <v>535</v>
      </c>
      <c r="L7" s="61"/>
      <c r="M7" s="28" t="s">
        <v>297</v>
      </c>
      <c r="N7" s="28" t="s">
        <v>298</v>
      </c>
      <c r="O7" s="28" t="s">
        <v>299</v>
      </c>
      <c r="P7" s="28" t="s">
        <v>535</v>
      </c>
    </row>
    <row r="8" spans="2:16" ht="14.25" customHeight="1">
      <c r="B8" s="26" t="s">
        <v>667</v>
      </c>
      <c r="C8" s="28" t="s">
        <v>669</v>
      </c>
      <c r="E8" s="9">
        <v>20</v>
      </c>
      <c r="F8" s="10">
        <v>749</v>
      </c>
      <c r="G8" s="10">
        <v>707</v>
      </c>
      <c r="H8" s="10">
        <v>16484</v>
      </c>
      <c r="I8" s="10" t="s">
        <v>675</v>
      </c>
      <c r="J8" s="10" t="s">
        <v>675</v>
      </c>
      <c r="K8" s="10" t="s">
        <v>675</v>
      </c>
      <c r="L8" s="10">
        <v>24</v>
      </c>
      <c r="M8" s="10">
        <v>293</v>
      </c>
      <c r="N8" s="10" t="s">
        <v>675</v>
      </c>
      <c r="O8" s="10" t="s">
        <v>675</v>
      </c>
      <c r="P8" s="10" t="s">
        <v>675</v>
      </c>
    </row>
    <row r="9" spans="2:16" ht="14.25" customHeight="1">
      <c r="B9" s="27" t="s">
        <v>670</v>
      </c>
      <c r="C9" s="28">
        <v>1996</v>
      </c>
      <c r="E9" s="9">
        <v>20</v>
      </c>
      <c r="F9" s="10">
        <v>752</v>
      </c>
      <c r="G9" s="10">
        <v>744</v>
      </c>
      <c r="H9" s="10">
        <v>17076</v>
      </c>
      <c r="I9" s="10" t="s">
        <v>675</v>
      </c>
      <c r="J9" s="10" t="s">
        <v>675</v>
      </c>
      <c r="K9" s="10" t="s">
        <v>675</v>
      </c>
      <c r="L9" s="10">
        <v>22</v>
      </c>
      <c r="M9" s="10">
        <v>248</v>
      </c>
      <c r="N9" s="10" t="s">
        <v>675</v>
      </c>
      <c r="O9" s="10" t="s">
        <v>675</v>
      </c>
      <c r="P9" s="10" t="s">
        <v>675</v>
      </c>
    </row>
    <row r="10" spans="2:16" ht="14.25" customHeight="1">
      <c r="B10" s="27" t="s">
        <v>671</v>
      </c>
      <c r="C10" s="28">
        <v>1997</v>
      </c>
      <c r="E10" s="9">
        <v>20</v>
      </c>
      <c r="F10" s="10">
        <v>747</v>
      </c>
      <c r="G10" s="10">
        <v>777</v>
      </c>
      <c r="H10" s="10">
        <v>17579</v>
      </c>
      <c r="I10" s="10" t="s">
        <v>675</v>
      </c>
      <c r="J10" s="10" t="s">
        <v>675</v>
      </c>
      <c r="K10" s="10" t="s">
        <v>675</v>
      </c>
      <c r="L10" s="10">
        <v>21</v>
      </c>
      <c r="M10" s="10">
        <v>222</v>
      </c>
      <c r="N10" s="10" t="s">
        <v>675</v>
      </c>
      <c r="O10" s="10" t="s">
        <v>675</v>
      </c>
      <c r="P10" s="10" t="s">
        <v>675</v>
      </c>
    </row>
    <row r="11" spans="2:16" ht="14.25" customHeight="1">
      <c r="B11" s="27" t="s">
        <v>672</v>
      </c>
      <c r="C11" s="28">
        <v>1998</v>
      </c>
      <c r="E11" s="9">
        <v>20</v>
      </c>
      <c r="F11" s="10">
        <v>645</v>
      </c>
      <c r="G11" s="10">
        <v>799</v>
      </c>
      <c r="H11" s="10">
        <v>17177</v>
      </c>
      <c r="I11" s="10" t="s">
        <v>675</v>
      </c>
      <c r="J11" s="10" t="s">
        <v>675</v>
      </c>
      <c r="K11" s="10" t="s">
        <v>675</v>
      </c>
      <c r="L11" s="10">
        <v>16</v>
      </c>
      <c r="M11" s="10">
        <v>168</v>
      </c>
      <c r="N11" s="10" t="s">
        <v>675</v>
      </c>
      <c r="O11" s="10" t="s">
        <v>675</v>
      </c>
      <c r="P11" s="10" t="s">
        <v>675</v>
      </c>
    </row>
    <row r="12" spans="2:16" s="11" customFormat="1" ht="14.25" customHeight="1">
      <c r="B12" s="29" t="s">
        <v>674</v>
      </c>
      <c r="C12" s="30">
        <v>1999</v>
      </c>
      <c r="E12" s="12">
        <v>20</v>
      </c>
      <c r="F12" s="13">
        <v>625</v>
      </c>
      <c r="G12" s="13">
        <v>844</v>
      </c>
      <c r="H12" s="13">
        <v>17630</v>
      </c>
      <c r="I12" s="13" t="s">
        <v>465</v>
      </c>
      <c r="J12" s="13" t="s">
        <v>465</v>
      </c>
      <c r="K12" s="13" t="s">
        <v>465</v>
      </c>
      <c r="L12" s="13">
        <v>11</v>
      </c>
      <c r="M12" s="13">
        <v>73</v>
      </c>
      <c r="N12" s="13" t="s">
        <v>465</v>
      </c>
      <c r="O12" s="13" t="s">
        <v>465</v>
      </c>
      <c r="P12" s="13" t="s">
        <v>465</v>
      </c>
    </row>
    <row r="13" ht="6" customHeight="1" thickBot="1">
      <c r="E13" s="100"/>
    </row>
    <row r="14" spans="1:16" ht="13.5">
      <c r="A14" s="59" t="s">
        <v>536</v>
      </c>
      <c r="B14" s="101"/>
      <c r="C14" s="101"/>
      <c r="D14" s="101"/>
      <c r="E14" s="101"/>
      <c r="F14" s="101"/>
      <c r="G14" s="101"/>
      <c r="H14" s="101"/>
      <c r="I14" s="101"/>
      <c r="J14" s="101"/>
      <c r="K14" s="101"/>
      <c r="L14" s="101"/>
      <c r="M14" s="101"/>
      <c r="N14" s="101"/>
      <c r="O14" s="101"/>
      <c r="P14" s="101"/>
    </row>
    <row r="16" ht="15" customHeight="1"/>
  </sheetData>
  <mergeCells count="4">
    <mergeCell ref="A5:D6"/>
    <mergeCell ref="E5:F5"/>
    <mergeCell ref="G5:K5"/>
    <mergeCell ref="L5:P5"/>
  </mergeCells>
  <printOptions/>
  <pageMargins left="0.7874015748031497" right="0.7874015748031497" top="0.6692913385826772" bottom="0.6692913385826772"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dimension ref="A1:L51"/>
  <sheetViews>
    <sheetView workbookViewId="0" topLeftCell="A1">
      <selection activeCell="B1" sqref="B1"/>
    </sheetView>
  </sheetViews>
  <sheetFormatPr defaultColWidth="9.00390625" defaultRowHeight="13.5"/>
  <cols>
    <col min="1" max="1" width="1.00390625" style="97" customWidth="1"/>
    <col min="2" max="2" width="2.50390625" style="97" customWidth="1"/>
    <col min="3" max="3" width="5.75390625" style="97" customWidth="1"/>
    <col min="4" max="4" width="5.00390625" style="97" customWidth="1"/>
    <col min="5" max="5" width="1.00390625" style="97" customWidth="1"/>
    <col min="6" max="12" width="10.25390625" style="97" customWidth="1"/>
    <col min="13" max="16384" width="9.00390625" style="97" customWidth="1"/>
  </cols>
  <sheetData>
    <row r="1" spans="1:7" ht="17.25">
      <c r="A1" s="96"/>
      <c r="B1" s="96"/>
      <c r="C1" s="96"/>
      <c r="D1" s="96"/>
      <c r="E1" s="96"/>
      <c r="F1" s="96"/>
      <c r="G1" s="2" t="s">
        <v>164</v>
      </c>
    </row>
    <row r="2" ht="21" customHeight="1">
      <c r="G2" s="62" t="s">
        <v>304</v>
      </c>
    </row>
    <row r="3" ht="21.75" customHeight="1">
      <c r="A3" s="26" t="s">
        <v>303</v>
      </c>
    </row>
    <row r="4" spans="1:10" ht="14.25" thickBot="1">
      <c r="A4" s="26" t="s">
        <v>165</v>
      </c>
      <c r="J4" s="26" t="s">
        <v>513</v>
      </c>
    </row>
    <row r="5" spans="1:12" ht="17.25" customHeight="1" thickTop="1">
      <c r="A5" s="127" t="s">
        <v>491</v>
      </c>
      <c r="B5" s="165"/>
      <c r="C5" s="165"/>
      <c r="D5" s="165"/>
      <c r="E5" s="166"/>
      <c r="F5" s="129" t="s">
        <v>514</v>
      </c>
      <c r="G5" s="21"/>
      <c r="H5" s="25"/>
      <c r="I5" s="129" t="s">
        <v>139</v>
      </c>
      <c r="J5" s="129" t="s">
        <v>147</v>
      </c>
      <c r="K5" s="129" t="s">
        <v>146</v>
      </c>
      <c r="L5" s="129" t="s">
        <v>515</v>
      </c>
    </row>
    <row r="6" spans="1:12" ht="17.25" customHeight="1">
      <c r="A6" s="167"/>
      <c r="B6" s="167"/>
      <c r="C6" s="167"/>
      <c r="D6" s="167"/>
      <c r="E6" s="168"/>
      <c r="F6" s="132"/>
      <c r="G6" s="16" t="s">
        <v>166</v>
      </c>
      <c r="H6" s="16" t="s">
        <v>167</v>
      </c>
      <c r="I6" s="132"/>
      <c r="J6" s="132"/>
      <c r="K6" s="132"/>
      <c r="L6" s="132"/>
    </row>
    <row r="7" spans="6:12" ht="13.5">
      <c r="F7" s="98"/>
      <c r="I7" s="28" t="s">
        <v>516</v>
      </c>
      <c r="J7" s="28" t="s">
        <v>517</v>
      </c>
      <c r="K7" s="28" t="s">
        <v>148</v>
      </c>
      <c r="L7" s="28" t="s">
        <v>518</v>
      </c>
    </row>
    <row r="8" spans="2:12" ht="15.75" customHeight="1">
      <c r="B8" s="135" t="s">
        <v>676</v>
      </c>
      <c r="C8" s="135"/>
      <c r="D8" s="28" t="s">
        <v>669</v>
      </c>
      <c r="F8" s="9">
        <v>266</v>
      </c>
      <c r="G8" s="10">
        <v>76</v>
      </c>
      <c r="H8" s="10">
        <v>190</v>
      </c>
      <c r="I8" s="10">
        <v>3034</v>
      </c>
      <c r="J8" s="10">
        <v>131656</v>
      </c>
      <c r="K8" s="10">
        <v>20340</v>
      </c>
      <c r="L8" s="10">
        <v>22446</v>
      </c>
    </row>
    <row r="9" spans="2:12" ht="15.75" customHeight="1">
      <c r="B9" s="27" t="s">
        <v>670</v>
      </c>
      <c r="C9" s="27"/>
      <c r="D9" s="28">
        <v>1996</v>
      </c>
      <c r="F9" s="9">
        <v>263</v>
      </c>
      <c r="G9" s="10">
        <v>75</v>
      </c>
      <c r="H9" s="10">
        <v>188</v>
      </c>
      <c r="I9" s="10">
        <v>3014</v>
      </c>
      <c r="J9" s="10">
        <v>124910</v>
      </c>
      <c r="K9" s="10">
        <v>19032</v>
      </c>
      <c r="L9" s="10">
        <v>22165</v>
      </c>
    </row>
    <row r="10" spans="2:12" ht="15.75" customHeight="1">
      <c r="B10" s="27" t="s">
        <v>671</v>
      </c>
      <c r="C10" s="27"/>
      <c r="D10" s="28">
        <v>1997</v>
      </c>
      <c r="F10" s="9">
        <v>263</v>
      </c>
      <c r="G10" s="10">
        <v>75</v>
      </c>
      <c r="H10" s="10">
        <v>188</v>
      </c>
      <c r="I10" s="10">
        <v>3001</v>
      </c>
      <c r="J10" s="10">
        <v>116818</v>
      </c>
      <c r="K10" s="10">
        <v>18094</v>
      </c>
      <c r="L10" s="10">
        <v>20146</v>
      </c>
    </row>
    <row r="11" spans="2:12" ht="15.75" customHeight="1">
      <c r="B11" s="27" t="s">
        <v>672</v>
      </c>
      <c r="C11" s="27"/>
      <c r="D11" s="28">
        <v>1998</v>
      </c>
      <c r="F11" s="9">
        <v>262</v>
      </c>
      <c r="G11" s="10">
        <v>74</v>
      </c>
      <c r="H11" s="10">
        <v>188</v>
      </c>
      <c r="I11" s="10">
        <v>2987</v>
      </c>
      <c r="J11" s="10">
        <v>110235</v>
      </c>
      <c r="K11" s="10">
        <v>16971</v>
      </c>
      <c r="L11" s="10">
        <v>18888</v>
      </c>
    </row>
    <row r="12" spans="2:12" s="11" customFormat="1" ht="15.75" customHeight="1">
      <c r="B12" s="29" t="s">
        <v>674</v>
      </c>
      <c r="C12" s="29"/>
      <c r="D12" s="30">
        <v>1999</v>
      </c>
      <c r="F12" s="12">
        <v>306</v>
      </c>
      <c r="G12" s="13">
        <v>120</v>
      </c>
      <c r="H12" s="13">
        <v>186</v>
      </c>
      <c r="I12" s="13">
        <v>2980</v>
      </c>
      <c r="J12" s="13">
        <v>107750</v>
      </c>
      <c r="K12" s="13">
        <v>16472</v>
      </c>
      <c r="L12" s="13">
        <v>18366</v>
      </c>
    </row>
    <row r="13" spans="2:12" s="11" customFormat="1" ht="15.75" customHeight="1">
      <c r="B13" s="29"/>
      <c r="C13" s="29"/>
      <c r="D13" s="30"/>
      <c r="F13" s="12"/>
      <c r="G13" s="13"/>
      <c r="H13" s="13"/>
      <c r="I13" s="13"/>
      <c r="J13" s="13"/>
      <c r="K13" s="13"/>
      <c r="L13" s="13"/>
    </row>
    <row r="14" spans="2:12" s="11" customFormat="1" ht="15.75" customHeight="1">
      <c r="B14" s="164" t="s">
        <v>6</v>
      </c>
      <c r="C14" s="138"/>
      <c r="D14" s="138"/>
      <c r="F14" s="12">
        <v>231</v>
      </c>
      <c r="G14" s="13">
        <v>61</v>
      </c>
      <c r="H14" s="13">
        <f>SUM(H18:H31)</f>
        <v>170</v>
      </c>
      <c r="I14" s="13">
        <v>2376</v>
      </c>
      <c r="J14" s="13">
        <v>86851</v>
      </c>
      <c r="K14" s="13">
        <v>13482</v>
      </c>
      <c r="L14" s="13">
        <v>14879</v>
      </c>
    </row>
    <row r="15" spans="2:12" s="11" customFormat="1" ht="15.75" customHeight="1">
      <c r="B15" s="111"/>
      <c r="C15" s="111"/>
      <c r="D15" s="44"/>
      <c r="F15" s="12"/>
      <c r="G15" s="13"/>
      <c r="H15" s="13"/>
      <c r="I15" s="13"/>
      <c r="J15" s="13"/>
      <c r="K15" s="13"/>
      <c r="L15" s="13"/>
    </row>
    <row r="16" spans="2:12" s="11" customFormat="1" ht="15.75" customHeight="1">
      <c r="B16" s="164" t="s">
        <v>466</v>
      </c>
      <c r="C16" s="138"/>
      <c r="D16" s="138"/>
      <c r="F16" s="12">
        <v>75</v>
      </c>
      <c r="G16" s="13">
        <v>59</v>
      </c>
      <c r="H16" s="13">
        <v>18</v>
      </c>
      <c r="I16" s="13">
        <v>604</v>
      </c>
      <c r="J16" s="13">
        <v>20899</v>
      </c>
      <c r="K16" s="13">
        <v>2990</v>
      </c>
      <c r="L16" s="13">
        <v>3487</v>
      </c>
    </row>
    <row r="17" spans="2:12" ht="15.75" customHeight="1">
      <c r="B17" s="66"/>
      <c r="C17" s="66"/>
      <c r="D17" s="41"/>
      <c r="F17" s="9"/>
      <c r="G17" s="10"/>
      <c r="H17" s="10"/>
      <c r="I17" s="10"/>
      <c r="J17" s="10"/>
      <c r="K17" s="10"/>
      <c r="L17" s="10"/>
    </row>
    <row r="18" spans="2:12" ht="15.75" customHeight="1">
      <c r="B18" s="66"/>
      <c r="C18" s="169" t="s">
        <v>327</v>
      </c>
      <c r="D18" s="139"/>
      <c r="F18" s="9">
        <v>182</v>
      </c>
      <c r="G18" s="10">
        <v>12</v>
      </c>
      <c r="H18" s="10">
        <v>170</v>
      </c>
      <c r="I18" s="10">
        <v>1223</v>
      </c>
      <c r="J18" s="10">
        <v>42695</v>
      </c>
      <c r="K18" s="10">
        <v>6544</v>
      </c>
      <c r="L18" s="10">
        <v>7369</v>
      </c>
    </row>
    <row r="19" spans="2:12" ht="15.75" customHeight="1">
      <c r="B19" s="66"/>
      <c r="C19" s="169" t="s">
        <v>328</v>
      </c>
      <c r="D19" s="139"/>
      <c r="F19" s="9">
        <v>4</v>
      </c>
      <c r="G19" s="10">
        <v>4</v>
      </c>
      <c r="H19" s="10" t="s">
        <v>372</v>
      </c>
      <c r="I19" s="10">
        <v>186</v>
      </c>
      <c r="J19" s="10">
        <v>7054</v>
      </c>
      <c r="K19" s="10">
        <v>1109</v>
      </c>
      <c r="L19" s="10">
        <v>1302</v>
      </c>
    </row>
    <row r="20" spans="2:12" ht="15.75" customHeight="1">
      <c r="B20" s="66"/>
      <c r="C20" s="169" t="s">
        <v>168</v>
      </c>
      <c r="D20" s="139"/>
      <c r="F20" s="9">
        <v>3</v>
      </c>
      <c r="G20" s="10">
        <v>3</v>
      </c>
      <c r="H20" s="10" t="s">
        <v>372</v>
      </c>
      <c r="I20" s="10">
        <v>115</v>
      </c>
      <c r="J20" s="10">
        <v>4401</v>
      </c>
      <c r="K20" s="10">
        <v>1091</v>
      </c>
      <c r="L20" s="10">
        <v>984</v>
      </c>
    </row>
    <row r="21" spans="2:12" ht="15.75" customHeight="1">
      <c r="B21" s="66"/>
      <c r="C21" s="169" t="s">
        <v>169</v>
      </c>
      <c r="D21" s="139"/>
      <c r="F21" s="9">
        <v>3</v>
      </c>
      <c r="G21" s="10">
        <v>3</v>
      </c>
      <c r="H21" s="10" t="s">
        <v>372</v>
      </c>
      <c r="I21" s="10">
        <v>148</v>
      </c>
      <c r="J21" s="10">
        <v>5869</v>
      </c>
      <c r="K21" s="10">
        <v>920</v>
      </c>
      <c r="L21" s="10">
        <v>999</v>
      </c>
    </row>
    <row r="22" spans="2:12" ht="15.75" customHeight="1">
      <c r="B22" s="66"/>
      <c r="C22" s="169" t="s">
        <v>170</v>
      </c>
      <c r="D22" s="139"/>
      <c r="F22" s="9">
        <v>4</v>
      </c>
      <c r="G22" s="10">
        <v>4</v>
      </c>
      <c r="H22" s="10" t="s">
        <v>372</v>
      </c>
      <c r="I22" s="10">
        <v>60</v>
      </c>
      <c r="J22" s="10">
        <v>2113</v>
      </c>
      <c r="K22" s="10">
        <v>270</v>
      </c>
      <c r="L22" s="10">
        <v>312</v>
      </c>
    </row>
    <row r="23" spans="2:12" ht="15.75" customHeight="1">
      <c r="B23" s="66"/>
      <c r="C23" s="169" t="s">
        <v>171</v>
      </c>
      <c r="D23" s="139"/>
      <c r="F23" s="9">
        <v>4</v>
      </c>
      <c r="G23" s="10">
        <v>4</v>
      </c>
      <c r="H23" s="10" t="s">
        <v>372</v>
      </c>
      <c r="I23" s="10">
        <v>84</v>
      </c>
      <c r="J23" s="10">
        <v>3341</v>
      </c>
      <c r="K23" s="10">
        <v>517</v>
      </c>
      <c r="L23" s="10">
        <v>538</v>
      </c>
    </row>
    <row r="24" spans="2:12" ht="15.75" customHeight="1">
      <c r="B24" s="66"/>
      <c r="C24" s="169" t="s">
        <v>172</v>
      </c>
      <c r="D24" s="139"/>
      <c r="F24" s="9">
        <v>2</v>
      </c>
      <c r="G24" s="10">
        <v>2</v>
      </c>
      <c r="H24" s="10" t="s">
        <v>372</v>
      </c>
      <c r="I24" s="10">
        <v>20</v>
      </c>
      <c r="J24" s="10">
        <v>795</v>
      </c>
      <c r="K24" s="10">
        <v>74</v>
      </c>
      <c r="L24" s="10">
        <v>107</v>
      </c>
    </row>
    <row r="25" spans="2:12" ht="15.75" customHeight="1">
      <c r="B25" s="66"/>
      <c r="C25" s="169" t="s">
        <v>173</v>
      </c>
      <c r="D25" s="139"/>
      <c r="F25" s="9">
        <v>3</v>
      </c>
      <c r="G25" s="10">
        <v>3</v>
      </c>
      <c r="H25" s="10" t="s">
        <v>372</v>
      </c>
      <c r="I25" s="10">
        <v>58</v>
      </c>
      <c r="J25" s="10">
        <v>2190</v>
      </c>
      <c r="K25" s="10">
        <v>314</v>
      </c>
      <c r="L25" s="10">
        <v>330</v>
      </c>
    </row>
    <row r="26" spans="2:12" ht="15.75" customHeight="1">
      <c r="B26" s="66"/>
      <c r="C26" s="169" t="s">
        <v>174</v>
      </c>
      <c r="D26" s="139"/>
      <c r="F26" s="9">
        <v>6</v>
      </c>
      <c r="G26" s="10">
        <v>6</v>
      </c>
      <c r="H26" s="10" t="s">
        <v>372</v>
      </c>
      <c r="I26" s="10">
        <v>99</v>
      </c>
      <c r="J26" s="10">
        <v>3459</v>
      </c>
      <c r="K26" s="10">
        <v>366</v>
      </c>
      <c r="L26" s="10">
        <v>545</v>
      </c>
    </row>
    <row r="27" spans="2:12" ht="15.75" customHeight="1">
      <c r="B27" s="66"/>
      <c r="C27" s="169" t="s">
        <v>175</v>
      </c>
      <c r="D27" s="139"/>
      <c r="F27" s="9">
        <v>3</v>
      </c>
      <c r="G27" s="10">
        <v>3</v>
      </c>
      <c r="H27" s="10" t="s">
        <v>372</v>
      </c>
      <c r="I27" s="10">
        <v>64</v>
      </c>
      <c r="J27" s="10">
        <v>2240</v>
      </c>
      <c r="K27" s="10">
        <v>343</v>
      </c>
      <c r="L27" s="10">
        <v>359</v>
      </c>
    </row>
    <row r="28" spans="2:12" ht="15.75" customHeight="1">
      <c r="B28" s="66"/>
      <c r="C28" s="169" t="s">
        <v>176</v>
      </c>
      <c r="D28" s="139"/>
      <c r="F28" s="9">
        <v>3</v>
      </c>
      <c r="G28" s="10">
        <v>3</v>
      </c>
      <c r="H28" s="10" t="s">
        <v>372</v>
      </c>
      <c r="I28" s="10">
        <v>72</v>
      </c>
      <c r="J28" s="10">
        <v>3307</v>
      </c>
      <c r="K28" s="10">
        <v>501</v>
      </c>
      <c r="L28" s="10">
        <v>523</v>
      </c>
    </row>
    <row r="29" spans="2:12" ht="15.75" customHeight="1">
      <c r="B29" s="66"/>
      <c r="C29" s="169" t="s">
        <v>177</v>
      </c>
      <c r="D29" s="139"/>
      <c r="F29" s="9">
        <v>4</v>
      </c>
      <c r="G29" s="10">
        <v>4</v>
      </c>
      <c r="H29" s="10" t="s">
        <v>372</v>
      </c>
      <c r="I29" s="10">
        <v>81</v>
      </c>
      <c r="J29" s="10">
        <v>2597</v>
      </c>
      <c r="K29" s="10">
        <v>396</v>
      </c>
      <c r="L29" s="10">
        <v>409</v>
      </c>
    </row>
    <row r="30" spans="2:12" ht="15.75" customHeight="1">
      <c r="B30" s="66"/>
      <c r="C30" s="169" t="s">
        <v>178</v>
      </c>
      <c r="D30" s="139"/>
      <c r="F30" s="9">
        <v>5</v>
      </c>
      <c r="G30" s="10">
        <v>5</v>
      </c>
      <c r="H30" s="10" t="s">
        <v>372</v>
      </c>
      <c r="I30" s="10">
        <v>108</v>
      </c>
      <c r="J30" s="10">
        <v>4214</v>
      </c>
      <c r="K30" s="10">
        <v>596</v>
      </c>
      <c r="L30" s="10">
        <v>678</v>
      </c>
    </row>
    <row r="31" spans="2:12" ht="15.75" customHeight="1">
      <c r="B31" s="66"/>
      <c r="C31" s="169" t="s">
        <v>179</v>
      </c>
      <c r="D31" s="139"/>
      <c r="F31" s="9">
        <v>5</v>
      </c>
      <c r="G31" s="10">
        <v>5</v>
      </c>
      <c r="H31" s="10" t="s">
        <v>372</v>
      </c>
      <c r="I31" s="10">
        <v>58</v>
      </c>
      <c r="J31" s="10">
        <v>2576</v>
      </c>
      <c r="K31" s="10">
        <v>441</v>
      </c>
      <c r="L31" s="10">
        <v>424</v>
      </c>
    </row>
    <row r="32" spans="2:12" ht="15.75" customHeight="1">
      <c r="B32" s="66"/>
      <c r="C32" s="66"/>
      <c r="D32" s="41"/>
      <c r="F32" s="9">
        <f>SUM(G32:H32)</f>
        <v>0</v>
      </c>
      <c r="G32" s="10"/>
      <c r="H32" s="10"/>
      <c r="I32" s="10"/>
      <c r="J32" s="10"/>
      <c r="K32" s="10"/>
      <c r="L32" s="10"/>
    </row>
    <row r="33" spans="2:12" ht="15.75" customHeight="1">
      <c r="B33" s="66"/>
      <c r="C33" s="169" t="s">
        <v>329</v>
      </c>
      <c r="D33" s="139"/>
      <c r="F33" s="9">
        <v>7</v>
      </c>
      <c r="G33" s="10">
        <v>5</v>
      </c>
      <c r="H33" s="10">
        <v>2</v>
      </c>
      <c r="I33" s="10">
        <v>94</v>
      </c>
      <c r="J33" s="10">
        <v>4120</v>
      </c>
      <c r="K33" s="10">
        <v>566</v>
      </c>
      <c r="L33" s="10">
        <v>664</v>
      </c>
    </row>
    <row r="34" spans="2:12" ht="15.75" customHeight="1">
      <c r="B34" s="66"/>
      <c r="C34" s="169" t="s">
        <v>330</v>
      </c>
      <c r="D34" s="139"/>
      <c r="F34" s="9">
        <v>5</v>
      </c>
      <c r="G34" s="10">
        <v>5</v>
      </c>
      <c r="H34" s="10" t="s">
        <v>374</v>
      </c>
      <c r="I34" s="10">
        <v>27</v>
      </c>
      <c r="J34" s="10">
        <v>1074</v>
      </c>
      <c r="K34" s="10">
        <v>127</v>
      </c>
      <c r="L34" s="10">
        <v>167</v>
      </c>
    </row>
    <row r="35" spans="2:12" ht="15.75" customHeight="1">
      <c r="B35" s="66"/>
      <c r="C35" s="169" t="s">
        <v>7</v>
      </c>
      <c r="D35" s="139"/>
      <c r="F35" s="9">
        <v>2</v>
      </c>
      <c r="G35" s="10">
        <v>2</v>
      </c>
      <c r="H35" s="10" t="s">
        <v>345</v>
      </c>
      <c r="I35" s="10">
        <v>15</v>
      </c>
      <c r="J35" s="10">
        <v>488</v>
      </c>
      <c r="K35" s="10">
        <v>63</v>
      </c>
      <c r="L35" s="10">
        <v>76</v>
      </c>
    </row>
    <row r="36" spans="2:12" ht="15.75" customHeight="1">
      <c r="B36" s="66"/>
      <c r="C36" s="169" t="s">
        <v>180</v>
      </c>
      <c r="D36" s="139"/>
      <c r="F36" s="9">
        <v>2</v>
      </c>
      <c r="G36" s="10">
        <v>2</v>
      </c>
      <c r="H36" s="10" t="s">
        <v>367</v>
      </c>
      <c r="I36" s="10">
        <v>37</v>
      </c>
      <c r="J36" s="10">
        <v>1395</v>
      </c>
      <c r="K36" s="10">
        <v>231</v>
      </c>
      <c r="L36" s="10">
        <v>237</v>
      </c>
    </row>
    <row r="37" spans="2:12" ht="15.75" customHeight="1">
      <c r="B37" s="66"/>
      <c r="C37" s="169" t="s">
        <v>8</v>
      </c>
      <c r="D37" s="139"/>
      <c r="F37" s="9">
        <v>4</v>
      </c>
      <c r="G37" s="10">
        <v>4</v>
      </c>
      <c r="H37" s="10" t="s">
        <v>346</v>
      </c>
      <c r="I37" s="10">
        <v>34</v>
      </c>
      <c r="J37" s="10">
        <v>1080</v>
      </c>
      <c r="K37" s="10">
        <v>111</v>
      </c>
      <c r="L37" s="10">
        <v>162</v>
      </c>
    </row>
    <row r="38" spans="2:12" ht="15.75" customHeight="1">
      <c r="B38" s="66"/>
      <c r="C38" s="169" t="s">
        <v>181</v>
      </c>
      <c r="D38" s="139"/>
      <c r="F38" s="9">
        <v>4</v>
      </c>
      <c r="G38" s="10">
        <v>4</v>
      </c>
      <c r="H38" s="10" t="s">
        <v>339</v>
      </c>
      <c r="I38" s="10">
        <v>49</v>
      </c>
      <c r="J38" s="10">
        <v>1831</v>
      </c>
      <c r="K38" s="10">
        <v>173</v>
      </c>
      <c r="L38" s="10">
        <v>294</v>
      </c>
    </row>
    <row r="39" spans="2:12" ht="15.75" customHeight="1">
      <c r="B39" s="66"/>
      <c r="C39" s="169" t="s">
        <v>331</v>
      </c>
      <c r="D39" s="139"/>
      <c r="F39" s="9">
        <v>14</v>
      </c>
      <c r="G39" s="10">
        <v>3</v>
      </c>
      <c r="H39" s="10">
        <v>11</v>
      </c>
      <c r="I39" s="10">
        <v>89</v>
      </c>
      <c r="J39" s="10">
        <v>2936</v>
      </c>
      <c r="K39" s="10">
        <v>380</v>
      </c>
      <c r="L39" s="10">
        <v>475</v>
      </c>
    </row>
    <row r="40" spans="2:12" ht="15.75" customHeight="1">
      <c r="B40" s="66"/>
      <c r="C40" s="169" t="s">
        <v>9</v>
      </c>
      <c r="D40" s="139"/>
      <c r="F40" s="9">
        <v>5</v>
      </c>
      <c r="G40" s="10">
        <v>2</v>
      </c>
      <c r="H40" s="10">
        <v>3</v>
      </c>
      <c r="I40" s="10">
        <v>20</v>
      </c>
      <c r="J40" s="10">
        <v>604</v>
      </c>
      <c r="K40" s="10">
        <v>66</v>
      </c>
      <c r="L40" s="10">
        <v>97</v>
      </c>
    </row>
    <row r="41" spans="2:12" ht="15.75" customHeight="1">
      <c r="B41" s="66"/>
      <c r="C41" s="169" t="s">
        <v>182</v>
      </c>
      <c r="D41" s="139"/>
      <c r="F41" s="9">
        <v>2</v>
      </c>
      <c r="G41" s="10">
        <v>2</v>
      </c>
      <c r="H41" s="10" t="s">
        <v>495</v>
      </c>
      <c r="I41" s="10">
        <v>5</v>
      </c>
      <c r="J41" s="10">
        <v>137</v>
      </c>
      <c r="K41" s="10">
        <v>4</v>
      </c>
      <c r="L41" s="10">
        <v>21</v>
      </c>
    </row>
    <row r="42" spans="2:12" ht="15.75" customHeight="1">
      <c r="B42" s="66"/>
      <c r="C42" s="170" t="s">
        <v>10</v>
      </c>
      <c r="D42" s="170"/>
      <c r="F42" s="9">
        <v>7</v>
      </c>
      <c r="G42" s="10">
        <v>7</v>
      </c>
      <c r="H42" s="10" t="s">
        <v>347</v>
      </c>
      <c r="I42" s="10">
        <v>43</v>
      </c>
      <c r="J42" s="10">
        <v>1131</v>
      </c>
      <c r="K42" s="10">
        <v>187</v>
      </c>
      <c r="L42" s="10">
        <v>204</v>
      </c>
    </row>
    <row r="43" spans="2:12" ht="15.75" customHeight="1">
      <c r="B43" s="66"/>
      <c r="C43" s="169" t="s">
        <v>183</v>
      </c>
      <c r="D43" s="139"/>
      <c r="F43" s="9">
        <v>2</v>
      </c>
      <c r="G43" s="10">
        <v>2</v>
      </c>
      <c r="H43" s="10" t="s">
        <v>374</v>
      </c>
      <c r="I43" s="10">
        <v>21</v>
      </c>
      <c r="J43" s="10">
        <v>624</v>
      </c>
      <c r="K43" s="10">
        <v>88</v>
      </c>
      <c r="L43" s="10">
        <v>99</v>
      </c>
    </row>
    <row r="44" spans="2:12" ht="15.75" customHeight="1">
      <c r="B44" s="66"/>
      <c r="C44" s="169" t="s">
        <v>184</v>
      </c>
      <c r="D44" s="139"/>
      <c r="F44" s="9">
        <v>1</v>
      </c>
      <c r="G44" s="10">
        <v>1</v>
      </c>
      <c r="H44" s="10" t="s">
        <v>374</v>
      </c>
      <c r="I44" s="10">
        <v>7</v>
      </c>
      <c r="J44" s="10">
        <v>295</v>
      </c>
      <c r="K44" s="10">
        <v>39</v>
      </c>
      <c r="L44" s="10">
        <v>46</v>
      </c>
    </row>
    <row r="45" spans="2:12" ht="15.75" customHeight="1">
      <c r="B45" s="66"/>
      <c r="C45" s="169" t="s">
        <v>185</v>
      </c>
      <c r="D45" s="139"/>
      <c r="F45" s="9">
        <v>1</v>
      </c>
      <c r="G45" s="10">
        <v>1</v>
      </c>
      <c r="H45" s="10" t="s">
        <v>348</v>
      </c>
      <c r="I45" s="10">
        <v>5</v>
      </c>
      <c r="J45" s="10">
        <v>215</v>
      </c>
      <c r="K45" s="10">
        <v>31</v>
      </c>
      <c r="L45" s="10">
        <v>34</v>
      </c>
    </row>
    <row r="46" spans="2:12" ht="15.75" customHeight="1">
      <c r="B46" s="66"/>
      <c r="C46" s="169" t="s">
        <v>186</v>
      </c>
      <c r="D46" s="139"/>
      <c r="F46" s="9">
        <v>5</v>
      </c>
      <c r="G46" s="10">
        <v>5</v>
      </c>
      <c r="H46" s="10" t="s">
        <v>389</v>
      </c>
      <c r="I46" s="10">
        <v>30</v>
      </c>
      <c r="J46" s="10">
        <v>1043</v>
      </c>
      <c r="K46" s="10">
        <v>138</v>
      </c>
      <c r="L46" s="10">
        <v>154</v>
      </c>
    </row>
    <row r="47" spans="2:12" ht="15.75" customHeight="1">
      <c r="B47" s="66"/>
      <c r="C47" s="169" t="s">
        <v>332</v>
      </c>
      <c r="D47" s="139"/>
      <c r="F47" s="9">
        <v>5</v>
      </c>
      <c r="G47" s="10">
        <v>5</v>
      </c>
      <c r="H47" s="10" t="s">
        <v>519</v>
      </c>
      <c r="I47" s="10">
        <v>67</v>
      </c>
      <c r="J47" s="10">
        <v>1950</v>
      </c>
      <c r="K47" s="10">
        <v>455</v>
      </c>
      <c r="L47" s="10">
        <v>385</v>
      </c>
    </row>
    <row r="48" spans="2:12" ht="15.75" customHeight="1">
      <c r="B48" s="66"/>
      <c r="C48" s="169" t="s">
        <v>333</v>
      </c>
      <c r="D48" s="139"/>
      <c r="F48" s="9">
        <v>5</v>
      </c>
      <c r="G48" s="10">
        <v>5</v>
      </c>
      <c r="H48" s="10" t="s">
        <v>372</v>
      </c>
      <c r="I48" s="10">
        <v>17</v>
      </c>
      <c r="J48" s="10">
        <v>357</v>
      </c>
      <c r="K48" s="10">
        <v>56</v>
      </c>
      <c r="L48" s="10">
        <v>68</v>
      </c>
    </row>
    <row r="49" spans="2:12" ht="15.75" customHeight="1">
      <c r="B49" s="41"/>
      <c r="C49" s="170" t="s">
        <v>334</v>
      </c>
      <c r="D49" s="170"/>
      <c r="F49" s="9">
        <v>4</v>
      </c>
      <c r="G49" s="10">
        <v>4</v>
      </c>
      <c r="H49" s="10" t="s">
        <v>345</v>
      </c>
      <c r="I49" s="10">
        <v>44</v>
      </c>
      <c r="J49" s="10">
        <v>1619</v>
      </c>
      <c r="K49" s="10">
        <v>275</v>
      </c>
      <c r="L49" s="10">
        <v>304</v>
      </c>
    </row>
    <row r="50" spans="2:6" ht="6" customHeight="1" thickBot="1">
      <c r="B50" s="8"/>
      <c r="C50" s="31"/>
      <c r="D50" s="31"/>
      <c r="F50" s="100"/>
    </row>
    <row r="51" spans="1:12" ht="13.5">
      <c r="A51" s="59" t="s">
        <v>520</v>
      </c>
      <c r="B51" s="101"/>
      <c r="C51" s="101"/>
      <c r="D51" s="101"/>
      <c r="E51" s="101"/>
      <c r="F51" s="101"/>
      <c r="G51" s="101"/>
      <c r="H51" s="101"/>
      <c r="I51" s="101"/>
      <c r="J51" s="101"/>
      <c r="K51" s="101"/>
      <c r="L51" s="101"/>
    </row>
  </sheetData>
  <mergeCells count="40">
    <mergeCell ref="C44:D44"/>
    <mergeCell ref="C45:D45"/>
    <mergeCell ref="C46:D46"/>
    <mergeCell ref="C49:D49"/>
    <mergeCell ref="C48:D48"/>
    <mergeCell ref="C47:D47"/>
    <mergeCell ref="C39:D39"/>
    <mergeCell ref="C40:D40"/>
    <mergeCell ref="C43:D43"/>
    <mergeCell ref="C30:D30"/>
    <mergeCell ref="C31:D31"/>
    <mergeCell ref="C41:D41"/>
    <mergeCell ref="C42:D42"/>
    <mergeCell ref="C33:D33"/>
    <mergeCell ref="C34:D34"/>
    <mergeCell ref="C35:D35"/>
    <mergeCell ref="C36:D36"/>
    <mergeCell ref="C37:D37"/>
    <mergeCell ref="C38:D38"/>
    <mergeCell ref="C26:D26"/>
    <mergeCell ref="C27:D27"/>
    <mergeCell ref="C28:D28"/>
    <mergeCell ref="C29:D29"/>
    <mergeCell ref="C22:D22"/>
    <mergeCell ref="C23:D23"/>
    <mergeCell ref="C24:D24"/>
    <mergeCell ref="C25:D25"/>
    <mergeCell ref="C18:D18"/>
    <mergeCell ref="C19:D19"/>
    <mergeCell ref="C20:D20"/>
    <mergeCell ref="C21:D21"/>
    <mergeCell ref="K5:K6"/>
    <mergeCell ref="L5:L6"/>
    <mergeCell ref="B14:D14"/>
    <mergeCell ref="B16:D16"/>
    <mergeCell ref="A5:E6"/>
    <mergeCell ref="F5:F6"/>
    <mergeCell ref="I5:I6"/>
    <mergeCell ref="J5:J6"/>
    <mergeCell ref="B8:C8"/>
  </mergeCells>
  <printOptions/>
  <pageMargins left="0.7874015748031497" right="0.7874015748031497" top="0.6692913385826772" bottom="0.6692913385826772"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dimension ref="A1:Y154"/>
  <sheetViews>
    <sheetView workbookViewId="0" topLeftCell="A1">
      <selection activeCell="H12" sqref="H12"/>
    </sheetView>
  </sheetViews>
  <sheetFormatPr defaultColWidth="9.00390625" defaultRowHeight="13.5"/>
  <cols>
    <col min="1" max="1" width="1.00390625" style="97" customWidth="1"/>
    <col min="2" max="2" width="2.00390625" style="97" customWidth="1"/>
    <col min="3" max="3" width="5.375" style="97" customWidth="1"/>
    <col min="4" max="4" width="5.25390625" style="97" customWidth="1"/>
    <col min="5" max="5" width="1.00390625" style="97" customWidth="1"/>
    <col min="6" max="13" width="9.00390625" style="97" customWidth="1"/>
    <col min="14" max="24" width="7.875" style="97" customWidth="1"/>
    <col min="25" max="16384" width="9.00390625" style="97" customWidth="1"/>
  </cols>
  <sheetData>
    <row r="1" spans="1:9" ht="17.25">
      <c r="A1" s="96"/>
      <c r="B1" s="96"/>
      <c r="C1" s="96"/>
      <c r="D1" s="96"/>
      <c r="E1" s="96"/>
      <c r="F1" s="96"/>
      <c r="G1" s="96"/>
      <c r="H1" s="96"/>
      <c r="I1" s="2" t="s">
        <v>341</v>
      </c>
    </row>
    <row r="2" spans="1:2" ht="12" customHeight="1">
      <c r="A2" s="26" t="s">
        <v>456</v>
      </c>
      <c r="B2" s="32"/>
    </row>
    <row r="3" ht="12" customHeight="1">
      <c r="A3" s="26" t="s">
        <v>605</v>
      </c>
    </row>
    <row r="4" spans="1:24" ht="12" customHeight="1" thickBot="1">
      <c r="A4" s="26" t="s">
        <v>326</v>
      </c>
      <c r="X4" s="60">
        <v>36250</v>
      </c>
    </row>
    <row r="5" spans="1:24" ht="15" customHeight="1" thickTop="1">
      <c r="A5" s="127" t="s">
        <v>457</v>
      </c>
      <c r="B5" s="127"/>
      <c r="C5" s="127"/>
      <c r="D5" s="127"/>
      <c r="E5" s="174"/>
      <c r="F5" s="129" t="s">
        <v>458</v>
      </c>
      <c r="G5" s="146" t="s">
        <v>459</v>
      </c>
      <c r="H5" s="147"/>
      <c r="I5" s="147"/>
      <c r="J5" s="147"/>
      <c r="K5" s="147"/>
      <c r="L5" s="147"/>
      <c r="M5" s="147"/>
      <c r="N5" s="147"/>
      <c r="O5" s="147"/>
      <c r="P5" s="162"/>
      <c r="Q5" s="129" t="s">
        <v>187</v>
      </c>
      <c r="R5" s="146" t="s">
        <v>460</v>
      </c>
      <c r="S5" s="147"/>
      <c r="T5" s="147"/>
      <c r="U5" s="147"/>
      <c r="V5" s="147"/>
      <c r="W5" s="162"/>
      <c r="X5" s="129" t="s">
        <v>350</v>
      </c>
    </row>
    <row r="6" spans="1:25" ht="15" customHeight="1">
      <c r="A6" s="128"/>
      <c r="B6" s="128"/>
      <c r="C6" s="128"/>
      <c r="D6" s="128"/>
      <c r="E6" s="175"/>
      <c r="F6" s="132"/>
      <c r="G6" s="16" t="s">
        <v>188</v>
      </c>
      <c r="H6" s="16" t="s">
        <v>189</v>
      </c>
      <c r="I6" s="16" t="s">
        <v>190</v>
      </c>
      <c r="J6" s="16" t="s">
        <v>606</v>
      </c>
      <c r="K6" s="16" t="s">
        <v>191</v>
      </c>
      <c r="L6" s="16" t="s">
        <v>192</v>
      </c>
      <c r="M6" s="16" t="s">
        <v>607</v>
      </c>
      <c r="N6" s="15" t="s">
        <v>608</v>
      </c>
      <c r="O6" s="16" t="s">
        <v>461</v>
      </c>
      <c r="P6" s="16" t="s">
        <v>609</v>
      </c>
      <c r="Q6" s="132"/>
      <c r="R6" s="16" t="s">
        <v>193</v>
      </c>
      <c r="S6" s="16" t="s">
        <v>462</v>
      </c>
      <c r="T6" s="16" t="s">
        <v>610</v>
      </c>
      <c r="U6" s="16" t="s">
        <v>194</v>
      </c>
      <c r="V6" s="16" t="s">
        <v>463</v>
      </c>
      <c r="W6" s="16" t="s">
        <v>464</v>
      </c>
      <c r="X6" s="132"/>
      <c r="Y6" s="102"/>
    </row>
    <row r="7" ht="3.75" customHeight="1">
      <c r="F7" s="98"/>
    </row>
    <row r="8" spans="2:24" ht="9.75" customHeight="1">
      <c r="B8" s="26" t="s">
        <v>679</v>
      </c>
      <c r="C8" s="26"/>
      <c r="D8" s="28">
        <v>1995</v>
      </c>
      <c r="F8" s="120">
        <v>1457155</v>
      </c>
      <c r="G8" s="121">
        <v>1028778</v>
      </c>
      <c r="H8" s="121">
        <v>54291</v>
      </c>
      <c r="I8" s="121">
        <v>125197</v>
      </c>
      <c r="J8" s="121">
        <v>1147</v>
      </c>
      <c r="K8" s="121">
        <v>1636</v>
      </c>
      <c r="L8" s="121">
        <v>3366</v>
      </c>
      <c r="M8" s="121">
        <v>177683</v>
      </c>
      <c r="N8" s="121">
        <v>638234</v>
      </c>
      <c r="O8" s="121">
        <v>19175</v>
      </c>
      <c r="P8" s="121">
        <v>8049</v>
      </c>
      <c r="Q8" s="121">
        <v>17412</v>
      </c>
      <c r="R8" s="121">
        <v>410965</v>
      </c>
      <c r="S8" s="121">
        <v>24564</v>
      </c>
      <c r="T8" s="121">
        <v>49</v>
      </c>
      <c r="U8" s="121">
        <v>235663</v>
      </c>
      <c r="V8" s="121">
        <v>132360</v>
      </c>
      <c r="W8" s="121">
        <v>917</v>
      </c>
      <c r="X8" s="124">
        <v>1.46</v>
      </c>
    </row>
    <row r="9" spans="2:24" ht="9.75" customHeight="1">
      <c r="B9" s="27" t="s">
        <v>671</v>
      </c>
      <c r="C9" s="27"/>
      <c r="D9" s="28">
        <v>1997</v>
      </c>
      <c r="F9" s="120">
        <v>1478325</v>
      </c>
      <c r="G9" s="121">
        <v>1055523</v>
      </c>
      <c r="H9" s="121">
        <v>55794</v>
      </c>
      <c r="I9" s="121">
        <v>124171</v>
      </c>
      <c r="J9" s="121">
        <v>1214</v>
      </c>
      <c r="K9" s="121">
        <v>1622</v>
      </c>
      <c r="L9" s="121">
        <v>3343</v>
      </c>
      <c r="M9" s="121">
        <v>213702</v>
      </c>
      <c r="N9" s="121">
        <v>627788</v>
      </c>
      <c r="O9" s="121">
        <v>20959</v>
      </c>
      <c r="P9" s="121">
        <v>6930</v>
      </c>
      <c r="Q9" s="121">
        <v>17756</v>
      </c>
      <c r="R9" s="121">
        <v>405046</v>
      </c>
      <c r="S9" s="121">
        <v>24082</v>
      </c>
      <c r="T9" s="121">
        <v>51</v>
      </c>
      <c r="U9" s="121">
        <v>226249</v>
      </c>
      <c r="V9" s="121">
        <v>153489</v>
      </c>
      <c r="W9" s="121">
        <v>1175</v>
      </c>
      <c r="X9" s="124">
        <v>1.43</v>
      </c>
    </row>
    <row r="10" spans="2:24" ht="9.75" customHeight="1">
      <c r="B10" s="27" t="s">
        <v>672</v>
      </c>
      <c r="C10" s="27"/>
      <c r="D10" s="28">
        <v>1998</v>
      </c>
      <c r="F10" s="120">
        <v>1503195</v>
      </c>
      <c r="G10" s="121">
        <v>1070919</v>
      </c>
      <c r="H10" s="121">
        <v>55840</v>
      </c>
      <c r="I10" s="121">
        <v>121794</v>
      </c>
      <c r="J10" s="121">
        <v>1147</v>
      </c>
      <c r="K10" s="121">
        <v>1604</v>
      </c>
      <c r="L10" s="121">
        <v>3339</v>
      </c>
      <c r="M10" s="121">
        <v>242119</v>
      </c>
      <c r="N10" s="121">
        <v>615526</v>
      </c>
      <c r="O10" s="121">
        <v>22777</v>
      </c>
      <c r="P10" s="121">
        <v>6773</v>
      </c>
      <c r="Q10" s="121">
        <v>17891</v>
      </c>
      <c r="R10" s="121">
        <v>414385</v>
      </c>
      <c r="S10" s="121">
        <v>23340</v>
      </c>
      <c r="T10" s="121">
        <v>52</v>
      </c>
      <c r="U10" s="121">
        <v>218359</v>
      </c>
      <c r="V10" s="121">
        <v>171185</v>
      </c>
      <c r="W10" s="121">
        <v>1449</v>
      </c>
      <c r="X10" s="124">
        <v>1.41</v>
      </c>
    </row>
    <row r="11" spans="2:24" ht="9.75" customHeight="1">
      <c r="B11" s="27" t="s">
        <v>673</v>
      </c>
      <c r="C11" s="27"/>
      <c r="D11" s="28">
        <v>1999</v>
      </c>
      <c r="F11" s="120">
        <v>1521336</v>
      </c>
      <c r="G11" s="121">
        <v>1077053</v>
      </c>
      <c r="H11" s="121">
        <v>54863</v>
      </c>
      <c r="I11" s="121">
        <v>118521</v>
      </c>
      <c r="J11" s="121">
        <v>1108</v>
      </c>
      <c r="K11" s="121">
        <v>1599</v>
      </c>
      <c r="L11" s="121">
        <v>3307</v>
      </c>
      <c r="M11" s="121">
        <v>262773</v>
      </c>
      <c r="N11" s="121">
        <v>602826</v>
      </c>
      <c r="O11" s="121">
        <v>25110</v>
      </c>
      <c r="P11" s="121">
        <v>6946</v>
      </c>
      <c r="Q11" s="121">
        <v>18629</v>
      </c>
      <c r="R11" s="121">
        <v>425654</v>
      </c>
      <c r="S11" s="121">
        <v>22725</v>
      </c>
      <c r="T11" s="121">
        <v>52</v>
      </c>
      <c r="U11" s="121">
        <v>210297</v>
      </c>
      <c r="V11" s="121">
        <v>190813</v>
      </c>
      <c r="W11" s="121">
        <v>1767</v>
      </c>
      <c r="X11" s="124">
        <v>1.39</v>
      </c>
    </row>
    <row r="12" spans="2:24" s="11" customFormat="1" ht="9.75" customHeight="1">
      <c r="B12" s="29" t="s">
        <v>680</v>
      </c>
      <c r="C12" s="29"/>
      <c r="D12" s="30">
        <v>2000</v>
      </c>
      <c r="F12" s="118">
        <v>1541923</v>
      </c>
      <c r="G12" s="122">
        <v>1077785</v>
      </c>
      <c r="H12" s="122">
        <f aca="true" t="shared" si="0" ref="H12:S12">H14+H16</f>
        <v>54311</v>
      </c>
      <c r="I12" s="122">
        <f t="shared" si="0"/>
        <v>115234</v>
      </c>
      <c r="J12" s="122">
        <f t="shared" si="0"/>
        <v>1113</v>
      </c>
      <c r="K12" s="122">
        <f t="shared" si="0"/>
        <v>1589</v>
      </c>
      <c r="L12" s="122">
        <f t="shared" si="0"/>
        <v>3232</v>
      </c>
      <c r="M12" s="122">
        <v>280299</v>
      </c>
      <c r="N12" s="122">
        <f t="shared" si="0"/>
        <v>587963</v>
      </c>
      <c r="O12" s="122">
        <f t="shared" si="0"/>
        <v>27001</v>
      </c>
      <c r="P12" s="122">
        <f t="shared" si="0"/>
        <v>7043</v>
      </c>
      <c r="Q12" s="122">
        <f t="shared" si="0"/>
        <v>19127</v>
      </c>
      <c r="R12" s="122">
        <v>445011</v>
      </c>
      <c r="S12" s="122">
        <f t="shared" si="0"/>
        <v>22124</v>
      </c>
      <c r="T12" s="122">
        <v>50</v>
      </c>
      <c r="U12" s="122">
        <v>204868</v>
      </c>
      <c r="V12" s="122">
        <v>215843</v>
      </c>
      <c r="W12" s="122">
        <v>2126</v>
      </c>
      <c r="X12" s="123">
        <v>1.37</v>
      </c>
    </row>
    <row r="13" spans="2:24" ht="9.75" customHeight="1">
      <c r="B13" s="27"/>
      <c r="C13" s="27"/>
      <c r="D13" s="28"/>
      <c r="F13" s="120"/>
      <c r="G13" s="121"/>
      <c r="H13" s="121"/>
      <c r="I13" s="121"/>
      <c r="J13" s="121"/>
      <c r="K13" s="121"/>
      <c r="L13" s="121"/>
      <c r="M13" s="121"/>
      <c r="N13" s="121"/>
      <c r="O13" s="121"/>
      <c r="P13" s="121"/>
      <c r="Q13" s="121"/>
      <c r="R13" s="121"/>
      <c r="S13" s="121"/>
      <c r="T13" s="121"/>
      <c r="U13" s="121"/>
      <c r="V13" s="121"/>
      <c r="W13" s="121"/>
      <c r="X13" s="124"/>
    </row>
    <row r="14" spans="2:24" s="11" customFormat="1" ht="9.75" customHeight="1">
      <c r="B14" s="172" t="s">
        <v>611</v>
      </c>
      <c r="C14" s="141"/>
      <c r="D14" s="141"/>
      <c r="F14" s="118">
        <f>SUM(F18:F31)</f>
        <v>959021</v>
      </c>
      <c r="G14" s="119">
        <f aca="true" t="shared" si="1" ref="G14:W14">SUM(G18:G31)</f>
        <v>691007</v>
      </c>
      <c r="H14" s="119">
        <f t="shared" si="1"/>
        <v>30202</v>
      </c>
      <c r="I14" s="119">
        <f t="shared" si="1"/>
        <v>72762</v>
      </c>
      <c r="J14" s="119">
        <f t="shared" si="1"/>
        <v>653</v>
      </c>
      <c r="K14" s="119">
        <f t="shared" si="1"/>
        <v>1026</v>
      </c>
      <c r="L14" s="119">
        <f t="shared" si="1"/>
        <v>1874</v>
      </c>
      <c r="M14" s="119">
        <f t="shared" si="1"/>
        <v>183414</v>
      </c>
      <c r="N14" s="119">
        <f t="shared" si="1"/>
        <v>381531</v>
      </c>
      <c r="O14" s="119">
        <f t="shared" si="1"/>
        <v>16137</v>
      </c>
      <c r="P14" s="119">
        <f t="shared" si="1"/>
        <v>3408</v>
      </c>
      <c r="Q14" s="119">
        <f t="shared" si="1"/>
        <v>12450</v>
      </c>
      <c r="R14" s="119">
        <f aca="true" t="shared" si="2" ref="R14:R73">SUM(S14:W14)</f>
        <v>255564</v>
      </c>
      <c r="S14" s="119">
        <f t="shared" si="1"/>
        <v>15426</v>
      </c>
      <c r="T14" s="119">
        <f t="shared" si="1"/>
        <v>24</v>
      </c>
      <c r="U14" s="119">
        <f t="shared" si="1"/>
        <v>107271</v>
      </c>
      <c r="V14" s="119">
        <f t="shared" si="1"/>
        <v>131588</v>
      </c>
      <c r="W14" s="119">
        <f t="shared" si="1"/>
        <v>1255</v>
      </c>
      <c r="X14" s="123">
        <v>1.42</v>
      </c>
    </row>
    <row r="15" spans="2:24" s="11" customFormat="1" ht="9.75" customHeight="1">
      <c r="B15" s="110"/>
      <c r="C15" s="110"/>
      <c r="D15" s="94"/>
      <c r="F15" s="118"/>
      <c r="G15" s="119"/>
      <c r="H15" s="119"/>
      <c r="I15" s="119"/>
      <c r="J15" s="119"/>
      <c r="K15" s="119"/>
      <c r="L15" s="119"/>
      <c r="M15" s="119"/>
      <c r="N15" s="119"/>
      <c r="O15" s="119"/>
      <c r="P15" s="119"/>
      <c r="Q15" s="119"/>
      <c r="R15" s="119"/>
      <c r="S15" s="119"/>
      <c r="T15" s="119"/>
      <c r="U15" s="119"/>
      <c r="V15" s="119"/>
      <c r="W15" s="119"/>
      <c r="X15" s="123"/>
    </row>
    <row r="16" spans="2:24" s="11" customFormat="1" ht="9.75" customHeight="1">
      <c r="B16" s="172" t="s">
        <v>466</v>
      </c>
      <c r="C16" s="141"/>
      <c r="D16" s="141"/>
      <c r="F16" s="118">
        <f aca="true" t="shared" si="3" ref="F16:W16">SUM(F33,F39,F44,F48,F52,F58,F68,F77,F82,F89,F98,F107,F111,F114,F127,F134,F144)</f>
        <v>582507</v>
      </c>
      <c r="G16" s="119">
        <f t="shared" si="3"/>
        <v>386777</v>
      </c>
      <c r="H16" s="119">
        <f t="shared" si="3"/>
        <v>24109</v>
      </c>
      <c r="I16" s="119">
        <f t="shared" si="3"/>
        <v>42472</v>
      </c>
      <c r="J16" s="119">
        <f t="shared" si="3"/>
        <v>460</v>
      </c>
      <c r="K16" s="119">
        <f t="shared" si="3"/>
        <v>563</v>
      </c>
      <c r="L16" s="119">
        <f t="shared" si="3"/>
        <v>1358</v>
      </c>
      <c r="M16" s="119">
        <f t="shared" si="3"/>
        <v>96884</v>
      </c>
      <c r="N16" s="119">
        <f t="shared" si="3"/>
        <v>206432</v>
      </c>
      <c r="O16" s="119">
        <f t="shared" si="3"/>
        <v>10864</v>
      </c>
      <c r="P16" s="119">
        <f t="shared" si="3"/>
        <v>3635</v>
      </c>
      <c r="Q16" s="119">
        <f t="shared" si="3"/>
        <v>6677</v>
      </c>
      <c r="R16" s="119">
        <f t="shared" si="3"/>
        <v>189053</v>
      </c>
      <c r="S16" s="119">
        <f t="shared" si="3"/>
        <v>6698</v>
      </c>
      <c r="T16" s="119">
        <f t="shared" si="3"/>
        <v>25</v>
      </c>
      <c r="U16" s="119">
        <f t="shared" si="3"/>
        <v>97490</v>
      </c>
      <c r="V16" s="119">
        <f t="shared" si="3"/>
        <v>83970</v>
      </c>
      <c r="W16" s="119">
        <f t="shared" si="3"/>
        <v>870</v>
      </c>
      <c r="X16" s="123">
        <v>1.29</v>
      </c>
    </row>
    <row r="17" spans="2:24" ht="9.75" customHeight="1">
      <c r="B17" s="34"/>
      <c r="C17" s="34"/>
      <c r="D17" s="20"/>
      <c r="F17" s="120"/>
      <c r="G17" s="121"/>
      <c r="H17" s="121"/>
      <c r="I17" s="121"/>
      <c r="J17" s="121"/>
      <c r="K17" s="121"/>
      <c r="L17" s="121"/>
      <c r="M17" s="121"/>
      <c r="N17" s="121"/>
      <c r="O17" s="121"/>
      <c r="P17" s="121"/>
      <c r="Q17" s="121"/>
      <c r="R17" s="121"/>
      <c r="S17" s="121"/>
      <c r="T17" s="121"/>
      <c r="U17" s="121"/>
      <c r="V17" s="121"/>
      <c r="W17" s="121"/>
      <c r="X17" s="124"/>
    </row>
    <row r="18" spans="2:24" ht="9.75" customHeight="1">
      <c r="B18" s="34"/>
      <c r="C18" s="171" t="s">
        <v>327</v>
      </c>
      <c r="D18" s="140"/>
      <c r="F18" s="120">
        <f aca="true" t="shared" si="4" ref="F18:F80">SUM(G18,Q18,R18)</f>
        <v>277201</v>
      </c>
      <c r="G18" s="121">
        <f aca="true" t="shared" si="5" ref="G18:G80">SUM(H18:P18)</f>
        <v>215379</v>
      </c>
      <c r="H18" s="121">
        <v>7455</v>
      </c>
      <c r="I18" s="121">
        <v>25386</v>
      </c>
      <c r="J18" s="121">
        <v>142</v>
      </c>
      <c r="K18" s="121">
        <v>367</v>
      </c>
      <c r="L18" s="121">
        <v>506</v>
      </c>
      <c r="M18" s="121">
        <v>57860</v>
      </c>
      <c r="N18" s="121">
        <v>118429</v>
      </c>
      <c r="O18" s="121">
        <v>4569</v>
      </c>
      <c r="P18" s="121">
        <v>665</v>
      </c>
      <c r="Q18" s="121">
        <v>3357</v>
      </c>
      <c r="R18" s="121">
        <f t="shared" si="2"/>
        <v>58465</v>
      </c>
      <c r="S18" s="121">
        <v>4273</v>
      </c>
      <c r="T18" s="121">
        <v>4</v>
      </c>
      <c r="U18" s="121">
        <v>23820</v>
      </c>
      <c r="V18" s="121">
        <v>29930</v>
      </c>
      <c r="W18" s="121">
        <v>438</v>
      </c>
      <c r="X18" s="124">
        <v>1.47</v>
      </c>
    </row>
    <row r="19" spans="2:24" ht="9.75" customHeight="1">
      <c r="B19" s="34"/>
      <c r="C19" s="171" t="s">
        <v>328</v>
      </c>
      <c r="D19" s="140"/>
      <c r="F19" s="120">
        <f t="shared" si="4"/>
        <v>106725</v>
      </c>
      <c r="G19" s="121">
        <f t="shared" si="5"/>
        <v>78460</v>
      </c>
      <c r="H19" s="121">
        <v>4275</v>
      </c>
      <c r="I19" s="121">
        <v>8262</v>
      </c>
      <c r="J19" s="121">
        <v>226</v>
      </c>
      <c r="K19" s="121">
        <v>146</v>
      </c>
      <c r="L19" s="121">
        <v>175</v>
      </c>
      <c r="M19" s="121">
        <v>20051</v>
      </c>
      <c r="N19" s="121">
        <v>42586</v>
      </c>
      <c r="O19" s="121">
        <v>2024</v>
      </c>
      <c r="P19" s="121">
        <v>715</v>
      </c>
      <c r="Q19" s="121">
        <v>1102</v>
      </c>
      <c r="R19" s="121">
        <f t="shared" si="2"/>
        <v>27163</v>
      </c>
      <c r="S19" s="121">
        <v>1248</v>
      </c>
      <c r="T19" s="121">
        <v>3</v>
      </c>
      <c r="U19" s="121">
        <v>11100</v>
      </c>
      <c r="V19" s="121">
        <v>14619</v>
      </c>
      <c r="W19" s="121">
        <v>193</v>
      </c>
      <c r="X19" s="124">
        <v>1.43</v>
      </c>
    </row>
    <row r="20" spans="2:24" ht="9.75" customHeight="1">
      <c r="B20" s="34"/>
      <c r="C20" s="171" t="s">
        <v>168</v>
      </c>
      <c r="D20" s="140"/>
      <c r="F20" s="120">
        <f t="shared" si="4"/>
        <v>49890</v>
      </c>
      <c r="G20" s="121">
        <f t="shared" si="5"/>
        <v>30411</v>
      </c>
      <c r="H20" s="121">
        <v>2277</v>
      </c>
      <c r="I20" s="121">
        <v>4151</v>
      </c>
      <c r="J20" s="121">
        <v>46</v>
      </c>
      <c r="K20" s="121">
        <v>78</v>
      </c>
      <c r="L20" s="121">
        <v>153</v>
      </c>
      <c r="M20" s="121">
        <v>6589</v>
      </c>
      <c r="N20" s="121">
        <v>15693</v>
      </c>
      <c r="O20" s="121">
        <v>967</v>
      </c>
      <c r="P20" s="121">
        <v>457</v>
      </c>
      <c r="Q20" s="121">
        <v>727</v>
      </c>
      <c r="R20" s="121">
        <f t="shared" si="2"/>
        <v>18752</v>
      </c>
      <c r="S20" s="121">
        <v>1051</v>
      </c>
      <c r="T20" s="121" t="s">
        <v>732</v>
      </c>
      <c r="U20" s="121">
        <v>8463</v>
      </c>
      <c r="V20" s="121">
        <v>9168</v>
      </c>
      <c r="W20" s="121">
        <v>70</v>
      </c>
      <c r="X20" s="124">
        <v>1.33</v>
      </c>
    </row>
    <row r="21" spans="2:24" ht="9.75" customHeight="1">
      <c r="B21" s="34"/>
      <c r="C21" s="171" t="s">
        <v>169</v>
      </c>
      <c r="D21" s="140"/>
      <c r="F21" s="120">
        <f t="shared" si="4"/>
        <v>66692</v>
      </c>
      <c r="G21" s="121">
        <f t="shared" si="5"/>
        <v>48778</v>
      </c>
      <c r="H21" s="121">
        <v>1934</v>
      </c>
      <c r="I21" s="121">
        <v>4513</v>
      </c>
      <c r="J21" s="121">
        <v>13</v>
      </c>
      <c r="K21" s="121">
        <v>17</v>
      </c>
      <c r="L21" s="121">
        <v>88</v>
      </c>
      <c r="M21" s="121">
        <v>13737</v>
      </c>
      <c r="N21" s="121">
        <v>27227</v>
      </c>
      <c r="O21" s="121">
        <v>1136</v>
      </c>
      <c r="P21" s="121">
        <v>113</v>
      </c>
      <c r="Q21" s="121">
        <v>957</v>
      </c>
      <c r="R21" s="121">
        <f t="shared" si="2"/>
        <v>16957</v>
      </c>
      <c r="S21" s="121">
        <v>1119</v>
      </c>
      <c r="T21" s="121">
        <v>3</v>
      </c>
      <c r="U21" s="121">
        <v>6091</v>
      </c>
      <c r="V21" s="121">
        <v>9688</v>
      </c>
      <c r="W21" s="121">
        <v>56</v>
      </c>
      <c r="X21" s="124">
        <v>1.56</v>
      </c>
    </row>
    <row r="22" spans="2:24" ht="9.75" customHeight="1">
      <c r="B22" s="34"/>
      <c r="C22" s="171" t="s">
        <v>170</v>
      </c>
      <c r="D22" s="140"/>
      <c r="F22" s="120">
        <f t="shared" si="4"/>
        <v>56336</v>
      </c>
      <c r="G22" s="121">
        <f t="shared" si="5"/>
        <v>39632</v>
      </c>
      <c r="H22" s="121">
        <v>1812</v>
      </c>
      <c r="I22" s="121">
        <v>4148</v>
      </c>
      <c r="J22" s="121">
        <v>10</v>
      </c>
      <c r="K22" s="121">
        <v>90</v>
      </c>
      <c r="L22" s="121">
        <v>103</v>
      </c>
      <c r="M22" s="121">
        <v>10418</v>
      </c>
      <c r="N22" s="121">
        <v>21884</v>
      </c>
      <c r="O22" s="121">
        <v>959</v>
      </c>
      <c r="P22" s="121">
        <v>208</v>
      </c>
      <c r="Q22" s="121">
        <v>641</v>
      </c>
      <c r="R22" s="121">
        <f t="shared" si="2"/>
        <v>16063</v>
      </c>
      <c r="S22" s="121">
        <v>759</v>
      </c>
      <c r="T22" s="121">
        <v>1</v>
      </c>
      <c r="U22" s="121">
        <v>6790</v>
      </c>
      <c r="V22" s="121">
        <v>8454</v>
      </c>
      <c r="W22" s="121">
        <v>59</v>
      </c>
      <c r="X22" s="124">
        <v>1.32</v>
      </c>
    </row>
    <row r="23" spans="2:24" ht="9.75" customHeight="1">
      <c r="B23" s="34"/>
      <c r="C23" s="171" t="s">
        <v>171</v>
      </c>
      <c r="D23" s="140"/>
      <c r="F23" s="120">
        <f t="shared" si="4"/>
        <v>41810</v>
      </c>
      <c r="G23" s="121">
        <f t="shared" si="5"/>
        <v>25655</v>
      </c>
      <c r="H23" s="121">
        <v>1281</v>
      </c>
      <c r="I23" s="121">
        <v>2474</v>
      </c>
      <c r="J23" s="121">
        <v>21</v>
      </c>
      <c r="K23" s="121">
        <v>56</v>
      </c>
      <c r="L23" s="121">
        <v>90</v>
      </c>
      <c r="M23" s="121">
        <v>6749</v>
      </c>
      <c r="N23" s="121">
        <v>14095</v>
      </c>
      <c r="O23" s="121">
        <v>786</v>
      </c>
      <c r="P23" s="121">
        <v>103</v>
      </c>
      <c r="Q23" s="121">
        <v>727</v>
      </c>
      <c r="R23" s="121">
        <f t="shared" si="2"/>
        <v>15428</v>
      </c>
      <c r="S23" s="121">
        <v>883</v>
      </c>
      <c r="T23" s="121">
        <v>2</v>
      </c>
      <c r="U23" s="121">
        <v>7427</v>
      </c>
      <c r="V23" s="121">
        <v>7081</v>
      </c>
      <c r="W23" s="121">
        <v>35</v>
      </c>
      <c r="X23" s="124">
        <v>1.31</v>
      </c>
    </row>
    <row r="24" spans="2:24" ht="9.75" customHeight="1">
      <c r="B24" s="34"/>
      <c r="C24" s="171" t="s">
        <v>172</v>
      </c>
      <c r="D24" s="140"/>
      <c r="F24" s="120">
        <f t="shared" si="4"/>
        <v>19266</v>
      </c>
      <c r="G24" s="121">
        <f t="shared" si="5"/>
        <v>12951</v>
      </c>
      <c r="H24" s="121">
        <v>574</v>
      </c>
      <c r="I24" s="121">
        <v>1359</v>
      </c>
      <c r="J24" s="121">
        <v>2</v>
      </c>
      <c r="K24" s="121">
        <v>48</v>
      </c>
      <c r="L24" s="121">
        <v>33</v>
      </c>
      <c r="M24" s="121">
        <v>3257</v>
      </c>
      <c r="N24" s="121">
        <v>7299</v>
      </c>
      <c r="O24" s="121">
        <v>340</v>
      </c>
      <c r="P24" s="121">
        <v>39</v>
      </c>
      <c r="Q24" s="121">
        <v>311</v>
      </c>
      <c r="R24" s="121">
        <f t="shared" si="2"/>
        <v>6004</v>
      </c>
      <c r="S24" s="121">
        <v>338</v>
      </c>
      <c r="T24" s="121" t="s">
        <v>732</v>
      </c>
      <c r="U24" s="121">
        <v>2841</v>
      </c>
      <c r="V24" s="121">
        <v>2802</v>
      </c>
      <c r="W24" s="121">
        <v>23</v>
      </c>
      <c r="X24" s="124">
        <v>1.31</v>
      </c>
    </row>
    <row r="25" spans="2:24" ht="9.75" customHeight="1">
      <c r="B25" s="34"/>
      <c r="C25" s="171" t="s">
        <v>173</v>
      </c>
      <c r="D25" s="140"/>
      <c r="F25" s="120">
        <f t="shared" si="4"/>
        <v>28667</v>
      </c>
      <c r="G25" s="121">
        <f t="shared" si="5"/>
        <v>18848</v>
      </c>
      <c r="H25" s="121">
        <v>802</v>
      </c>
      <c r="I25" s="121">
        <v>1865</v>
      </c>
      <c r="J25" s="121">
        <v>2</v>
      </c>
      <c r="K25" s="121">
        <v>24</v>
      </c>
      <c r="L25" s="121">
        <v>89</v>
      </c>
      <c r="M25" s="121">
        <v>4861</v>
      </c>
      <c r="N25" s="121">
        <v>10717</v>
      </c>
      <c r="O25" s="121">
        <v>425</v>
      </c>
      <c r="P25" s="121">
        <v>63</v>
      </c>
      <c r="Q25" s="121">
        <v>362</v>
      </c>
      <c r="R25" s="121">
        <f t="shared" si="2"/>
        <v>9457</v>
      </c>
      <c r="S25" s="121">
        <v>519</v>
      </c>
      <c r="T25" s="121">
        <v>1</v>
      </c>
      <c r="U25" s="121">
        <v>4620</v>
      </c>
      <c r="V25" s="121">
        <v>4287</v>
      </c>
      <c r="W25" s="121">
        <v>30</v>
      </c>
      <c r="X25" s="124">
        <v>1.47</v>
      </c>
    </row>
    <row r="26" spans="2:24" ht="9.75" customHeight="1">
      <c r="B26" s="34"/>
      <c r="C26" s="171" t="s">
        <v>174</v>
      </c>
      <c r="D26" s="140"/>
      <c r="F26" s="120">
        <f t="shared" si="4"/>
        <v>47718</v>
      </c>
      <c r="G26" s="121">
        <f t="shared" si="5"/>
        <v>34923</v>
      </c>
      <c r="H26" s="121">
        <v>1701</v>
      </c>
      <c r="I26" s="121">
        <v>3891</v>
      </c>
      <c r="J26" s="121">
        <v>63</v>
      </c>
      <c r="K26" s="121">
        <v>13</v>
      </c>
      <c r="L26" s="121">
        <v>103</v>
      </c>
      <c r="M26" s="121">
        <v>8976</v>
      </c>
      <c r="N26" s="121">
        <v>19162</v>
      </c>
      <c r="O26" s="121">
        <v>821</v>
      </c>
      <c r="P26" s="121">
        <v>193</v>
      </c>
      <c r="Q26" s="121">
        <v>459</v>
      </c>
      <c r="R26" s="121">
        <f t="shared" si="2"/>
        <v>12336</v>
      </c>
      <c r="S26" s="121">
        <v>501</v>
      </c>
      <c r="T26" s="121">
        <v>1</v>
      </c>
      <c r="U26" s="121">
        <v>5302</v>
      </c>
      <c r="V26" s="121">
        <v>6430</v>
      </c>
      <c r="W26" s="121">
        <v>102</v>
      </c>
      <c r="X26" s="124">
        <v>1.37</v>
      </c>
    </row>
    <row r="27" spans="2:24" ht="9.75" customHeight="1">
      <c r="B27" s="34"/>
      <c r="C27" s="171" t="s">
        <v>175</v>
      </c>
      <c r="D27" s="140"/>
      <c r="F27" s="120">
        <f t="shared" si="4"/>
        <v>27099</v>
      </c>
      <c r="G27" s="121">
        <f t="shared" si="5"/>
        <v>17347</v>
      </c>
      <c r="H27" s="121">
        <v>913</v>
      </c>
      <c r="I27" s="121">
        <v>1962</v>
      </c>
      <c r="J27" s="121">
        <v>3</v>
      </c>
      <c r="K27" s="121">
        <v>35</v>
      </c>
      <c r="L27" s="121">
        <v>95</v>
      </c>
      <c r="M27" s="121">
        <v>4259</v>
      </c>
      <c r="N27" s="121">
        <v>9474</v>
      </c>
      <c r="O27" s="121">
        <v>474</v>
      </c>
      <c r="P27" s="121">
        <v>132</v>
      </c>
      <c r="Q27" s="121">
        <v>372</v>
      </c>
      <c r="R27" s="121">
        <f t="shared" si="2"/>
        <v>9380</v>
      </c>
      <c r="S27" s="121">
        <v>516</v>
      </c>
      <c r="T27" s="121">
        <v>1</v>
      </c>
      <c r="U27" s="121">
        <v>4817</v>
      </c>
      <c r="V27" s="121">
        <v>4023</v>
      </c>
      <c r="W27" s="121">
        <v>23</v>
      </c>
      <c r="X27" s="124">
        <v>1.33</v>
      </c>
    </row>
    <row r="28" spans="2:24" ht="9.75" customHeight="1">
      <c r="B28" s="34"/>
      <c r="C28" s="171" t="s">
        <v>176</v>
      </c>
      <c r="D28" s="140"/>
      <c r="F28" s="120">
        <f t="shared" si="4"/>
        <v>37026</v>
      </c>
      <c r="G28" s="121">
        <f t="shared" si="5"/>
        <v>24891</v>
      </c>
      <c r="H28" s="121">
        <v>1152</v>
      </c>
      <c r="I28" s="121">
        <v>2658</v>
      </c>
      <c r="J28" s="121">
        <v>24</v>
      </c>
      <c r="K28" s="121">
        <v>28</v>
      </c>
      <c r="L28" s="121">
        <v>80</v>
      </c>
      <c r="M28" s="121">
        <v>6566</v>
      </c>
      <c r="N28" s="121">
        <v>13551</v>
      </c>
      <c r="O28" s="121">
        <v>742</v>
      </c>
      <c r="P28" s="121">
        <v>90</v>
      </c>
      <c r="Q28" s="121">
        <v>577</v>
      </c>
      <c r="R28" s="121">
        <f t="shared" si="2"/>
        <v>11558</v>
      </c>
      <c r="S28" s="121">
        <v>637</v>
      </c>
      <c r="T28" s="121">
        <v>1</v>
      </c>
      <c r="U28" s="121">
        <v>5298</v>
      </c>
      <c r="V28" s="121">
        <v>5580</v>
      </c>
      <c r="W28" s="121">
        <v>42</v>
      </c>
      <c r="X28" s="124">
        <v>1.33</v>
      </c>
    </row>
    <row r="29" spans="2:24" ht="9.75" customHeight="1">
      <c r="B29" s="34"/>
      <c r="C29" s="171" t="s">
        <v>177</v>
      </c>
      <c r="D29" s="140"/>
      <c r="F29" s="120">
        <f t="shared" si="4"/>
        <v>46590</v>
      </c>
      <c r="G29" s="121">
        <f t="shared" si="5"/>
        <v>31208</v>
      </c>
      <c r="H29" s="121">
        <v>1517</v>
      </c>
      <c r="I29" s="121">
        <v>3400</v>
      </c>
      <c r="J29" s="121">
        <v>26</v>
      </c>
      <c r="K29" s="121">
        <v>40</v>
      </c>
      <c r="L29" s="121">
        <v>127</v>
      </c>
      <c r="M29" s="121">
        <v>8093</v>
      </c>
      <c r="N29" s="121">
        <v>17145</v>
      </c>
      <c r="O29" s="121">
        <v>709</v>
      </c>
      <c r="P29" s="121">
        <v>151</v>
      </c>
      <c r="Q29" s="121">
        <v>634</v>
      </c>
      <c r="R29" s="121">
        <f t="shared" si="2"/>
        <v>14748</v>
      </c>
      <c r="S29" s="121">
        <v>842</v>
      </c>
      <c r="T29" s="121">
        <v>4</v>
      </c>
      <c r="U29" s="121">
        <v>6816</v>
      </c>
      <c r="V29" s="121">
        <v>7051</v>
      </c>
      <c r="W29" s="121">
        <v>35</v>
      </c>
      <c r="X29" s="124">
        <v>1.37</v>
      </c>
    </row>
    <row r="30" spans="2:24" ht="9.75" customHeight="1">
      <c r="B30" s="34"/>
      <c r="C30" s="171" t="s">
        <v>178</v>
      </c>
      <c r="D30" s="140"/>
      <c r="F30" s="120">
        <f t="shared" si="4"/>
        <v>92774</v>
      </c>
      <c r="G30" s="121">
        <f t="shared" si="5"/>
        <v>69500</v>
      </c>
      <c r="H30" s="121">
        <v>3086</v>
      </c>
      <c r="I30" s="121">
        <v>5781</v>
      </c>
      <c r="J30" s="121">
        <v>53</v>
      </c>
      <c r="K30" s="121">
        <v>62</v>
      </c>
      <c r="L30" s="121">
        <v>122</v>
      </c>
      <c r="M30" s="121">
        <v>19314</v>
      </c>
      <c r="N30" s="121">
        <v>39313</v>
      </c>
      <c r="O30" s="121">
        <v>1424</v>
      </c>
      <c r="P30" s="121">
        <v>345</v>
      </c>
      <c r="Q30" s="121">
        <v>1242</v>
      </c>
      <c r="R30" s="121">
        <f t="shared" si="2"/>
        <v>22032</v>
      </c>
      <c r="S30" s="121">
        <v>1547</v>
      </c>
      <c r="T30" s="121">
        <v>2</v>
      </c>
      <c r="U30" s="121">
        <v>7877</v>
      </c>
      <c r="V30" s="121">
        <v>12507</v>
      </c>
      <c r="W30" s="121">
        <v>99</v>
      </c>
      <c r="X30" s="124">
        <v>1.42</v>
      </c>
    </row>
    <row r="31" spans="2:24" ht="9.75" customHeight="1">
      <c r="B31" s="34"/>
      <c r="C31" s="171" t="s">
        <v>179</v>
      </c>
      <c r="D31" s="140"/>
      <c r="F31" s="120">
        <f t="shared" si="4"/>
        <v>61227</v>
      </c>
      <c r="G31" s="121">
        <f t="shared" si="5"/>
        <v>43024</v>
      </c>
      <c r="H31" s="121">
        <v>1423</v>
      </c>
      <c r="I31" s="121">
        <v>2912</v>
      </c>
      <c r="J31" s="121">
        <v>22</v>
      </c>
      <c r="K31" s="121">
        <v>22</v>
      </c>
      <c r="L31" s="121">
        <v>110</v>
      </c>
      <c r="M31" s="121">
        <v>12684</v>
      </c>
      <c r="N31" s="121">
        <v>24956</v>
      </c>
      <c r="O31" s="121">
        <v>761</v>
      </c>
      <c r="P31" s="121">
        <v>134</v>
      </c>
      <c r="Q31" s="121">
        <v>982</v>
      </c>
      <c r="R31" s="121">
        <f t="shared" si="2"/>
        <v>17221</v>
      </c>
      <c r="S31" s="121">
        <v>1193</v>
      </c>
      <c r="T31" s="121">
        <v>1</v>
      </c>
      <c r="U31" s="121">
        <v>6009</v>
      </c>
      <c r="V31" s="121">
        <v>9968</v>
      </c>
      <c r="W31" s="121">
        <v>50</v>
      </c>
      <c r="X31" s="124">
        <v>1.5</v>
      </c>
    </row>
    <row r="32" spans="2:24" ht="9.75" customHeight="1">
      <c r="B32" s="34"/>
      <c r="C32" s="34"/>
      <c r="D32" s="20"/>
      <c r="F32" s="120"/>
      <c r="G32" s="121"/>
      <c r="H32" s="121"/>
      <c r="I32" s="121"/>
      <c r="J32" s="121"/>
      <c r="K32" s="121"/>
      <c r="L32" s="121"/>
      <c r="M32" s="121"/>
      <c r="N32" s="121"/>
      <c r="O32" s="121"/>
      <c r="P32" s="121"/>
      <c r="Q32" s="121"/>
      <c r="R32" s="121"/>
      <c r="S32" s="121"/>
      <c r="T32" s="121"/>
      <c r="U32" s="121"/>
      <c r="V32" s="121"/>
      <c r="W32" s="121"/>
      <c r="X32" s="124"/>
    </row>
    <row r="33" spans="2:24" s="11" customFormat="1" ht="9.75" customHeight="1">
      <c r="B33" s="172" t="s">
        <v>329</v>
      </c>
      <c r="C33" s="141"/>
      <c r="D33" s="141"/>
      <c r="F33" s="118">
        <f t="shared" si="4"/>
        <v>53772</v>
      </c>
      <c r="G33" s="119">
        <f t="shared" si="5"/>
        <v>41381</v>
      </c>
      <c r="H33" s="119">
        <v>3675</v>
      </c>
      <c r="I33" s="119">
        <v>5609</v>
      </c>
      <c r="J33" s="119">
        <v>107</v>
      </c>
      <c r="K33" s="119">
        <v>182</v>
      </c>
      <c r="L33" s="119">
        <v>82</v>
      </c>
      <c r="M33" s="119">
        <v>10299</v>
      </c>
      <c r="N33" s="119">
        <v>19647</v>
      </c>
      <c r="O33" s="119">
        <v>1498</v>
      </c>
      <c r="P33" s="119">
        <v>282</v>
      </c>
      <c r="Q33" s="119">
        <v>608</v>
      </c>
      <c r="R33" s="119">
        <f t="shared" si="2"/>
        <v>11783</v>
      </c>
      <c r="S33" s="119">
        <v>486</v>
      </c>
      <c r="T33" s="119" t="s">
        <v>732</v>
      </c>
      <c r="U33" s="119">
        <v>4739</v>
      </c>
      <c r="V33" s="119">
        <v>6494</v>
      </c>
      <c r="W33" s="119">
        <v>64</v>
      </c>
      <c r="X33" s="123">
        <v>1.24</v>
      </c>
    </row>
    <row r="34" spans="2:24" ht="9.75" customHeight="1">
      <c r="B34" s="34"/>
      <c r="C34" s="140" t="s">
        <v>467</v>
      </c>
      <c r="D34" s="140"/>
      <c r="F34" s="120">
        <f t="shared" si="4"/>
        <v>6760</v>
      </c>
      <c r="G34" s="121">
        <f t="shared" si="5"/>
        <v>5026</v>
      </c>
      <c r="H34" s="121">
        <v>248</v>
      </c>
      <c r="I34" s="121">
        <v>430</v>
      </c>
      <c r="J34" s="121">
        <v>1</v>
      </c>
      <c r="K34" s="121">
        <v>1</v>
      </c>
      <c r="L34" s="121">
        <v>14</v>
      </c>
      <c r="M34" s="121">
        <v>1355</v>
      </c>
      <c r="N34" s="121">
        <v>2643</v>
      </c>
      <c r="O34" s="121">
        <v>304</v>
      </c>
      <c r="P34" s="121">
        <v>30</v>
      </c>
      <c r="Q34" s="121">
        <v>95</v>
      </c>
      <c r="R34" s="121">
        <f t="shared" si="2"/>
        <v>1639</v>
      </c>
      <c r="S34" s="121">
        <v>74</v>
      </c>
      <c r="T34" s="121" t="s">
        <v>732</v>
      </c>
      <c r="U34" s="121">
        <v>581</v>
      </c>
      <c r="V34" s="121">
        <v>976</v>
      </c>
      <c r="W34" s="121">
        <v>8</v>
      </c>
      <c r="X34" s="124">
        <v>1.45</v>
      </c>
    </row>
    <row r="35" spans="2:24" ht="9.75" customHeight="1">
      <c r="B35" s="34"/>
      <c r="C35" s="140" t="s">
        <v>468</v>
      </c>
      <c r="D35" s="140"/>
      <c r="F35" s="120">
        <f t="shared" si="4"/>
        <v>21934</v>
      </c>
      <c r="G35" s="121">
        <f t="shared" si="5"/>
        <v>16952</v>
      </c>
      <c r="H35" s="121">
        <v>1738</v>
      </c>
      <c r="I35" s="121">
        <v>2782</v>
      </c>
      <c r="J35" s="121">
        <v>58</v>
      </c>
      <c r="K35" s="121">
        <v>111</v>
      </c>
      <c r="L35" s="121">
        <v>23</v>
      </c>
      <c r="M35" s="121">
        <v>4026</v>
      </c>
      <c r="N35" s="121">
        <v>7487</v>
      </c>
      <c r="O35" s="121">
        <v>568</v>
      </c>
      <c r="P35" s="121">
        <v>159</v>
      </c>
      <c r="Q35" s="121">
        <v>241</v>
      </c>
      <c r="R35" s="121">
        <f t="shared" si="2"/>
        <v>4741</v>
      </c>
      <c r="S35" s="121">
        <v>175</v>
      </c>
      <c r="T35" s="121" t="s">
        <v>732</v>
      </c>
      <c r="U35" s="121">
        <v>1906</v>
      </c>
      <c r="V35" s="121">
        <v>2630</v>
      </c>
      <c r="W35" s="121">
        <v>30</v>
      </c>
      <c r="X35" s="124">
        <v>1.03</v>
      </c>
    </row>
    <row r="36" spans="2:24" ht="9.75" customHeight="1">
      <c r="B36" s="34"/>
      <c r="C36" s="140" t="s">
        <v>206</v>
      </c>
      <c r="D36" s="140"/>
      <c r="F36" s="120">
        <f t="shared" si="4"/>
        <v>14892</v>
      </c>
      <c r="G36" s="121">
        <f t="shared" si="5"/>
        <v>11510</v>
      </c>
      <c r="H36" s="121">
        <v>573</v>
      </c>
      <c r="I36" s="121">
        <v>1258</v>
      </c>
      <c r="J36" s="121">
        <v>3</v>
      </c>
      <c r="K36" s="121">
        <v>2</v>
      </c>
      <c r="L36" s="121">
        <v>26</v>
      </c>
      <c r="M36" s="121">
        <v>3153</v>
      </c>
      <c r="N36" s="121">
        <v>6145</v>
      </c>
      <c r="O36" s="121">
        <v>318</v>
      </c>
      <c r="P36" s="121">
        <v>32</v>
      </c>
      <c r="Q36" s="121">
        <v>161</v>
      </c>
      <c r="R36" s="121">
        <f t="shared" si="2"/>
        <v>3221</v>
      </c>
      <c r="S36" s="121">
        <v>132</v>
      </c>
      <c r="T36" s="121" t="s">
        <v>732</v>
      </c>
      <c r="U36" s="121">
        <v>1299</v>
      </c>
      <c r="V36" s="121">
        <v>1772</v>
      </c>
      <c r="W36" s="121">
        <v>18</v>
      </c>
      <c r="X36" s="124">
        <v>1.49</v>
      </c>
    </row>
    <row r="37" spans="2:24" ht="9.75" customHeight="1">
      <c r="B37" s="34"/>
      <c r="C37" s="140" t="s">
        <v>207</v>
      </c>
      <c r="D37" s="140"/>
      <c r="F37" s="120">
        <f t="shared" si="4"/>
        <v>10112</v>
      </c>
      <c r="G37" s="121">
        <f t="shared" si="5"/>
        <v>7854</v>
      </c>
      <c r="H37" s="121">
        <v>1115</v>
      </c>
      <c r="I37" s="121">
        <v>1139</v>
      </c>
      <c r="J37" s="121">
        <v>45</v>
      </c>
      <c r="K37" s="121">
        <v>68</v>
      </c>
      <c r="L37" s="121">
        <v>19</v>
      </c>
      <c r="M37" s="121">
        <v>1765</v>
      </c>
      <c r="N37" s="121">
        <v>3371</v>
      </c>
      <c r="O37" s="121">
        <v>308</v>
      </c>
      <c r="P37" s="121">
        <v>24</v>
      </c>
      <c r="Q37" s="121">
        <v>111</v>
      </c>
      <c r="R37" s="121">
        <f t="shared" si="2"/>
        <v>2147</v>
      </c>
      <c r="S37" s="121">
        <v>105</v>
      </c>
      <c r="T37" s="121" t="s">
        <v>732</v>
      </c>
      <c r="U37" s="121">
        <v>928</v>
      </c>
      <c r="V37" s="121">
        <v>1107</v>
      </c>
      <c r="W37" s="121">
        <v>7</v>
      </c>
      <c r="X37" s="124">
        <v>1.21</v>
      </c>
    </row>
    <row r="38" spans="2:24" ht="9.75" customHeight="1">
      <c r="B38" s="34"/>
      <c r="C38" s="35"/>
      <c r="D38" s="35"/>
      <c r="F38" s="120"/>
      <c r="G38" s="121"/>
      <c r="H38" s="121"/>
      <c r="I38" s="121"/>
      <c r="J38" s="121"/>
      <c r="K38" s="121"/>
      <c r="L38" s="121"/>
      <c r="M38" s="121"/>
      <c r="N38" s="121"/>
      <c r="O38" s="121"/>
      <c r="P38" s="121"/>
      <c r="Q38" s="121"/>
      <c r="R38" s="121"/>
      <c r="S38" s="121"/>
      <c r="T38" s="121"/>
      <c r="U38" s="121"/>
      <c r="V38" s="121"/>
      <c r="W38" s="121"/>
      <c r="X38" s="124"/>
    </row>
    <row r="39" spans="2:24" s="11" customFormat="1" ht="9.75" customHeight="1">
      <c r="B39" s="172" t="s">
        <v>469</v>
      </c>
      <c r="C39" s="141"/>
      <c r="D39" s="141"/>
      <c r="F39" s="118">
        <f t="shared" si="4"/>
        <v>30707</v>
      </c>
      <c r="G39" s="119">
        <f t="shared" si="5"/>
        <v>20487</v>
      </c>
      <c r="H39" s="119">
        <v>1067</v>
      </c>
      <c r="I39" s="119">
        <v>2002</v>
      </c>
      <c r="J39" s="119">
        <v>26</v>
      </c>
      <c r="K39" s="119">
        <v>11</v>
      </c>
      <c r="L39" s="119">
        <v>57</v>
      </c>
      <c r="M39" s="119">
        <v>5299</v>
      </c>
      <c r="N39" s="119">
        <v>11519</v>
      </c>
      <c r="O39" s="119">
        <v>421</v>
      </c>
      <c r="P39" s="119">
        <v>85</v>
      </c>
      <c r="Q39" s="119">
        <v>269</v>
      </c>
      <c r="R39" s="119">
        <f t="shared" si="2"/>
        <v>9951</v>
      </c>
      <c r="S39" s="119">
        <v>264</v>
      </c>
      <c r="T39" s="119">
        <v>2</v>
      </c>
      <c r="U39" s="119">
        <v>5299</v>
      </c>
      <c r="V39" s="119">
        <v>4307</v>
      </c>
      <c r="W39" s="119">
        <v>79</v>
      </c>
      <c r="X39" s="123">
        <v>1.35</v>
      </c>
    </row>
    <row r="40" spans="2:24" ht="9.75" customHeight="1">
      <c r="B40" s="34"/>
      <c r="C40" s="140" t="s">
        <v>470</v>
      </c>
      <c r="D40" s="140"/>
      <c r="F40" s="120">
        <f t="shared" si="4"/>
        <v>11553</v>
      </c>
      <c r="G40" s="121">
        <f t="shared" si="5"/>
        <v>7680</v>
      </c>
      <c r="H40" s="121">
        <v>441</v>
      </c>
      <c r="I40" s="121">
        <v>733</v>
      </c>
      <c r="J40" s="121">
        <v>18</v>
      </c>
      <c r="K40" s="121">
        <v>7</v>
      </c>
      <c r="L40" s="121">
        <v>14</v>
      </c>
      <c r="M40" s="121">
        <v>1971</v>
      </c>
      <c r="N40" s="121">
        <v>4293</v>
      </c>
      <c r="O40" s="121">
        <v>164</v>
      </c>
      <c r="P40" s="121">
        <v>39</v>
      </c>
      <c r="Q40" s="121">
        <v>104</v>
      </c>
      <c r="R40" s="121">
        <f t="shared" si="2"/>
        <v>3769</v>
      </c>
      <c r="S40" s="121">
        <v>101</v>
      </c>
      <c r="T40" s="121" t="s">
        <v>732</v>
      </c>
      <c r="U40" s="121">
        <v>2062</v>
      </c>
      <c r="V40" s="121">
        <v>1589</v>
      </c>
      <c r="W40" s="121">
        <v>17</v>
      </c>
      <c r="X40" s="124">
        <v>1.31</v>
      </c>
    </row>
    <row r="41" spans="2:24" ht="9.75" customHeight="1">
      <c r="B41" s="34"/>
      <c r="C41" s="140" t="s">
        <v>471</v>
      </c>
      <c r="D41" s="140"/>
      <c r="F41" s="120">
        <f t="shared" si="4"/>
        <v>6933</v>
      </c>
      <c r="G41" s="121">
        <f t="shared" si="5"/>
        <v>4535</v>
      </c>
      <c r="H41" s="121">
        <v>222</v>
      </c>
      <c r="I41" s="121">
        <v>519</v>
      </c>
      <c r="J41" s="121">
        <v>1</v>
      </c>
      <c r="K41" s="121" t="s">
        <v>732</v>
      </c>
      <c r="L41" s="121">
        <v>20</v>
      </c>
      <c r="M41" s="121">
        <v>1153</v>
      </c>
      <c r="N41" s="121">
        <v>2496</v>
      </c>
      <c r="O41" s="121">
        <v>98</v>
      </c>
      <c r="P41" s="121">
        <v>26</v>
      </c>
      <c r="Q41" s="121">
        <v>66</v>
      </c>
      <c r="R41" s="121">
        <f t="shared" si="2"/>
        <v>2332</v>
      </c>
      <c r="S41" s="121">
        <v>59</v>
      </c>
      <c r="T41" s="121">
        <v>1</v>
      </c>
      <c r="U41" s="121">
        <v>1274</v>
      </c>
      <c r="V41" s="121">
        <v>974</v>
      </c>
      <c r="W41" s="121">
        <v>24</v>
      </c>
      <c r="X41" s="124">
        <v>1.27</v>
      </c>
    </row>
    <row r="42" spans="2:24" ht="9.75" customHeight="1">
      <c r="B42" s="34"/>
      <c r="C42" s="140" t="s">
        <v>473</v>
      </c>
      <c r="D42" s="140"/>
      <c r="F42" s="120">
        <f t="shared" si="4"/>
        <v>12211</v>
      </c>
      <c r="G42" s="121">
        <f t="shared" si="5"/>
        <v>8272</v>
      </c>
      <c r="H42" s="121">
        <v>404</v>
      </c>
      <c r="I42" s="121">
        <v>750</v>
      </c>
      <c r="J42" s="121">
        <v>7</v>
      </c>
      <c r="K42" s="121">
        <v>4</v>
      </c>
      <c r="L42" s="121">
        <v>23</v>
      </c>
      <c r="M42" s="121">
        <v>2175</v>
      </c>
      <c r="N42" s="121">
        <v>4730</v>
      </c>
      <c r="O42" s="121">
        <v>159</v>
      </c>
      <c r="P42" s="121">
        <v>20</v>
      </c>
      <c r="Q42" s="121">
        <v>99</v>
      </c>
      <c r="R42" s="121">
        <f t="shared" si="2"/>
        <v>3840</v>
      </c>
      <c r="S42" s="121">
        <v>104</v>
      </c>
      <c r="T42" s="121">
        <v>1</v>
      </c>
      <c r="U42" s="121">
        <v>1955</v>
      </c>
      <c r="V42" s="121">
        <v>1742</v>
      </c>
      <c r="W42" s="121">
        <v>38</v>
      </c>
      <c r="X42" s="124">
        <v>1.43</v>
      </c>
    </row>
    <row r="43" spans="2:23" ht="9.75" customHeight="1">
      <c r="B43" s="34"/>
      <c r="C43" s="35"/>
      <c r="D43" s="35"/>
      <c r="F43" s="120"/>
      <c r="G43" s="121"/>
      <c r="H43" s="121"/>
      <c r="I43" s="121"/>
      <c r="J43" s="121"/>
      <c r="K43" s="121"/>
      <c r="L43" s="121"/>
      <c r="M43" s="121"/>
      <c r="N43" s="121"/>
      <c r="O43" s="121"/>
      <c r="P43" s="121"/>
      <c r="Q43" s="121"/>
      <c r="R43" s="121"/>
      <c r="S43" s="121"/>
      <c r="T43" s="121"/>
      <c r="U43" s="121"/>
      <c r="V43" s="121"/>
      <c r="W43" s="121"/>
    </row>
    <row r="44" spans="2:24" s="11" customFormat="1" ht="9.75" customHeight="1">
      <c r="B44" s="172" t="s">
        <v>474</v>
      </c>
      <c r="C44" s="141"/>
      <c r="D44" s="141"/>
      <c r="F44" s="118">
        <f t="shared" si="4"/>
        <v>31824</v>
      </c>
      <c r="G44" s="119">
        <f t="shared" si="5"/>
        <v>20716</v>
      </c>
      <c r="H44" s="119">
        <v>1157</v>
      </c>
      <c r="I44" s="119">
        <v>2170</v>
      </c>
      <c r="J44" s="119">
        <v>20</v>
      </c>
      <c r="K44" s="119">
        <v>4</v>
      </c>
      <c r="L44" s="119">
        <v>61</v>
      </c>
      <c r="M44" s="119">
        <v>5331</v>
      </c>
      <c r="N44" s="119">
        <v>11316</v>
      </c>
      <c r="O44" s="119">
        <v>514</v>
      </c>
      <c r="P44" s="119">
        <v>143</v>
      </c>
      <c r="Q44" s="119">
        <v>286</v>
      </c>
      <c r="R44" s="119">
        <f t="shared" si="2"/>
        <v>10822</v>
      </c>
      <c r="S44" s="119">
        <v>231</v>
      </c>
      <c r="T44" s="119" t="s">
        <v>732</v>
      </c>
      <c r="U44" s="119">
        <v>5773</v>
      </c>
      <c r="V44" s="119">
        <v>4760</v>
      </c>
      <c r="W44" s="119">
        <v>58</v>
      </c>
      <c r="X44" s="123">
        <v>1.28</v>
      </c>
    </row>
    <row r="45" spans="2:24" ht="9.75" customHeight="1">
      <c r="B45" s="34"/>
      <c r="C45" s="140" t="s">
        <v>475</v>
      </c>
      <c r="D45" s="140"/>
      <c r="F45" s="120">
        <f t="shared" si="4"/>
        <v>26216</v>
      </c>
      <c r="G45" s="121">
        <f t="shared" si="5"/>
        <v>17318</v>
      </c>
      <c r="H45" s="121">
        <v>983</v>
      </c>
      <c r="I45" s="121">
        <v>1835</v>
      </c>
      <c r="J45" s="121">
        <v>17</v>
      </c>
      <c r="K45" s="121">
        <v>3</v>
      </c>
      <c r="L45" s="121">
        <v>48</v>
      </c>
      <c r="M45" s="121">
        <v>4527</v>
      </c>
      <c r="N45" s="121">
        <v>9359</v>
      </c>
      <c r="O45" s="121">
        <v>440</v>
      </c>
      <c r="P45" s="121">
        <v>106</v>
      </c>
      <c r="Q45" s="121">
        <v>249</v>
      </c>
      <c r="R45" s="121">
        <f t="shared" si="2"/>
        <v>8649</v>
      </c>
      <c r="S45" s="121">
        <v>198</v>
      </c>
      <c r="T45" s="121" t="s">
        <v>732</v>
      </c>
      <c r="U45" s="121">
        <v>4473</v>
      </c>
      <c r="V45" s="121">
        <v>3932</v>
      </c>
      <c r="W45" s="121">
        <v>46</v>
      </c>
      <c r="X45" s="124">
        <v>1.29</v>
      </c>
    </row>
    <row r="46" spans="2:24" ht="9.75" customHeight="1">
      <c r="B46" s="34"/>
      <c r="C46" s="140" t="s">
        <v>612</v>
      </c>
      <c r="D46" s="140"/>
      <c r="F46" s="120">
        <f t="shared" si="4"/>
        <v>5594</v>
      </c>
      <c r="G46" s="121">
        <f t="shared" si="5"/>
        <v>3391</v>
      </c>
      <c r="H46" s="121">
        <v>174</v>
      </c>
      <c r="I46" s="121">
        <v>335</v>
      </c>
      <c r="J46" s="121">
        <v>3</v>
      </c>
      <c r="K46" s="121">
        <v>1</v>
      </c>
      <c r="L46" s="121">
        <v>13</v>
      </c>
      <c r="M46" s="121">
        <v>804</v>
      </c>
      <c r="N46" s="121">
        <v>1956</v>
      </c>
      <c r="O46" s="121">
        <v>74</v>
      </c>
      <c r="P46" s="121">
        <v>31</v>
      </c>
      <c r="Q46" s="121">
        <v>37</v>
      </c>
      <c r="R46" s="121">
        <f t="shared" si="2"/>
        <v>2166</v>
      </c>
      <c r="S46" s="121">
        <v>33</v>
      </c>
      <c r="T46" s="121" t="s">
        <v>732</v>
      </c>
      <c r="U46" s="121">
        <v>1294</v>
      </c>
      <c r="V46" s="121">
        <v>827</v>
      </c>
      <c r="W46" s="121">
        <v>12</v>
      </c>
      <c r="X46" s="124">
        <v>1.24</v>
      </c>
    </row>
    <row r="47" spans="2:24" ht="9.75" customHeight="1">
      <c r="B47" s="34"/>
      <c r="C47" s="35"/>
      <c r="D47" s="35"/>
      <c r="F47" s="120"/>
      <c r="G47" s="121"/>
      <c r="H47" s="121"/>
      <c r="I47" s="121"/>
      <c r="J47" s="121"/>
      <c r="K47" s="121"/>
      <c r="L47" s="121"/>
      <c r="M47" s="121"/>
      <c r="N47" s="121"/>
      <c r="O47" s="121"/>
      <c r="P47" s="121"/>
      <c r="Q47" s="121"/>
      <c r="R47" s="121"/>
      <c r="S47" s="121"/>
      <c r="T47" s="121"/>
      <c r="U47" s="121"/>
      <c r="V47" s="121"/>
      <c r="W47" s="121"/>
      <c r="X47" s="124"/>
    </row>
    <row r="48" spans="2:24" s="11" customFormat="1" ht="9.75" customHeight="1">
      <c r="B48" s="172" t="s">
        <v>476</v>
      </c>
      <c r="C48" s="141"/>
      <c r="D48" s="141"/>
      <c r="F48" s="118">
        <f t="shared" si="4"/>
        <v>26898</v>
      </c>
      <c r="G48" s="119">
        <f t="shared" si="5"/>
        <v>17915</v>
      </c>
      <c r="H48" s="119">
        <v>911</v>
      </c>
      <c r="I48" s="119">
        <v>1456</v>
      </c>
      <c r="J48" s="119">
        <v>1</v>
      </c>
      <c r="K48" s="119">
        <v>2</v>
      </c>
      <c r="L48" s="119">
        <v>38</v>
      </c>
      <c r="M48" s="119">
        <v>4531</v>
      </c>
      <c r="N48" s="119">
        <v>10551</v>
      </c>
      <c r="O48" s="119">
        <v>355</v>
      </c>
      <c r="P48" s="119">
        <v>70</v>
      </c>
      <c r="Q48" s="119">
        <v>274</v>
      </c>
      <c r="R48" s="119">
        <f t="shared" si="2"/>
        <v>8709</v>
      </c>
      <c r="S48" s="119">
        <v>280</v>
      </c>
      <c r="T48" s="119">
        <v>2</v>
      </c>
      <c r="U48" s="119">
        <v>3945</v>
      </c>
      <c r="V48" s="119">
        <v>4454</v>
      </c>
      <c r="W48" s="119">
        <v>28</v>
      </c>
      <c r="X48" s="123">
        <v>1.43</v>
      </c>
    </row>
    <row r="49" spans="2:24" ht="9.75" customHeight="1">
      <c r="B49" s="34"/>
      <c r="C49" s="140" t="s">
        <v>613</v>
      </c>
      <c r="D49" s="140"/>
      <c r="F49" s="120">
        <f t="shared" si="4"/>
        <v>20153</v>
      </c>
      <c r="G49" s="121">
        <f t="shared" si="5"/>
        <v>13495</v>
      </c>
      <c r="H49" s="121">
        <v>737</v>
      </c>
      <c r="I49" s="121">
        <v>1025</v>
      </c>
      <c r="J49" s="121">
        <v>1</v>
      </c>
      <c r="K49" s="121" t="s">
        <v>732</v>
      </c>
      <c r="L49" s="121">
        <v>21</v>
      </c>
      <c r="M49" s="121">
        <v>3460</v>
      </c>
      <c r="N49" s="121">
        <v>7969</v>
      </c>
      <c r="O49" s="121">
        <v>240</v>
      </c>
      <c r="P49" s="121">
        <v>42</v>
      </c>
      <c r="Q49" s="121">
        <v>206</v>
      </c>
      <c r="R49" s="121">
        <f t="shared" si="2"/>
        <v>6452</v>
      </c>
      <c r="S49" s="121">
        <v>212</v>
      </c>
      <c r="T49" s="121">
        <v>2</v>
      </c>
      <c r="U49" s="121">
        <v>2832</v>
      </c>
      <c r="V49" s="121">
        <v>3385</v>
      </c>
      <c r="W49" s="121">
        <v>21</v>
      </c>
      <c r="X49" s="124">
        <v>1.45</v>
      </c>
    </row>
    <row r="50" spans="2:24" ht="9.75" customHeight="1">
      <c r="B50" s="34"/>
      <c r="C50" s="140" t="s">
        <v>0</v>
      </c>
      <c r="D50" s="140"/>
      <c r="F50" s="120">
        <f t="shared" si="4"/>
        <v>6710</v>
      </c>
      <c r="G50" s="121">
        <f t="shared" si="5"/>
        <v>4411</v>
      </c>
      <c r="H50" s="121">
        <v>174</v>
      </c>
      <c r="I50" s="121">
        <v>431</v>
      </c>
      <c r="J50" s="121" t="s">
        <v>732</v>
      </c>
      <c r="K50" s="121">
        <v>2</v>
      </c>
      <c r="L50" s="121">
        <v>17</v>
      </c>
      <c r="M50" s="121">
        <v>1071</v>
      </c>
      <c r="N50" s="121">
        <v>2581</v>
      </c>
      <c r="O50" s="121">
        <v>114</v>
      </c>
      <c r="P50" s="121">
        <v>21</v>
      </c>
      <c r="Q50" s="121">
        <v>68</v>
      </c>
      <c r="R50" s="121">
        <f t="shared" si="2"/>
        <v>2231</v>
      </c>
      <c r="S50" s="121">
        <v>68</v>
      </c>
      <c r="T50" s="121" t="s">
        <v>732</v>
      </c>
      <c r="U50" s="121">
        <v>1092</v>
      </c>
      <c r="V50" s="121">
        <v>1064</v>
      </c>
      <c r="W50" s="121">
        <v>7</v>
      </c>
      <c r="X50" s="124">
        <v>1.36</v>
      </c>
    </row>
    <row r="51" spans="1:24" ht="9.75" customHeight="1">
      <c r="A51" s="33"/>
      <c r="B51" s="34"/>
      <c r="C51" s="35"/>
      <c r="D51" s="35"/>
      <c r="E51" s="102"/>
      <c r="F51" s="120"/>
      <c r="G51" s="121"/>
      <c r="H51" s="121"/>
      <c r="I51" s="121"/>
      <c r="J51" s="121"/>
      <c r="K51" s="121"/>
      <c r="L51" s="121"/>
      <c r="M51" s="121"/>
      <c r="N51" s="121"/>
      <c r="O51" s="121"/>
      <c r="P51" s="121"/>
      <c r="Q51" s="121"/>
      <c r="R51" s="121"/>
      <c r="S51" s="121"/>
      <c r="T51" s="121"/>
      <c r="U51" s="121"/>
      <c r="V51" s="121"/>
      <c r="W51" s="121"/>
      <c r="X51" s="124"/>
    </row>
    <row r="52" spans="2:24" s="11" customFormat="1" ht="9.75" customHeight="1">
      <c r="B52" s="172" t="s">
        <v>477</v>
      </c>
      <c r="C52" s="141"/>
      <c r="D52" s="141"/>
      <c r="F52" s="118">
        <f t="shared" si="4"/>
        <v>37994</v>
      </c>
      <c r="G52" s="119">
        <f t="shared" si="5"/>
        <v>26444</v>
      </c>
      <c r="H52" s="119">
        <v>1498</v>
      </c>
      <c r="I52" s="119">
        <v>2311</v>
      </c>
      <c r="J52" s="119">
        <v>16</v>
      </c>
      <c r="K52" s="119">
        <v>2</v>
      </c>
      <c r="L52" s="119">
        <v>34</v>
      </c>
      <c r="M52" s="119">
        <v>6912</v>
      </c>
      <c r="N52" s="119">
        <v>14764</v>
      </c>
      <c r="O52" s="119">
        <v>758</v>
      </c>
      <c r="P52" s="119">
        <v>149</v>
      </c>
      <c r="Q52" s="119">
        <v>418</v>
      </c>
      <c r="R52" s="119">
        <f t="shared" si="2"/>
        <v>11132</v>
      </c>
      <c r="S52" s="119">
        <v>411</v>
      </c>
      <c r="T52" s="119" t="s">
        <v>732</v>
      </c>
      <c r="U52" s="119">
        <v>5264</v>
      </c>
      <c r="V52" s="119">
        <v>5390</v>
      </c>
      <c r="W52" s="119">
        <v>67</v>
      </c>
      <c r="X52" s="123">
        <v>1.31</v>
      </c>
    </row>
    <row r="53" spans="2:24" ht="9.75" customHeight="1">
      <c r="B53" s="20"/>
      <c r="C53" s="140" t="s">
        <v>478</v>
      </c>
      <c r="D53" s="140"/>
      <c r="F53" s="120">
        <f t="shared" si="4"/>
        <v>15192</v>
      </c>
      <c r="G53" s="121">
        <f t="shared" si="5"/>
        <v>10656</v>
      </c>
      <c r="H53" s="121">
        <v>496</v>
      </c>
      <c r="I53" s="121">
        <v>854</v>
      </c>
      <c r="J53" s="121">
        <v>7</v>
      </c>
      <c r="K53" s="121">
        <v>1</v>
      </c>
      <c r="L53" s="121">
        <v>11</v>
      </c>
      <c r="M53" s="121">
        <v>2797</v>
      </c>
      <c r="N53" s="121">
        <v>6126</v>
      </c>
      <c r="O53" s="121">
        <v>309</v>
      </c>
      <c r="P53" s="121">
        <v>55</v>
      </c>
      <c r="Q53" s="121">
        <v>192</v>
      </c>
      <c r="R53" s="121">
        <f t="shared" si="2"/>
        <v>4344</v>
      </c>
      <c r="S53" s="121">
        <v>177</v>
      </c>
      <c r="T53" s="121" t="s">
        <v>732</v>
      </c>
      <c r="U53" s="121">
        <v>1840</v>
      </c>
      <c r="V53" s="121">
        <v>2305</v>
      </c>
      <c r="W53" s="121">
        <v>22</v>
      </c>
      <c r="X53" s="124">
        <v>1.37</v>
      </c>
    </row>
    <row r="54" spans="2:24" ht="9.75" customHeight="1">
      <c r="B54" s="20"/>
      <c r="C54" s="140" t="s">
        <v>479</v>
      </c>
      <c r="D54" s="140"/>
      <c r="F54" s="120">
        <f t="shared" si="4"/>
        <v>7571</v>
      </c>
      <c r="G54" s="121">
        <f t="shared" si="5"/>
        <v>5059</v>
      </c>
      <c r="H54" s="121">
        <v>552</v>
      </c>
      <c r="I54" s="121">
        <v>480</v>
      </c>
      <c r="J54" s="121">
        <v>7</v>
      </c>
      <c r="K54" s="121">
        <v>1</v>
      </c>
      <c r="L54" s="121">
        <v>6</v>
      </c>
      <c r="M54" s="121">
        <v>1270</v>
      </c>
      <c r="N54" s="121">
        <v>2594</v>
      </c>
      <c r="O54" s="121">
        <v>131</v>
      </c>
      <c r="P54" s="121">
        <v>18</v>
      </c>
      <c r="Q54" s="121">
        <v>54</v>
      </c>
      <c r="R54" s="121">
        <f t="shared" si="2"/>
        <v>2458</v>
      </c>
      <c r="S54" s="121">
        <v>56</v>
      </c>
      <c r="T54" s="121" t="s">
        <v>732</v>
      </c>
      <c r="U54" s="121">
        <v>1354</v>
      </c>
      <c r="V54" s="121">
        <v>1036</v>
      </c>
      <c r="W54" s="121">
        <v>12</v>
      </c>
      <c r="X54" s="124">
        <v>1.21</v>
      </c>
    </row>
    <row r="55" spans="2:24" ht="9.75" customHeight="1">
      <c r="B55" s="36"/>
      <c r="C55" s="140" t="s">
        <v>480</v>
      </c>
      <c r="D55" s="140"/>
      <c r="F55" s="120">
        <f t="shared" si="4"/>
        <v>11956</v>
      </c>
      <c r="G55" s="121">
        <f t="shared" si="5"/>
        <v>8365</v>
      </c>
      <c r="H55" s="121">
        <v>383</v>
      </c>
      <c r="I55" s="121">
        <v>812</v>
      </c>
      <c r="J55" s="121">
        <v>2</v>
      </c>
      <c r="K55" s="121" t="s">
        <v>732</v>
      </c>
      <c r="L55" s="121">
        <v>14</v>
      </c>
      <c r="M55" s="121">
        <v>2192</v>
      </c>
      <c r="N55" s="121">
        <v>4624</v>
      </c>
      <c r="O55" s="121">
        <v>289</v>
      </c>
      <c r="P55" s="121">
        <v>49</v>
      </c>
      <c r="Q55" s="121">
        <v>131</v>
      </c>
      <c r="R55" s="121">
        <f t="shared" si="2"/>
        <v>3460</v>
      </c>
      <c r="S55" s="121">
        <v>123</v>
      </c>
      <c r="T55" s="121" t="s">
        <v>732</v>
      </c>
      <c r="U55" s="121">
        <v>1687</v>
      </c>
      <c r="V55" s="121">
        <v>1625</v>
      </c>
      <c r="W55" s="121">
        <v>25</v>
      </c>
      <c r="X55" s="124">
        <v>1.26</v>
      </c>
    </row>
    <row r="56" spans="2:24" ht="9.75" customHeight="1">
      <c r="B56" s="37"/>
      <c r="C56" s="140" t="s">
        <v>481</v>
      </c>
      <c r="D56" s="140"/>
      <c r="F56" s="120">
        <f t="shared" si="4"/>
        <v>3246</v>
      </c>
      <c r="G56" s="121">
        <f t="shared" si="5"/>
        <v>2341</v>
      </c>
      <c r="H56" s="121">
        <v>66</v>
      </c>
      <c r="I56" s="121">
        <v>164</v>
      </c>
      <c r="J56" s="121" t="s">
        <v>732</v>
      </c>
      <c r="K56" s="121" t="s">
        <v>732</v>
      </c>
      <c r="L56" s="121">
        <v>3</v>
      </c>
      <c r="M56" s="121">
        <v>653</v>
      </c>
      <c r="N56" s="121">
        <v>1420</v>
      </c>
      <c r="O56" s="121">
        <v>29</v>
      </c>
      <c r="P56" s="121">
        <v>6</v>
      </c>
      <c r="Q56" s="121">
        <v>41</v>
      </c>
      <c r="R56" s="121">
        <f t="shared" si="2"/>
        <v>864</v>
      </c>
      <c r="S56" s="121">
        <v>55</v>
      </c>
      <c r="T56" s="121" t="s">
        <v>732</v>
      </c>
      <c r="U56" s="121">
        <v>380</v>
      </c>
      <c r="V56" s="121">
        <v>421</v>
      </c>
      <c r="W56" s="121">
        <v>8</v>
      </c>
      <c r="X56" s="124">
        <v>1.43</v>
      </c>
    </row>
    <row r="57" spans="2:24" ht="9.75" customHeight="1">
      <c r="B57" s="37"/>
      <c r="C57" s="35"/>
      <c r="D57" s="35"/>
      <c r="F57" s="120"/>
      <c r="G57" s="121"/>
      <c r="H57" s="121"/>
      <c r="I57" s="121"/>
      <c r="J57" s="121"/>
      <c r="K57" s="121"/>
      <c r="L57" s="121"/>
      <c r="M57" s="121"/>
      <c r="N57" s="121"/>
      <c r="O57" s="121"/>
      <c r="P57" s="121"/>
      <c r="Q57" s="121"/>
      <c r="R57" s="121"/>
      <c r="S57" s="121"/>
      <c r="T57" s="121"/>
      <c r="U57" s="121"/>
      <c r="V57" s="121"/>
      <c r="W57" s="121"/>
      <c r="X57" s="124"/>
    </row>
    <row r="58" spans="2:24" s="11" customFormat="1" ht="9.75" customHeight="1">
      <c r="B58" s="172" t="s">
        <v>482</v>
      </c>
      <c r="C58" s="173"/>
      <c r="D58" s="173"/>
      <c r="F58" s="118">
        <f t="shared" si="4"/>
        <v>58890</v>
      </c>
      <c r="G58" s="119">
        <f t="shared" si="5"/>
        <v>39563</v>
      </c>
      <c r="H58" s="119">
        <v>2315</v>
      </c>
      <c r="I58" s="119">
        <v>4072</v>
      </c>
      <c r="J58" s="119">
        <v>39</v>
      </c>
      <c r="K58" s="119">
        <v>12</v>
      </c>
      <c r="L58" s="119">
        <v>107</v>
      </c>
      <c r="M58" s="119">
        <v>9766</v>
      </c>
      <c r="N58" s="119">
        <v>21998</v>
      </c>
      <c r="O58" s="119">
        <v>934</v>
      </c>
      <c r="P58" s="119">
        <v>320</v>
      </c>
      <c r="Q58" s="119">
        <v>591</v>
      </c>
      <c r="R58" s="119">
        <f t="shared" si="2"/>
        <v>18736</v>
      </c>
      <c r="S58" s="119">
        <v>561</v>
      </c>
      <c r="T58" s="119">
        <v>5</v>
      </c>
      <c r="U58" s="119">
        <v>9492</v>
      </c>
      <c r="V58" s="119">
        <v>8583</v>
      </c>
      <c r="W58" s="119">
        <v>95</v>
      </c>
      <c r="X58" s="123">
        <v>1.27</v>
      </c>
    </row>
    <row r="59" spans="2:24" ht="9.75" customHeight="1">
      <c r="B59" s="20"/>
      <c r="C59" s="140" t="s">
        <v>483</v>
      </c>
      <c r="D59" s="140"/>
      <c r="F59" s="120">
        <f t="shared" si="4"/>
        <v>16185</v>
      </c>
      <c r="G59" s="121">
        <f t="shared" si="5"/>
        <v>10914</v>
      </c>
      <c r="H59" s="121">
        <v>821</v>
      </c>
      <c r="I59" s="121">
        <v>1374</v>
      </c>
      <c r="J59" s="121">
        <v>8</v>
      </c>
      <c r="K59" s="121" t="s">
        <v>732</v>
      </c>
      <c r="L59" s="121">
        <v>30</v>
      </c>
      <c r="M59" s="121">
        <v>2580</v>
      </c>
      <c r="N59" s="121">
        <v>5718</v>
      </c>
      <c r="O59" s="121">
        <v>291</v>
      </c>
      <c r="P59" s="121">
        <v>92</v>
      </c>
      <c r="Q59" s="121">
        <v>146</v>
      </c>
      <c r="R59" s="121">
        <f t="shared" si="2"/>
        <v>5125</v>
      </c>
      <c r="S59" s="121">
        <v>158</v>
      </c>
      <c r="T59" s="121">
        <v>3</v>
      </c>
      <c r="U59" s="121">
        <v>2675</v>
      </c>
      <c r="V59" s="121">
        <v>2268</v>
      </c>
      <c r="W59" s="121">
        <v>21</v>
      </c>
      <c r="X59" s="124">
        <v>1.19</v>
      </c>
    </row>
    <row r="60" spans="2:24" ht="9.75" customHeight="1">
      <c r="B60" s="20"/>
      <c r="C60" s="140" t="s">
        <v>195</v>
      </c>
      <c r="D60" s="140"/>
      <c r="F60" s="120">
        <f t="shared" si="4"/>
        <v>3559</v>
      </c>
      <c r="G60" s="121">
        <f t="shared" si="5"/>
        <v>2389</v>
      </c>
      <c r="H60" s="121">
        <v>161</v>
      </c>
      <c r="I60" s="121">
        <v>207</v>
      </c>
      <c r="J60" s="121">
        <v>1</v>
      </c>
      <c r="K60" s="121">
        <v>2</v>
      </c>
      <c r="L60" s="121">
        <v>15</v>
      </c>
      <c r="M60" s="121">
        <v>618</v>
      </c>
      <c r="N60" s="121">
        <v>1309</v>
      </c>
      <c r="O60" s="121">
        <v>49</v>
      </c>
      <c r="P60" s="121">
        <v>27</v>
      </c>
      <c r="Q60" s="121">
        <v>26</v>
      </c>
      <c r="R60" s="121">
        <f t="shared" si="2"/>
        <v>1144</v>
      </c>
      <c r="S60" s="121">
        <v>18</v>
      </c>
      <c r="T60" s="121" t="s">
        <v>732</v>
      </c>
      <c r="U60" s="121">
        <v>723</v>
      </c>
      <c r="V60" s="121">
        <v>399</v>
      </c>
      <c r="W60" s="121">
        <v>4</v>
      </c>
      <c r="X60" s="124">
        <v>1.13</v>
      </c>
    </row>
    <row r="61" spans="2:24" ht="9.75" customHeight="1">
      <c r="B61" s="20"/>
      <c r="C61" s="140" t="s">
        <v>196</v>
      </c>
      <c r="D61" s="140"/>
      <c r="F61" s="120">
        <f t="shared" si="4"/>
        <v>17470</v>
      </c>
      <c r="G61" s="121">
        <f t="shared" si="5"/>
        <v>12115</v>
      </c>
      <c r="H61" s="121">
        <v>609</v>
      </c>
      <c r="I61" s="121">
        <v>1086</v>
      </c>
      <c r="J61" s="121">
        <v>18</v>
      </c>
      <c r="K61" s="121">
        <v>2</v>
      </c>
      <c r="L61" s="121">
        <v>17</v>
      </c>
      <c r="M61" s="121">
        <v>3139</v>
      </c>
      <c r="N61" s="121">
        <v>6976</v>
      </c>
      <c r="O61" s="121">
        <v>198</v>
      </c>
      <c r="P61" s="121">
        <v>70</v>
      </c>
      <c r="Q61" s="121">
        <v>173</v>
      </c>
      <c r="R61" s="121">
        <f t="shared" si="2"/>
        <v>5182</v>
      </c>
      <c r="S61" s="121">
        <v>156</v>
      </c>
      <c r="T61" s="121">
        <v>1</v>
      </c>
      <c r="U61" s="121">
        <v>2460</v>
      </c>
      <c r="V61" s="121">
        <v>2534</v>
      </c>
      <c r="W61" s="121">
        <v>31</v>
      </c>
      <c r="X61" s="124">
        <v>1.32</v>
      </c>
    </row>
    <row r="62" spans="2:24" ht="9.75" customHeight="1">
      <c r="B62" s="20"/>
      <c r="C62" s="140" t="s">
        <v>197</v>
      </c>
      <c r="D62" s="140"/>
      <c r="F62" s="120">
        <f t="shared" si="4"/>
        <v>17840</v>
      </c>
      <c r="G62" s="121">
        <f t="shared" si="5"/>
        <v>11657</v>
      </c>
      <c r="H62" s="121">
        <v>514</v>
      </c>
      <c r="I62" s="121">
        <v>1001</v>
      </c>
      <c r="J62" s="121">
        <v>11</v>
      </c>
      <c r="K62" s="121">
        <v>3</v>
      </c>
      <c r="L62" s="121">
        <v>28</v>
      </c>
      <c r="M62" s="121">
        <v>2960</v>
      </c>
      <c r="N62" s="121">
        <v>6822</v>
      </c>
      <c r="O62" s="121">
        <v>273</v>
      </c>
      <c r="P62" s="121">
        <v>45</v>
      </c>
      <c r="Q62" s="121">
        <v>221</v>
      </c>
      <c r="R62" s="121">
        <f t="shared" si="2"/>
        <v>5962</v>
      </c>
      <c r="S62" s="121">
        <v>203</v>
      </c>
      <c r="T62" s="121">
        <v>1</v>
      </c>
      <c r="U62" s="121">
        <v>2720</v>
      </c>
      <c r="V62" s="121">
        <v>3000</v>
      </c>
      <c r="W62" s="121">
        <v>38</v>
      </c>
      <c r="X62" s="124">
        <v>1.33</v>
      </c>
    </row>
    <row r="63" spans="2:24" ht="9.75" customHeight="1">
      <c r="B63" s="20"/>
      <c r="C63" s="140" t="s">
        <v>198</v>
      </c>
      <c r="D63" s="140"/>
      <c r="F63" s="120">
        <f t="shared" si="4"/>
        <v>1483</v>
      </c>
      <c r="G63" s="121">
        <f t="shared" si="5"/>
        <v>929</v>
      </c>
      <c r="H63" s="121">
        <v>79</v>
      </c>
      <c r="I63" s="121">
        <v>164</v>
      </c>
      <c r="J63" s="121" t="s">
        <v>732</v>
      </c>
      <c r="K63" s="121" t="s">
        <v>732</v>
      </c>
      <c r="L63" s="121">
        <v>6</v>
      </c>
      <c r="M63" s="121">
        <v>177</v>
      </c>
      <c r="N63" s="121">
        <v>450</v>
      </c>
      <c r="O63" s="121">
        <v>34</v>
      </c>
      <c r="P63" s="121">
        <v>19</v>
      </c>
      <c r="Q63" s="121">
        <v>5</v>
      </c>
      <c r="R63" s="121">
        <f t="shared" si="2"/>
        <v>549</v>
      </c>
      <c r="S63" s="121">
        <v>9</v>
      </c>
      <c r="T63" s="121" t="s">
        <v>732</v>
      </c>
      <c r="U63" s="121">
        <v>363</v>
      </c>
      <c r="V63" s="121">
        <v>176</v>
      </c>
      <c r="W63" s="121">
        <v>1</v>
      </c>
      <c r="X63" s="124">
        <v>1.18</v>
      </c>
    </row>
    <row r="64" spans="2:24" ht="9.75" customHeight="1">
      <c r="B64" s="20"/>
      <c r="C64" s="140" t="s">
        <v>199</v>
      </c>
      <c r="D64" s="140"/>
      <c r="F64" s="120">
        <f t="shared" si="4"/>
        <v>1301</v>
      </c>
      <c r="G64" s="121">
        <f t="shared" si="5"/>
        <v>850</v>
      </c>
      <c r="H64" s="121">
        <v>67</v>
      </c>
      <c r="I64" s="121">
        <v>156</v>
      </c>
      <c r="J64" s="121" t="s">
        <v>732</v>
      </c>
      <c r="K64" s="121">
        <v>4</v>
      </c>
      <c r="L64" s="121">
        <v>4</v>
      </c>
      <c r="M64" s="121">
        <v>171</v>
      </c>
      <c r="N64" s="121">
        <v>377</v>
      </c>
      <c r="O64" s="121">
        <v>46</v>
      </c>
      <c r="P64" s="121">
        <v>25</v>
      </c>
      <c r="Q64" s="121">
        <v>6</v>
      </c>
      <c r="R64" s="121">
        <f t="shared" si="2"/>
        <v>445</v>
      </c>
      <c r="S64" s="121">
        <v>8</v>
      </c>
      <c r="T64" s="121" t="s">
        <v>732</v>
      </c>
      <c r="U64" s="121">
        <v>305</v>
      </c>
      <c r="V64" s="121">
        <v>132</v>
      </c>
      <c r="W64" s="121" t="s">
        <v>732</v>
      </c>
      <c r="X64" s="124">
        <v>1.16</v>
      </c>
    </row>
    <row r="65" spans="2:24" ht="9.75" customHeight="1">
      <c r="B65" s="20"/>
      <c r="C65" s="140" t="s">
        <v>1</v>
      </c>
      <c r="D65" s="140"/>
      <c r="F65" s="120">
        <f t="shared" si="4"/>
        <v>430</v>
      </c>
      <c r="G65" s="121">
        <f t="shared" si="5"/>
        <v>319</v>
      </c>
      <c r="H65" s="121">
        <v>34</v>
      </c>
      <c r="I65" s="121">
        <v>34</v>
      </c>
      <c r="J65" s="121" t="s">
        <v>732</v>
      </c>
      <c r="K65" s="121">
        <v>1</v>
      </c>
      <c r="L65" s="121">
        <v>1</v>
      </c>
      <c r="M65" s="121">
        <v>57</v>
      </c>
      <c r="N65" s="121">
        <v>148</v>
      </c>
      <c r="O65" s="121">
        <v>25</v>
      </c>
      <c r="P65" s="121">
        <v>19</v>
      </c>
      <c r="Q65" s="121">
        <v>4</v>
      </c>
      <c r="R65" s="121">
        <f t="shared" si="2"/>
        <v>107</v>
      </c>
      <c r="S65" s="121">
        <v>4</v>
      </c>
      <c r="T65" s="121" t="s">
        <v>732</v>
      </c>
      <c r="U65" s="121">
        <v>74</v>
      </c>
      <c r="V65" s="121">
        <v>29</v>
      </c>
      <c r="W65" s="121" t="s">
        <v>732</v>
      </c>
      <c r="X65" s="124">
        <v>1.08</v>
      </c>
    </row>
    <row r="66" spans="2:24" ht="9.75" customHeight="1">
      <c r="B66" s="20"/>
      <c r="C66" s="140" t="s">
        <v>2</v>
      </c>
      <c r="D66" s="140"/>
      <c r="F66" s="120">
        <f t="shared" si="4"/>
        <v>604</v>
      </c>
      <c r="G66" s="121">
        <f t="shared" si="5"/>
        <v>375</v>
      </c>
      <c r="H66" s="121">
        <v>30</v>
      </c>
      <c r="I66" s="121">
        <v>49</v>
      </c>
      <c r="J66" s="121" t="s">
        <v>732</v>
      </c>
      <c r="K66" s="121" t="s">
        <v>732</v>
      </c>
      <c r="L66" s="121">
        <v>6</v>
      </c>
      <c r="M66" s="121">
        <v>64</v>
      </c>
      <c r="N66" s="121">
        <v>198</v>
      </c>
      <c r="O66" s="121">
        <v>18</v>
      </c>
      <c r="P66" s="121">
        <v>10</v>
      </c>
      <c r="Q66" s="121">
        <v>10</v>
      </c>
      <c r="R66" s="121">
        <f t="shared" si="2"/>
        <v>219</v>
      </c>
      <c r="S66" s="121">
        <v>5</v>
      </c>
      <c r="T66" s="121" t="s">
        <v>732</v>
      </c>
      <c r="U66" s="121">
        <v>169</v>
      </c>
      <c r="V66" s="121">
        <v>45</v>
      </c>
      <c r="W66" s="121" t="s">
        <v>732</v>
      </c>
      <c r="X66" s="124">
        <v>1.12</v>
      </c>
    </row>
    <row r="67" spans="2:24" ht="9.75" customHeight="1">
      <c r="B67" s="20"/>
      <c r="C67" s="20"/>
      <c r="D67" s="20"/>
      <c r="F67" s="120"/>
      <c r="G67" s="121"/>
      <c r="H67" s="121"/>
      <c r="I67" s="121"/>
      <c r="J67" s="121"/>
      <c r="K67" s="121"/>
      <c r="L67" s="121"/>
      <c r="M67" s="121"/>
      <c r="N67" s="121"/>
      <c r="O67" s="121"/>
      <c r="P67" s="121"/>
      <c r="Q67" s="121"/>
      <c r="R67" s="121"/>
      <c r="S67" s="121"/>
      <c r="T67" s="121"/>
      <c r="U67" s="121"/>
      <c r="V67" s="121"/>
      <c r="W67" s="121"/>
      <c r="X67" s="124"/>
    </row>
    <row r="68" spans="2:24" s="11" customFormat="1" ht="9.75" customHeight="1">
      <c r="B68" s="172" t="s">
        <v>484</v>
      </c>
      <c r="C68" s="141"/>
      <c r="D68" s="141"/>
      <c r="F68" s="118">
        <f t="shared" si="4"/>
        <v>69954</v>
      </c>
      <c r="G68" s="119">
        <f t="shared" si="5"/>
        <v>50577</v>
      </c>
      <c r="H68" s="119">
        <v>2880</v>
      </c>
      <c r="I68" s="119">
        <v>4552</v>
      </c>
      <c r="J68" s="119">
        <v>115</v>
      </c>
      <c r="K68" s="119">
        <v>21</v>
      </c>
      <c r="L68" s="119">
        <v>115</v>
      </c>
      <c r="M68" s="119">
        <v>13757</v>
      </c>
      <c r="N68" s="119">
        <v>27565</v>
      </c>
      <c r="O68" s="119">
        <v>1244</v>
      </c>
      <c r="P68" s="119">
        <v>328</v>
      </c>
      <c r="Q68" s="119">
        <v>716</v>
      </c>
      <c r="R68" s="119">
        <f t="shared" si="2"/>
        <v>18661</v>
      </c>
      <c r="S68" s="119">
        <v>622</v>
      </c>
      <c r="T68" s="119" t="s">
        <v>732</v>
      </c>
      <c r="U68" s="119">
        <v>8394</v>
      </c>
      <c r="V68" s="119">
        <v>9507</v>
      </c>
      <c r="W68" s="119">
        <v>138</v>
      </c>
      <c r="X68" s="123">
        <v>1.4</v>
      </c>
    </row>
    <row r="69" spans="2:24" ht="9.75" customHeight="1">
      <c r="B69" s="20"/>
      <c r="C69" s="140" t="s">
        <v>485</v>
      </c>
      <c r="D69" s="140"/>
      <c r="F69" s="120">
        <f t="shared" si="4"/>
        <v>11200</v>
      </c>
      <c r="G69" s="121">
        <f t="shared" si="5"/>
        <v>8307</v>
      </c>
      <c r="H69" s="121">
        <v>297</v>
      </c>
      <c r="I69" s="121">
        <v>612</v>
      </c>
      <c r="J69" s="121">
        <v>1</v>
      </c>
      <c r="K69" s="121" t="s">
        <v>732</v>
      </c>
      <c r="L69" s="121">
        <v>25</v>
      </c>
      <c r="M69" s="121">
        <v>2453</v>
      </c>
      <c r="N69" s="121">
        <v>4729</v>
      </c>
      <c r="O69" s="121">
        <v>180</v>
      </c>
      <c r="P69" s="121">
        <v>10</v>
      </c>
      <c r="Q69" s="121">
        <v>130</v>
      </c>
      <c r="R69" s="121">
        <f t="shared" si="2"/>
        <v>2763</v>
      </c>
      <c r="S69" s="121">
        <v>121</v>
      </c>
      <c r="T69" s="121" t="s">
        <v>732</v>
      </c>
      <c r="U69" s="121">
        <v>1034</v>
      </c>
      <c r="V69" s="121">
        <v>1581</v>
      </c>
      <c r="W69" s="121">
        <v>27</v>
      </c>
      <c r="X69" s="124">
        <v>1.54</v>
      </c>
    </row>
    <row r="70" spans="2:24" ht="9.75" customHeight="1">
      <c r="B70" s="20"/>
      <c r="C70" s="140" t="s">
        <v>200</v>
      </c>
      <c r="D70" s="140"/>
      <c r="F70" s="120">
        <f t="shared" si="4"/>
        <v>6376</v>
      </c>
      <c r="G70" s="121">
        <f t="shared" si="5"/>
        <v>4333</v>
      </c>
      <c r="H70" s="121">
        <v>180</v>
      </c>
      <c r="I70" s="121">
        <v>325</v>
      </c>
      <c r="J70" s="121" t="s">
        <v>732</v>
      </c>
      <c r="K70" s="121">
        <v>3</v>
      </c>
      <c r="L70" s="121">
        <v>12</v>
      </c>
      <c r="M70" s="121">
        <v>1275</v>
      </c>
      <c r="N70" s="121">
        <v>2418</v>
      </c>
      <c r="O70" s="121">
        <v>96</v>
      </c>
      <c r="P70" s="121">
        <v>24</v>
      </c>
      <c r="Q70" s="121">
        <v>50</v>
      </c>
      <c r="R70" s="121">
        <f t="shared" si="2"/>
        <v>1993</v>
      </c>
      <c r="S70" s="121">
        <v>76</v>
      </c>
      <c r="T70" s="121" t="s">
        <v>732</v>
      </c>
      <c r="U70" s="121">
        <v>1058</v>
      </c>
      <c r="V70" s="121">
        <v>841</v>
      </c>
      <c r="W70" s="121">
        <v>18</v>
      </c>
      <c r="X70" s="124">
        <v>1.32</v>
      </c>
    </row>
    <row r="71" spans="2:24" ht="9.75" customHeight="1">
      <c r="B71" s="20"/>
      <c r="C71" s="140" t="s">
        <v>201</v>
      </c>
      <c r="D71" s="140"/>
      <c r="F71" s="120">
        <f t="shared" si="4"/>
        <v>23721</v>
      </c>
      <c r="G71" s="121">
        <f t="shared" si="5"/>
        <v>18019</v>
      </c>
      <c r="H71" s="121">
        <v>1436</v>
      </c>
      <c r="I71" s="121">
        <v>1671</v>
      </c>
      <c r="J71" s="121">
        <v>74</v>
      </c>
      <c r="K71" s="121">
        <v>4</v>
      </c>
      <c r="L71" s="121">
        <v>37</v>
      </c>
      <c r="M71" s="121">
        <v>4861</v>
      </c>
      <c r="N71" s="121">
        <v>9367</v>
      </c>
      <c r="O71" s="121">
        <v>439</v>
      </c>
      <c r="P71" s="121">
        <v>130</v>
      </c>
      <c r="Q71" s="121">
        <v>270</v>
      </c>
      <c r="R71" s="121">
        <f t="shared" si="2"/>
        <v>5432</v>
      </c>
      <c r="S71" s="121">
        <v>209</v>
      </c>
      <c r="T71" s="121" t="s">
        <v>732</v>
      </c>
      <c r="U71" s="121">
        <v>2056</v>
      </c>
      <c r="V71" s="121">
        <v>3129</v>
      </c>
      <c r="W71" s="121">
        <v>38</v>
      </c>
      <c r="X71" s="124">
        <v>1.49</v>
      </c>
    </row>
    <row r="72" spans="2:24" ht="9.75" customHeight="1">
      <c r="B72" s="20"/>
      <c r="C72" s="140" t="s">
        <v>202</v>
      </c>
      <c r="D72" s="140"/>
      <c r="F72" s="120">
        <f t="shared" si="4"/>
        <v>8188</v>
      </c>
      <c r="G72" s="121">
        <f t="shared" si="5"/>
        <v>5808</v>
      </c>
      <c r="H72" s="121">
        <v>253</v>
      </c>
      <c r="I72" s="121">
        <v>488</v>
      </c>
      <c r="J72" s="121">
        <v>19</v>
      </c>
      <c r="K72" s="121" t="s">
        <v>732</v>
      </c>
      <c r="L72" s="121">
        <v>2</v>
      </c>
      <c r="M72" s="121">
        <v>1527</v>
      </c>
      <c r="N72" s="121">
        <v>3373</v>
      </c>
      <c r="O72" s="121">
        <v>128</v>
      </c>
      <c r="P72" s="121">
        <v>18</v>
      </c>
      <c r="Q72" s="121">
        <v>76</v>
      </c>
      <c r="R72" s="121">
        <f t="shared" si="2"/>
        <v>2304</v>
      </c>
      <c r="S72" s="121">
        <v>48</v>
      </c>
      <c r="T72" s="121" t="s">
        <v>732</v>
      </c>
      <c r="U72" s="121">
        <v>1040</v>
      </c>
      <c r="V72" s="121">
        <v>1200</v>
      </c>
      <c r="W72" s="121">
        <v>16</v>
      </c>
      <c r="X72" s="124">
        <v>1.4</v>
      </c>
    </row>
    <row r="73" spans="2:24" ht="9.75" customHeight="1">
      <c r="B73" s="20"/>
      <c r="C73" s="140" t="s">
        <v>487</v>
      </c>
      <c r="D73" s="140"/>
      <c r="F73" s="120">
        <f t="shared" si="4"/>
        <v>8473</v>
      </c>
      <c r="G73" s="121">
        <f t="shared" si="5"/>
        <v>5966</v>
      </c>
      <c r="H73" s="121">
        <v>261</v>
      </c>
      <c r="I73" s="121">
        <v>579</v>
      </c>
      <c r="J73" s="121">
        <v>4</v>
      </c>
      <c r="K73" s="121">
        <v>4</v>
      </c>
      <c r="L73" s="121">
        <v>9</v>
      </c>
      <c r="M73" s="121">
        <v>1519</v>
      </c>
      <c r="N73" s="121">
        <v>3398</v>
      </c>
      <c r="O73" s="121">
        <v>153</v>
      </c>
      <c r="P73" s="121">
        <v>39</v>
      </c>
      <c r="Q73" s="121">
        <v>83</v>
      </c>
      <c r="R73" s="121">
        <f t="shared" si="2"/>
        <v>2424</v>
      </c>
      <c r="S73" s="121">
        <v>87</v>
      </c>
      <c r="T73" s="121" t="s">
        <v>732</v>
      </c>
      <c r="U73" s="121">
        <v>1118</v>
      </c>
      <c r="V73" s="121">
        <v>1205</v>
      </c>
      <c r="W73" s="121">
        <v>14</v>
      </c>
      <c r="X73" s="124">
        <v>1.34</v>
      </c>
    </row>
    <row r="74" spans="2:24" ht="9.75" customHeight="1">
      <c r="B74" s="20"/>
      <c r="C74" s="140" t="s">
        <v>488</v>
      </c>
      <c r="D74" s="140"/>
      <c r="F74" s="120">
        <f t="shared" si="4"/>
        <v>9373</v>
      </c>
      <c r="G74" s="121">
        <f t="shared" si="5"/>
        <v>6406</v>
      </c>
      <c r="H74" s="121">
        <v>310</v>
      </c>
      <c r="I74" s="121">
        <v>603</v>
      </c>
      <c r="J74" s="121">
        <v>16</v>
      </c>
      <c r="K74" s="121">
        <v>8</v>
      </c>
      <c r="L74" s="121">
        <v>23</v>
      </c>
      <c r="M74" s="121">
        <v>1758</v>
      </c>
      <c r="N74" s="121">
        <v>3462</v>
      </c>
      <c r="O74" s="121">
        <v>187</v>
      </c>
      <c r="P74" s="121">
        <v>39</v>
      </c>
      <c r="Q74" s="121">
        <v>90</v>
      </c>
      <c r="R74" s="121">
        <f aca="true" t="shared" si="6" ref="R74:R80">SUM(S74:W74)</f>
        <v>2877</v>
      </c>
      <c r="S74" s="121">
        <v>72</v>
      </c>
      <c r="T74" s="121" t="s">
        <v>732</v>
      </c>
      <c r="U74" s="121">
        <v>1513</v>
      </c>
      <c r="V74" s="121">
        <v>1276</v>
      </c>
      <c r="W74" s="121">
        <v>16</v>
      </c>
      <c r="X74" s="124">
        <v>1.27</v>
      </c>
    </row>
    <row r="75" spans="2:24" ht="9.75" customHeight="1">
      <c r="B75" s="20"/>
      <c r="C75" s="140" t="s">
        <v>203</v>
      </c>
      <c r="D75" s="140"/>
      <c r="F75" s="120">
        <f t="shared" si="4"/>
        <v>2586</v>
      </c>
      <c r="G75" s="121">
        <f t="shared" si="5"/>
        <v>1720</v>
      </c>
      <c r="H75" s="121">
        <v>142</v>
      </c>
      <c r="I75" s="121">
        <v>273</v>
      </c>
      <c r="J75" s="121">
        <v>1</v>
      </c>
      <c r="K75" s="121">
        <v>2</v>
      </c>
      <c r="L75" s="121">
        <v>7</v>
      </c>
      <c r="M75" s="121">
        <v>361</v>
      </c>
      <c r="N75" s="121">
        <v>814</v>
      </c>
      <c r="O75" s="121">
        <v>61</v>
      </c>
      <c r="P75" s="121">
        <v>59</v>
      </c>
      <c r="Q75" s="121">
        <v>17</v>
      </c>
      <c r="R75" s="121">
        <f t="shared" si="6"/>
        <v>849</v>
      </c>
      <c r="S75" s="121">
        <v>9</v>
      </c>
      <c r="T75" s="121" t="s">
        <v>732</v>
      </c>
      <c r="U75" s="121">
        <v>564</v>
      </c>
      <c r="V75" s="121">
        <v>269</v>
      </c>
      <c r="W75" s="121">
        <v>7</v>
      </c>
      <c r="X75" s="124">
        <v>0.89</v>
      </c>
    </row>
    <row r="76" spans="2:24" ht="9.75" customHeight="1">
      <c r="B76" s="20"/>
      <c r="C76" s="20"/>
      <c r="D76" s="20"/>
      <c r="F76" s="120"/>
      <c r="G76" s="121"/>
      <c r="H76" s="121"/>
      <c r="I76" s="121"/>
      <c r="J76" s="121"/>
      <c r="K76" s="121"/>
      <c r="L76" s="121"/>
      <c r="M76" s="121"/>
      <c r="N76" s="121"/>
      <c r="O76" s="121"/>
      <c r="P76" s="121"/>
      <c r="Q76" s="121"/>
      <c r="R76" s="121"/>
      <c r="S76" s="121"/>
      <c r="T76" s="121"/>
      <c r="U76" s="121"/>
      <c r="V76" s="121"/>
      <c r="W76" s="121"/>
      <c r="X76" s="124"/>
    </row>
    <row r="77" spans="2:24" s="11" customFormat="1" ht="9.75" customHeight="1">
      <c r="B77" s="172" t="s">
        <v>3</v>
      </c>
      <c r="C77" s="141"/>
      <c r="D77" s="141"/>
      <c r="F77" s="118">
        <f t="shared" si="4"/>
        <v>24508</v>
      </c>
      <c r="G77" s="119">
        <f t="shared" si="5"/>
        <v>16899</v>
      </c>
      <c r="H77" s="119">
        <v>818</v>
      </c>
      <c r="I77" s="119">
        <v>1717</v>
      </c>
      <c r="J77" s="119">
        <v>2</v>
      </c>
      <c r="K77" s="119">
        <v>42</v>
      </c>
      <c r="L77" s="119">
        <v>40</v>
      </c>
      <c r="M77" s="119">
        <v>4392</v>
      </c>
      <c r="N77" s="119">
        <v>9432</v>
      </c>
      <c r="O77" s="119">
        <v>386</v>
      </c>
      <c r="P77" s="119">
        <v>70</v>
      </c>
      <c r="Q77" s="119">
        <v>267</v>
      </c>
      <c r="R77" s="119">
        <f t="shared" si="6"/>
        <v>7342</v>
      </c>
      <c r="S77" s="119">
        <v>211</v>
      </c>
      <c r="T77" s="119">
        <v>1</v>
      </c>
      <c r="U77" s="119">
        <v>3520</v>
      </c>
      <c r="V77" s="119">
        <v>3537</v>
      </c>
      <c r="W77" s="119">
        <v>73</v>
      </c>
      <c r="X77" s="123">
        <v>1.27</v>
      </c>
    </row>
    <row r="78" spans="2:24" ht="9.75" customHeight="1">
      <c r="B78" s="20"/>
      <c r="C78" s="171" t="s">
        <v>490</v>
      </c>
      <c r="D78" s="140"/>
      <c r="F78" s="120">
        <f t="shared" si="4"/>
        <v>13853</v>
      </c>
      <c r="G78" s="121">
        <f t="shared" si="5"/>
        <v>9701</v>
      </c>
      <c r="H78" s="121">
        <v>403</v>
      </c>
      <c r="I78" s="121">
        <v>856</v>
      </c>
      <c r="J78" s="121">
        <v>2</v>
      </c>
      <c r="K78" s="121">
        <v>41</v>
      </c>
      <c r="L78" s="121">
        <v>13</v>
      </c>
      <c r="M78" s="121">
        <v>2554</v>
      </c>
      <c r="N78" s="121">
        <v>5602</v>
      </c>
      <c r="O78" s="121">
        <v>211</v>
      </c>
      <c r="P78" s="121">
        <v>19</v>
      </c>
      <c r="Q78" s="121">
        <v>131</v>
      </c>
      <c r="R78" s="121">
        <f t="shared" si="6"/>
        <v>4021</v>
      </c>
      <c r="S78" s="121">
        <v>118</v>
      </c>
      <c r="T78" s="121" t="s">
        <v>732</v>
      </c>
      <c r="U78" s="121">
        <v>1834</v>
      </c>
      <c r="V78" s="121">
        <v>2037</v>
      </c>
      <c r="W78" s="121">
        <v>32</v>
      </c>
      <c r="X78" s="124">
        <v>1.36</v>
      </c>
    </row>
    <row r="79" spans="2:24" ht="9.75" customHeight="1">
      <c r="B79" s="20"/>
      <c r="C79" s="176" t="s">
        <v>204</v>
      </c>
      <c r="D79" s="176"/>
      <c r="F79" s="120">
        <f t="shared" si="4"/>
        <v>3041</v>
      </c>
      <c r="G79" s="121">
        <f t="shared" si="5"/>
        <v>2080</v>
      </c>
      <c r="H79" s="121">
        <v>94</v>
      </c>
      <c r="I79" s="121">
        <v>227</v>
      </c>
      <c r="J79" s="121" t="s">
        <v>732</v>
      </c>
      <c r="K79" s="121" t="s">
        <v>732</v>
      </c>
      <c r="L79" s="121">
        <v>8</v>
      </c>
      <c r="M79" s="121">
        <v>512</v>
      </c>
      <c r="N79" s="121">
        <v>1190</v>
      </c>
      <c r="O79" s="121">
        <v>43</v>
      </c>
      <c r="P79" s="121">
        <v>6</v>
      </c>
      <c r="Q79" s="121">
        <v>39</v>
      </c>
      <c r="R79" s="121">
        <f t="shared" si="6"/>
        <v>922</v>
      </c>
      <c r="S79" s="121">
        <v>36</v>
      </c>
      <c r="T79" s="121">
        <v>1</v>
      </c>
      <c r="U79" s="121">
        <v>508</v>
      </c>
      <c r="V79" s="121">
        <v>366</v>
      </c>
      <c r="W79" s="121">
        <v>11</v>
      </c>
      <c r="X79" s="124">
        <v>1.09</v>
      </c>
    </row>
    <row r="80" spans="2:24" ht="9.75" customHeight="1">
      <c r="B80" s="20"/>
      <c r="C80" s="171" t="s">
        <v>205</v>
      </c>
      <c r="D80" s="140"/>
      <c r="F80" s="120">
        <f t="shared" si="4"/>
        <v>7608</v>
      </c>
      <c r="G80" s="121">
        <f t="shared" si="5"/>
        <v>5114</v>
      </c>
      <c r="H80" s="121">
        <v>320</v>
      </c>
      <c r="I80" s="121">
        <v>634</v>
      </c>
      <c r="J80" s="121" t="s">
        <v>732</v>
      </c>
      <c r="K80" s="121">
        <v>1</v>
      </c>
      <c r="L80" s="121">
        <v>19</v>
      </c>
      <c r="M80" s="121">
        <v>1326</v>
      </c>
      <c r="N80" s="121">
        <v>2639</v>
      </c>
      <c r="O80" s="121">
        <v>132</v>
      </c>
      <c r="P80" s="121">
        <v>43</v>
      </c>
      <c r="Q80" s="121">
        <v>97</v>
      </c>
      <c r="R80" s="121">
        <f t="shared" si="6"/>
        <v>2397</v>
      </c>
      <c r="S80" s="121">
        <v>57</v>
      </c>
      <c r="T80" s="121" t="s">
        <v>732</v>
      </c>
      <c r="U80" s="121">
        <v>1176</v>
      </c>
      <c r="V80" s="121">
        <v>1134</v>
      </c>
      <c r="W80" s="121">
        <v>30</v>
      </c>
      <c r="X80" s="124">
        <v>1.19</v>
      </c>
    </row>
    <row r="81" ht="9.75" customHeight="1">
      <c r="F81" s="98"/>
    </row>
    <row r="82" spans="2:24" s="11" customFormat="1" ht="9.75" customHeight="1">
      <c r="B82" s="141" t="s">
        <v>492</v>
      </c>
      <c r="C82" s="141"/>
      <c r="D82" s="141"/>
      <c r="F82" s="118">
        <f aca="true" t="shared" si="7" ref="F82:F145">SUM(G82,Q82,R82)</f>
        <v>14857</v>
      </c>
      <c r="G82" s="119">
        <f aca="true" t="shared" si="8" ref="G82:G145">SUM(H82:P82)</f>
        <v>9928</v>
      </c>
      <c r="H82" s="119">
        <v>563</v>
      </c>
      <c r="I82" s="119">
        <v>1238</v>
      </c>
      <c r="J82" s="119">
        <v>1</v>
      </c>
      <c r="K82" s="119">
        <v>5</v>
      </c>
      <c r="L82" s="119">
        <v>43</v>
      </c>
      <c r="M82" s="119">
        <v>2503</v>
      </c>
      <c r="N82" s="119">
        <v>5242</v>
      </c>
      <c r="O82" s="119">
        <v>274</v>
      </c>
      <c r="P82" s="119">
        <v>59</v>
      </c>
      <c r="Q82" s="119">
        <v>160</v>
      </c>
      <c r="R82" s="119">
        <f aca="true" t="shared" si="9" ref="R82:R145">SUM(S82:W82)</f>
        <v>4769</v>
      </c>
      <c r="S82" s="119">
        <v>143</v>
      </c>
      <c r="T82" s="119">
        <v>1</v>
      </c>
      <c r="U82" s="119">
        <v>2665</v>
      </c>
      <c r="V82" s="119">
        <v>1941</v>
      </c>
      <c r="W82" s="119">
        <v>19</v>
      </c>
      <c r="X82" s="123">
        <v>1.19</v>
      </c>
    </row>
    <row r="83" spans="2:24" ht="9.75" customHeight="1">
      <c r="B83" s="20"/>
      <c r="C83" s="140" t="s">
        <v>493</v>
      </c>
      <c r="D83" s="140"/>
      <c r="F83" s="120">
        <f t="shared" si="7"/>
        <v>2366</v>
      </c>
      <c r="G83" s="121">
        <f t="shared" si="8"/>
        <v>1529</v>
      </c>
      <c r="H83" s="121">
        <v>66</v>
      </c>
      <c r="I83" s="121">
        <v>175</v>
      </c>
      <c r="J83" s="121" t="s">
        <v>732</v>
      </c>
      <c r="K83" s="121" t="s">
        <v>732</v>
      </c>
      <c r="L83" s="121">
        <v>10</v>
      </c>
      <c r="M83" s="121">
        <v>399</v>
      </c>
      <c r="N83" s="121">
        <v>820</v>
      </c>
      <c r="O83" s="121">
        <v>49</v>
      </c>
      <c r="P83" s="121">
        <v>10</v>
      </c>
      <c r="Q83" s="121">
        <v>28</v>
      </c>
      <c r="R83" s="121">
        <f t="shared" si="9"/>
        <v>809</v>
      </c>
      <c r="S83" s="121">
        <v>20</v>
      </c>
      <c r="T83" s="121" t="s">
        <v>732</v>
      </c>
      <c r="U83" s="121">
        <v>457</v>
      </c>
      <c r="V83" s="121">
        <v>328</v>
      </c>
      <c r="W83" s="121">
        <v>4</v>
      </c>
      <c r="X83" s="124">
        <v>0.98</v>
      </c>
    </row>
    <row r="84" spans="2:24" ht="9.75" customHeight="1">
      <c r="B84" s="20"/>
      <c r="C84" s="140" t="s">
        <v>4</v>
      </c>
      <c r="D84" s="140"/>
      <c r="F84" s="120">
        <f t="shared" si="7"/>
        <v>1812</v>
      </c>
      <c r="G84" s="121">
        <f t="shared" si="8"/>
        <v>1232</v>
      </c>
      <c r="H84" s="121">
        <v>96</v>
      </c>
      <c r="I84" s="121">
        <v>166</v>
      </c>
      <c r="J84" s="121" t="s">
        <v>732</v>
      </c>
      <c r="K84" s="121">
        <v>3</v>
      </c>
      <c r="L84" s="121">
        <v>7</v>
      </c>
      <c r="M84" s="121">
        <v>271</v>
      </c>
      <c r="N84" s="121">
        <v>600</v>
      </c>
      <c r="O84" s="121">
        <v>69</v>
      </c>
      <c r="P84" s="121">
        <v>20</v>
      </c>
      <c r="Q84" s="121">
        <v>12</v>
      </c>
      <c r="R84" s="121">
        <f t="shared" si="9"/>
        <v>568</v>
      </c>
      <c r="S84" s="121">
        <v>28</v>
      </c>
      <c r="T84" s="121" t="s">
        <v>732</v>
      </c>
      <c r="U84" s="121">
        <v>367</v>
      </c>
      <c r="V84" s="121">
        <v>172</v>
      </c>
      <c r="W84" s="121">
        <v>1</v>
      </c>
      <c r="X84" s="124">
        <v>1.07</v>
      </c>
    </row>
    <row r="85" spans="2:24" ht="9.75" customHeight="1">
      <c r="B85" s="20"/>
      <c r="C85" s="140" t="s">
        <v>494</v>
      </c>
      <c r="D85" s="140"/>
      <c r="F85" s="120">
        <f t="shared" si="7"/>
        <v>5029</v>
      </c>
      <c r="G85" s="121">
        <f t="shared" si="8"/>
        <v>3436</v>
      </c>
      <c r="H85" s="121">
        <v>199</v>
      </c>
      <c r="I85" s="121">
        <v>348</v>
      </c>
      <c r="J85" s="121">
        <v>1</v>
      </c>
      <c r="K85" s="121">
        <v>2</v>
      </c>
      <c r="L85" s="121">
        <v>15</v>
      </c>
      <c r="M85" s="121">
        <v>952</v>
      </c>
      <c r="N85" s="121">
        <v>1840</v>
      </c>
      <c r="O85" s="121">
        <v>65</v>
      </c>
      <c r="P85" s="121">
        <v>14</v>
      </c>
      <c r="Q85" s="121">
        <v>57</v>
      </c>
      <c r="R85" s="121">
        <f t="shared" si="9"/>
        <v>1536</v>
      </c>
      <c r="S85" s="121">
        <v>47</v>
      </c>
      <c r="T85" s="121" t="s">
        <v>732</v>
      </c>
      <c r="U85" s="121">
        <v>669</v>
      </c>
      <c r="V85" s="121">
        <v>815</v>
      </c>
      <c r="W85" s="121">
        <v>5</v>
      </c>
      <c r="X85" s="124">
        <v>1.33</v>
      </c>
    </row>
    <row r="86" spans="2:24" ht="9.75" customHeight="1">
      <c r="B86" s="20"/>
      <c r="C86" s="140" t="s">
        <v>245</v>
      </c>
      <c r="D86" s="140"/>
      <c r="F86" s="120">
        <f t="shared" si="7"/>
        <v>3469</v>
      </c>
      <c r="G86" s="121">
        <f t="shared" si="8"/>
        <v>2200</v>
      </c>
      <c r="H86" s="121">
        <v>107</v>
      </c>
      <c r="I86" s="121">
        <v>301</v>
      </c>
      <c r="J86" s="121" t="s">
        <v>732</v>
      </c>
      <c r="K86" s="121" t="s">
        <v>732</v>
      </c>
      <c r="L86" s="121">
        <v>9</v>
      </c>
      <c r="M86" s="121">
        <v>533</v>
      </c>
      <c r="N86" s="121">
        <v>1191</v>
      </c>
      <c r="O86" s="121">
        <v>47</v>
      </c>
      <c r="P86" s="121">
        <v>12</v>
      </c>
      <c r="Q86" s="121">
        <v>41</v>
      </c>
      <c r="R86" s="121">
        <f t="shared" si="9"/>
        <v>1228</v>
      </c>
      <c r="S86" s="121">
        <v>31</v>
      </c>
      <c r="T86" s="121">
        <v>1</v>
      </c>
      <c r="U86" s="121">
        <v>776</v>
      </c>
      <c r="V86" s="121">
        <v>413</v>
      </c>
      <c r="W86" s="121">
        <v>7</v>
      </c>
      <c r="X86" s="124">
        <v>1.24</v>
      </c>
    </row>
    <row r="87" spans="2:24" ht="9.75" customHeight="1">
      <c r="B87" s="20"/>
      <c r="C87" s="140" t="s">
        <v>246</v>
      </c>
      <c r="D87" s="140"/>
      <c r="F87" s="120">
        <f t="shared" si="7"/>
        <v>2181</v>
      </c>
      <c r="G87" s="121">
        <f>SUM(H87:P87)</f>
        <v>1531</v>
      </c>
      <c r="H87" s="121">
        <v>95</v>
      </c>
      <c r="I87" s="121">
        <v>248</v>
      </c>
      <c r="J87" s="121" t="s">
        <v>732</v>
      </c>
      <c r="K87" s="121" t="s">
        <v>732</v>
      </c>
      <c r="L87" s="121">
        <v>2</v>
      </c>
      <c r="M87" s="121">
        <v>348</v>
      </c>
      <c r="N87" s="121">
        <v>791</v>
      </c>
      <c r="O87" s="121">
        <v>44</v>
      </c>
      <c r="P87" s="121">
        <v>3</v>
      </c>
      <c r="Q87" s="121">
        <v>22</v>
      </c>
      <c r="R87" s="121">
        <f t="shared" si="9"/>
        <v>628</v>
      </c>
      <c r="S87" s="121">
        <v>17</v>
      </c>
      <c r="T87" s="121" t="s">
        <v>732</v>
      </c>
      <c r="U87" s="121">
        <v>396</v>
      </c>
      <c r="V87" s="121">
        <v>213</v>
      </c>
      <c r="W87" s="121">
        <v>2</v>
      </c>
      <c r="X87" s="124">
        <v>1.15</v>
      </c>
    </row>
    <row r="88" spans="2:24" ht="9.75" customHeight="1">
      <c r="B88" s="20"/>
      <c r="C88" s="20"/>
      <c r="D88" s="20"/>
      <c r="F88" s="120"/>
      <c r="G88" s="121"/>
      <c r="H88" s="121"/>
      <c r="I88" s="121"/>
      <c r="J88" s="121"/>
      <c r="K88" s="121"/>
      <c r="L88" s="121"/>
      <c r="M88" s="121"/>
      <c r="N88" s="121"/>
      <c r="O88" s="121"/>
      <c r="P88" s="121"/>
      <c r="Q88" s="121"/>
      <c r="R88" s="121"/>
      <c r="S88" s="121"/>
      <c r="T88" s="121"/>
      <c r="U88" s="121"/>
      <c r="V88" s="121"/>
      <c r="W88" s="121"/>
      <c r="X88" s="124"/>
    </row>
    <row r="89" spans="2:24" s="11" customFormat="1" ht="9.75" customHeight="1">
      <c r="B89" s="141" t="s">
        <v>496</v>
      </c>
      <c r="C89" s="141"/>
      <c r="D89" s="141"/>
      <c r="F89" s="118">
        <f t="shared" si="7"/>
        <v>40534</v>
      </c>
      <c r="G89" s="119">
        <f t="shared" si="8"/>
        <v>25042</v>
      </c>
      <c r="H89" s="119">
        <v>1822</v>
      </c>
      <c r="I89" s="119">
        <v>3586</v>
      </c>
      <c r="J89" s="119">
        <v>12</v>
      </c>
      <c r="K89" s="119">
        <v>61</v>
      </c>
      <c r="L89" s="119">
        <v>147</v>
      </c>
      <c r="M89" s="119">
        <v>5881</v>
      </c>
      <c r="N89" s="119">
        <v>12292</v>
      </c>
      <c r="O89" s="119">
        <v>795</v>
      </c>
      <c r="P89" s="119">
        <v>446</v>
      </c>
      <c r="Q89" s="119">
        <v>445</v>
      </c>
      <c r="R89" s="119">
        <f t="shared" si="9"/>
        <v>15047</v>
      </c>
      <c r="S89" s="119">
        <v>516</v>
      </c>
      <c r="T89" s="119" t="s">
        <v>732</v>
      </c>
      <c r="U89" s="119">
        <v>8879</v>
      </c>
      <c r="V89" s="119">
        <v>5602</v>
      </c>
      <c r="W89" s="119">
        <v>50</v>
      </c>
      <c r="X89" s="123">
        <v>1.23</v>
      </c>
    </row>
    <row r="90" spans="2:24" ht="9.75" customHeight="1">
      <c r="B90" s="20"/>
      <c r="C90" s="140" t="s">
        <v>497</v>
      </c>
      <c r="D90" s="140"/>
      <c r="F90" s="120">
        <f t="shared" si="7"/>
        <v>12622</v>
      </c>
      <c r="G90" s="121">
        <f t="shared" si="8"/>
        <v>7763</v>
      </c>
      <c r="H90" s="121">
        <v>457</v>
      </c>
      <c r="I90" s="121">
        <v>998</v>
      </c>
      <c r="J90" s="121">
        <v>4</v>
      </c>
      <c r="K90" s="121">
        <v>30</v>
      </c>
      <c r="L90" s="121">
        <v>37</v>
      </c>
      <c r="M90" s="121">
        <v>1789</v>
      </c>
      <c r="N90" s="121">
        <v>4103</v>
      </c>
      <c r="O90" s="121">
        <v>278</v>
      </c>
      <c r="P90" s="121">
        <v>67</v>
      </c>
      <c r="Q90" s="121">
        <v>143</v>
      </c>
      <c r="R90" s="121">
        <f t="shared" si="9"/>
        <v>4716</v>
      </c>
      <c r="S90" s="121">
        <v>181</v>
      </c>
      <c r="T90" s="121" t="s">
        <v>732</v>
      </c>
      <c r="U90" s="121">
        <v>2553</v>
      </c>
      <c r="V90" s="121">
        <v>1956</v>
      </c>
      <c r="W90" s="121">
        <v>26</v>
      </c>
      <c r="X90" s="124">
        <v>1.33</v>
      </c>
    </row>
    <row r="91" spans="2:24" ht="9.75" customHeight="1">
      <c r="B91" s="20"/>
      <c r="C91" s="140" t="s">
        <v>247</v>
      </c>
      <c r="D91" s="140"/>
      <c r="F91" s="120">
        <f t="shared" si="7"/>
        <v>5700</v>
      </c>
      <c r="G91" s="121">
        <f t="shared" si="8"/>
        <v>3594</v>
      </c>
      <c r="H91" s="121">
        <v>322</v>
      </c>
      <c r="I91" s="121">
        <v>524</v>
      </c>
      <c r="J91" s="121">
        <v>1</v>
      </c>
      <c r="K91" s="121">
        <v>5</v>
      </c>
      <c r="L91" s="121">
        <v>17</v>
      </c>
      <c r="M91" s="121">
        <v>821</v>
      </c>
      <c r="N91" s="121">
        <v>1756</v>
      </c>
      <c r="O91" s="121">
        <v>95</v>
      </c>
      <c r="P91" s="121">
        <v>53</v>
      </c>
      <c r="Q91" s="121">
        <v>66</v>
      </c>
      <c r="R91" s="121">
        <f t="shared" si="9"/>
        <v>2040</v>
      </c>
      <c r="S91" s="121">
        <v>55</v>
      </c>
      <c r="T91" s="121" t="s">
        <v>732</v>
      </c>
      <c r="U91" s="121">
        <v>1223</v>
      </c>
      <c r="V91" s="121">
        <v>755</v>
      </c>
      <c r="W91" s="121">
        <v>7</v>
      </c>
      <c r="X91" s="124">
        <v>1.25</v>
      </c>
    </row>
    <row r="92" spans="2:24" ht="9.75" customHeight="1">
      <c r="B92" s="20"/>
      <c r="C92" s="140" t="s">
        <v>498</v>
      </c>
      <c r="D92" s="140"/>
      <c r="F92" s="120">
        <f t="shared" si="7"/>
        <v>10433</v>
      </c>
      <c r="G92" s="121">
        <f t="shared" si="8"/>
        <v>6295</v>
      </c>
      <c r="H92" s="121">
        <v>553</v>
      </c>
      <c r="I92" s="121">
        <v>991</v>
      </c>
      <c r="J92" s="121">
        <v>6</v>
      </c>
      <c r="K92" s="121">
        <v>11</v>
      </c>
      <c r="L92" s="121">
        <v>42</v>
      </c>
      <c r="M92" s="121">
        <v>1484</v>
      </c>
      <c r="N92" s="121">
        <v>2887</v>
      </c>
      <c r="O92" s="121">
        <v>186</v>
      </c>
      <c r="P92" s="121">
        <v>135</v>
      </c>
      <c r="Q92" s="121">
        <v>132</v>
      </c>
      <c r="R92" s="121">
        <f t="shared" si="9"/>
        <v>4006</v>
      </c>
      <c r="S92" s="121">
        <v>138</v>
      </c>
      <c r="T92" s="121" t="s">
        <v>732</v>
      </c>
      <c r="U92" s="121">
        <v>2407</v>
      </c>
      <c r="V92" s="121">
        <v>1454</v>
      </c>
      <c r="W92" s="121">
        <v>7</v>
      </c>
      <c r="X92" s="124">
        <v>1.22</v>
      </c>
    </row>
    <row r="93" spans="2:24" ht="9.75" customHeight="1">
      <c r="B93" s="20"/>
      <c r="C93" s="140" t="s">
        <v>208</v>
      </c>
      <c r="D93" s="140"/>
      <c r="F93" s="120">
        <f t="shared" si="7"/>
        <v>3729</v>
      </c>
      <c r="G93" s="121">
        <f t="shared" si="8"/>
        <v>2349</v>
      </c>
      <c r="H93" s="121">
        <v>208</v>
      </c>
      <c r="I93" s="121">
        <v>451</v>
      </c>
      <c r="J93" s="121">
        <v>1</v>
      </c>
      <c r="K93" s="121">
        <v>9</v>
      </c>
      <c r="L93" s="121">
        <v>17</v>
      </c>
      <c r="M93" s="121">
        <v>518</v>
      </c>
      <c r="N93" s="121">
        <v>945</v>
      </c>
      <c r="O93" s="121">
        <v>82</v>
      </c>
      <c r="P93" s="121">
        <v>118</v>
      </c>
      <c r="Q93" s="121">
        <v>40</v>
      </c>
      <c r="R93" s="121">
        <f t="shared" si="9"/>
        <v>1340</v>
      </c>
      <c r="S93" s="121">
        <v>37</v>
      </c>
      <c r="T93" s="121" t="s">
        <v>732</v>
      </c>
      <c r="U93" s="121">
        <v>857</v>
      </c>
      <c r="V93" s="121">
        <v>444</v>
      </c>
      <c r="W93" s="121">
        <v>2</v>
      </c>
      <c r="X93" s="124">
        <v>0.94</v>
      </c>
    </row>
    <row r="94" spans="2:24" ht="9.75" customHeight="1">
      <c r="B94" s="20"/>
      <c r="C94" s="140" t="s">
        <v>209</v>
      </c>
      <c r="D94" s="140"/>
      <c r="F94" s="120">
        <f t="shared" si="7"/>
        <v>3846</v>
      </c>
      <c r="G94" s="121">
        <f t="shared" si="8"/>
        <v>2518</v>
      </c>
      <c r="H94" s="121">
        <v>103</v>
      </c>
      <c r="I94" s="121">
        <v>238</v>
      </c>
      <c r="J94" s="121" t="s">
        <v>732</v>
      </c>
      <c r="K94" s="121">
        <v>1</v>
      </c>
      <c r="L94" s="121">
        <v>17</v>
      </c>
      <c r="M94" s="121">
        <v>727</v>
      </c>
      <c r="N94" s="121">
        <v>1357</v>
      </c>
      <c r="O94" s="121">
        <v>63</v>
      </c>
      <c r="P94" s="121">
        <v>12</v>
      </c>
      <c r="Q94" s="121">
        <v>35</v>
      </c>
      <c r="R94" s="121">
        <f t="shared" si="9"/>
        <v>1293</v>
      </c>
      <c r="S94" s="121">
        <v>46</v>
      </c>
      <c r="T94" s="121" t="s">
        <v>732</v>
      </c>
      <c r="U94" s="121">
        <v>771</v>
      </c>
      <c r="V94" s="121">
        <v>473</v>
      </c>
      <c r="W94" s="121">
        <v>3</v>
      </c>
      <c r="X94" s="124">
        <v>1.39</v>
      </c>
    </row>
    <row r="95" spans="2:24" ht="9.75" customHeight="1">
      <c r="B95" s="20"/>
      <c r="C95" s="140" t="s">
        <v>210</v>
      </c>
      <c r="D95" s="140"/>
      <c r="F95" s="120">
        <f t="shared" si="7"/>
        <v>2096</v>
      </c>
      <c r="G95" s="121">
        <f t="shared" si="8"/>
        <v>1300</v>
      </c>
      <c r="H95" s="121">
        <v>94</v>
      </c>
      <c r="I95" s="121">
        <v>215</v>
      </c>
      <c r="J95" s="121" t="s">
        <v>732</v>
      </c>
      <c r="K95" s="121">
        <v>2</v>
      </c>
      <c r="L95" s="121">
        <v>12</v>
      </c>
      <c r="M95" s="121">
        <v>268</v>
      </c>
      <c r="N95" s="121">
        <v>630</v>
      </c>
      <c r="O95" s="121">
        <v>51</v>
      </c>
      <c r="P95" s="121">
        <v>28</v>
      </c>
      <c r="Q95" s="121">
        <v>15</v>
      </c>
      <c r="R95" s="121">
        <f t="shared" si="9"/>
        <v>781</v>
      </c>
      <c r="S95" s="121">
        <v>38</v>
      </c>
      <c r="T95" s="121" t="s">
        <v>732</v>
      </c>
      <c r="U95" s="121">
        <v>490</v>
      </c>
      <c r="V95" s="121">
        <v>252</v>
      </c>
      <c r="W95" s="121">
        <v>1</v>
      </c>
      <c r="X95" s="124">
        <v>1.01</v>
      </c>
    </row>
    <row r="96" spans="2:24" ht="9.75" customHeight="1">
      <c r="B96" s="20"/>
      <c r="C96" s="140" t="s">
        <v>211</v>
      </c>
      <c r="D96" s="140"/>
      <c r="F96" s="120">
        <f t="shared" si="7"/>
        <v>2075</v>
      </c>
      <c r="G96" s="121">
        <f t="shared" si="8"/>
        <v>1200</v>
      </c>
      <c r="H96" s="121">
        <v>85</v>
      </c>
      <c r="I96" s="121">
        <v>169</v>
      </c>
      <c r="J96" s="121" t="s">
        <v>732</v>
      </c>
      <c r="K96" s="121">
        <v>3</v>
      </c>
      <c r="L96" s="121">
        <v>5</v>
      </c>
      <c r="M96" s="121">
        <v>271</v>
      </c>
      <c r="N96" s="121">
        <v>613</v>
      </c>
      <c r="O96" s="121">
        <v>36</v>
      </c>
      <c r="P96" s="121">
        <v>18</v>
      </c>
      <c r="Q96" s="121">
        <v>14</v>
      </c>
      <c r="R96" s="121">
        <f t="shared" si="9"/>
        <v>861</v>
      </c>
      <c r="S96" s="121">
        <v>21</v>
      </c>
      <c r="T96" s="121" t="s">
        <v>732</v>
      </c>
      <c r="U96" s="121">
        <v>569</v>
      </c>
      <c r="V96" s="121">
        <v>267</v>
      </c>
      <c r="W96" s="121">
        <v>4</v>
      </c>
      <c r="X96" s="124">
        <v>1.15</v>
      </c>
    </row>
    <row r="97" spans="2:24" ht="9.75" customHeight="1">
      <c r="B97" s="20"/>
      <c r="C97" s="20"/>
      <c r="D97" s="20"/>
      <c r="F97" s="120"/>
      <c r="G97" s="121"/>
      <c r="H97" s="121"/>
      <c r="I97" s="121"/>
      <c r="J97" s="121"/>
      <c r="K97" s="121"/>
      <c r="L97" s="121"/>
      <c r="M97" s="121"/>
      <c r="N97" s="121"/>
      <c r="O97" s="121"/>
      <c r="P97" s="121"/>
      <c r="Q97" s="121"/>
      <c r="R97" s="121"/>
      <c r="S97" s="121"/>
      <c r="T97" s="121"/>
      <c r="U97" s="121"/>
      <c r="V97" s="121"/>
      <c r="W97" s="121"/>
      <c r="X97" s="124"/>
    </row>
    <row r="98" spans="2:24" s="11" customFormat="1" ht="9.75" customHeight="1">
      <c r="B98" s="141" t="s">
        <v>499</v>
      </c>
      <c r="C98" s="141"/>
      <c r="D98" s="141"/>
      <c r="F98" s="118">
        <f t="shared" si="7"/>
        <v>46549</v>
      </c>
      <c r="G98" s="119">
        <f t="shared" si="8"/>
        <v>29897</v>
      </c>
      <c r="H98" s="119">
        <v>1662</v>
      </c>
      <c r="I98" s="119">
        <v>3507</v>
      </c>
      <c r="J98" s="119">
        <v>46</v>
      </c>
      <c r="K98" s="119">
        <v>33</v>
      </c>
      <c r="L98" s="119">
        <v>124</v>
      </c>
      <c r="M98" s="119">
        <v>7534</v>
      </c>
      <c r="N98" s="119">
        <v>16002</v>
      </c>
      <c r="O98" s="119">
        <v>766</v>
      </c>
      <c r="P98" s="119">
        <v>223</v>
      </c>
      <c r="Q98" s="119">
        <v>576</v>
      </c>
      <c r="R98" s="119">
        <f t="shared" si="9"/>
        <v>16076</v>
      </c>
      <c r="S98" s="119">
        <v>476</v>
      </c>
      <c r="T98" s="119">
        <v>3</v>
      </c>
      <c r="U98" s="119">
        <v>8916</v>
      </c>
      <c r="V98" s="119">
        <v>6619</v>
      </c>
      <c r="W98" s="119">
        <v>62</v>
      </c>
      <c r="X98" s="123">
        <v>1.26</v>
      </c>
    </row>
    <row r="99" spans="2:24" ht="9.75" customHeight="1">
      <c r="B99" s="20"/>
      <c r="C99" s="140" t="s">
        <v>500</v>
      </c>
      <c r="D99" s="140"/>
      <c r="F99" s="120">
        <f t="shared" si="7"/>
        <v>6770</v>
      </c>
      <c r="G99" s="121">
        <f t="shared" si="8"/>
        <v>4675</v>
      </c>
      <c r="H99" s="121">
        <v>281</v>
      </c>
      <c r="I99" s="121">
        <v>389</v>
      </c>
      <c r="J99" s="121">
        <v>17</v>
      </c>
      <c r="K99" s="121">
        <v>7</v>
      </c>
      <c r="L99" s="121">
        <v>21</v>
      </c>
      <c r="M99" s="121">
        <v>1233</v>
      </c>
      <c r="N99" s="121">
        <v>2553</v>
      </c>
      <c r="O99" s="121">
        <v>150</v>
      </c>
      <c r="P99" s="121">
        <v>24</v>
      </c>
      <c r="Q99" s="121">
        <v>114</v>
      </c>
      <c r="R99" s="121">
        <f t="shared" si="9"/>
        <v>1981</v>
      </c>
      <c r="S99" s="121">
        <v>102</v>
      </c>
      <c r="T99" s="121" t="s">
        <v>732</v>
      </c>
      <c r="U99" s="121">
        <v>846</v>
      </c>
      <c r="V99" s="121">
        <v>1029</v>
      </c>
      <c r="W99" s="121">
        <v>4</v>
      </c>
      <c r="X99" s="124">
        <v>1.29</v>
      </c>
    </row>
    <row r="100" spans="2:24" ht="9.75" customHeight="1">
      <c r="B100" s="20"/>
      <c r="C100" s="140" t="s">
        <v>212</v>
      </c>
      <c r="D100" s="140"/>
      <c r="F100" s="120">
        <f t="shared" si="7"/>
        <v>4669</v>
      </c>
      <c r="G100" s="121">
        <f t="shared" si="8"/>
        <v>3098</v>
      </c>
      <c r="H100" s="121">
        <v>135</v>
      </c>
      <c r="I100" s="121">
        <v>338</v>
      </c>
      <c r="J100" s="121">
        <v>2</v>
      </c>
      <c r="K100" s="121">
        <v>1</v>
      </c>
      <c r="L100" s="121">
        <v>9</v>
      </c>
      <c r="M100" s="121">
        <v>791</v>
      </c>
      <c r="N100" s="121">
        <v>1746</v>
      </c>
      <c r="O100" s="121">
        <v>70</v>
      </c>
      <c r="P100" s="121">
        <v>6</v>
      </c>
      <c r="Q100" s="121">
        <v>66</v>
      </c>
      <c r="R100" s="121">
        <f t="shared" si="9"/>
        <v>1505</v>
      </c>
      <c r="S100" s="121">
        <v>49</v>
      </c>
      <c r="T100" s="121">
        <v>3</v>
      </c>
      <c r="U100" s="121">
        <v>795</v>
      </c>
      <c r="V100" s="121">
        <v>654</v>
      </c>
      <c r="W100" s="121">
        <v>4</v>
      </c>
      <c r="X100" s="124">
        <v>1.25</v>
      </c>
    </row>
    <row r="101" spans="2:24" ht="9.75" customHeight="1">
      <c r="B101" s="20"/>
      <c r="C101" s="140" t="s">
        <v>213</v>
      </c>
      <c r="D101" s="140"/>
      <c r="F101" s="120">
        <f t="shared" si="7"/>
        <v>8351</v>
      </c>
      <c r="G101" s="121">
        <f t="shared" si="8"/>
        <v>5704</v>
      </c>
      <c r="H101" s="121">
        <v>279</v>
      </c>
      <c r="I101" s="121">
        <v>621</v>
      </c>
      <c r="J101" s="121">
        <v>25</v>
      </c>
      <c r="K101" s="121">
        <v>3</v>
      </c>
      <c r="L101" s="121">
        <v>19</v>
      </c>
      <c r="M101" s="121">
        <v>1497</v>
      </c>
      <c r="N101" s="121">
        <v>3118</v>
      </c>
      <c r="O101" s="121">
        <v>116</v>
      </c>
      <c r="P101" s="121">
        <v>26</v>
      </c>
      <c r="Q101" s="121">
        <v>114</v>
      </c>
      <c r="R101" s="121">
        <f t="shared" si="9"/>
        <v>2533</v>
      </c>
      <c r="S101" s="121">
        <v>100</v>
      </c>
      <c r="T101" s="121" t="s">
        <v>732</v>
      </c>
      <c r="U101" s="121">
        <v>1222</v>
      </c>
      <c r="V101" s="121">
        <v>1203</v>
      </c>
      <c r="W101" s="121">
        <v>8</v>
      </c>
      <c r="X101" s="124">
        <v>1.33</v>
      </c>
    </row>
    <row r="102" spans="2:24" ht="9.75" customHeight="1">
      <c r="B102" s="20"/>
      <c r="C102" s="140" t="s">
        <v>214</v>
      </c>
      <c r="D102" s="140"/>
      <c r="F102" s="120">
        <f t="shared" si="7"/>
        <v>4308</v>
      </c>
      <c r="G102" s="121">
        <f t="shared" si="8"/>
        <v>2699</v>
      </c>
      <c r="H102" s="121">
        <v>152</v>
      </c>
      <c r="I102" s="121">
        <v>301</v>
      </c>
      <c r="J102" s="121">
        <v>1</v>
      </c>
      <c r="K102" s="121">
        <v>7</v>
      </c>
      <c r="L102" s="121">
        <v>13</v>
      </c>
      <c r="M102" s="121">
        <v>621</v>
      </c>
      <c r="N102" s="121">
        <v>1516</v>
      </c>
      <c r="O102" s="121">
        <v>61</v>
      </c>
      <c r="P102" s="121">
        <v>27</v>
      </c>
      <c r="Q102" s="121">
        <v>56</v>
      </c>
      <c r="R102" s="121">
        <f t="shared" si="9"/>
        <v>1553</v>
      </c>
      <c r="S102" s="121">
        <v>44</v>
      </c>
      <c r="T102" s="121" t="s">
        <v>732</v>
      </c>
      <c r="U102" s="121">
        <v>889</v>
      </c>
      <c r="V102" s="121">
        <v>607</v>
      </c>
      <c r="W102" s="121">
        <v>13</v>
      </c>
      <c r="X102" s="124">
        <v>1.23</v>
      </c>
    </row>
    <row r="103" spans="2:24" ht="9.75" customHeight="1">
      <c r="B103" s="20"/>
      <c r="C103" s="140" t="s">
        <v>215</v>
      </c>
      <c r="D103" s="140"/>
      <c r="F103" s="120">
        <f t="shared" si="7"/>
        <v>10631</v>
      </c>
      <c r="G103" s="121">
        <f t="shared" si="8"/>
        <v>6443</v>
      </c>
      <c r="H103" s="121">
        <v>265</v>
      </c>
      <c r="I103" s="121">
        <v>633</v>
      </c>
      <c r="J103" s="121" t="s">
        <v>732</v>
      </c>
      <c r="K103" s="121">
        <v>1</v>
      </c>
      <c r="L103" s="121">
        <v>29</v>
      </c>
      <c r="M103" s="121">
        <v>1730</v>
      </c>
      <c r="N103" s="121">
        <v>3596</v>
      </c>
      <c r="O103" s="121">
        <v>155</v>
      </c>
      <c r="P103" s="121">
        <v>34</v>
      </c>
      <c r="Q103" s="121">
        <v>126</v>
      </c>
      <c r="R103" s="121">
        <f t="shared" si="9"/>
        <v>4062</v>
      </c>
      <c r="S103" s="121">
        <v>145</v>
      </c>
      <c r="T103" s="121" t="s">
        <v>732</v>
      </c>
      <c r="U103" s="121">
        <v>2229</v>
      </c>
      <c r="V103" s="121">
        <v>1669</v>
      </c>
      <c r="W103" s="121">
        <v>19</v>
      </c>
      <c r="X103" s="124">
        <v>1.29</v>
      </c>
    </row>
    <row r="104" spans="2:24" ht="9.75" customHeight="1">
      <c r="B104" s="20"/>
      <c r="C104" s="140" t="s">
        <v>216</v>
      </c>
      <c r="D104" s="140"/>
      <c r="F104" s="120">
        <f t="shared" si="7"/>
        <v>9040</v>
      </c>
      <c r="G104" s="121">
        <f t="shared" si="8"/>
        <v>5608</v>
      </c>
      <c r="H104" s="121">
        <v>421</v>
      </c>
      <c r="I104" s="121">
        <v>960</v>
      </c>
      <c r="J104" s="121">
        <v>1</v>
      </c>
      <c r="K104" s="121">
        <v>12</v>
      </c>
      <c r="L104" s="121">
        <v>25</v>
      </c>
      <c r="M104" s="121">
        <v>1275</v>
      </c>
      <c r="N104" s="121">
        <v>2667</v>
      </c>
      <c r="O104" s="121">
        <v>170</v>
      </c>
      <c r="P104" s="121">
        <v>77</v>
      </c>
      <c r="Q104" s="121">
        <v>75</v>
      </c>
      <c r="R104" s="121">
        <f t="shared" si="9"/>
        <v>3357</v>
      </c>
      <c r="S104" s="121">
        <v>20</v>
      </c>
      <c r="T104" s="121" t="s">
        <v>732</v>
      </c>
      <c r="U104" s="121">
        <v>2159</v>
      </c>
      <c r="V104" s="121">
        <v>1166</v>
      </c>
      <c r="W104" s="121">
        <v>12</v>
      </c>
      <c r="X104" s="124">
        <v>1.25</v>
      </c>
    </row>
    <row r="105" spans="2:24" ht="9.75" customHeight="1">
      <c r="B105" s="20"/>
      <c r="C105" s="140" t="s">
        <v>217</v>
      </c>
      <c r="D105" s="140"/>
      <c r="F105" s="120">
        <f t="shared" si="7"/>
        <v>2760</v>
      </c>
      <c r="G105" s="121">
        <f t="shared" si="8"/>
        <v>1660</v>
      </c>
      <c r="H105" s="121">
        <v>129</v>
      </c>
      <c r="I105" s="121">
        <v>265</v>
      </c>
      <c r="J105" s="121" t="s">
        <v>732</v>
      </c>
      <c r="K105" s="121">
        <v>2</v>
      </c>
      <c r="L105" s="121">
        <v>8</v>
      </c>
      <c r="M105" s="121">
        <v>387</v>
      </c>
      <c r="N105" s="121">
        <v>805</v>
      </c>
      <c r="O105" s="121">
        <v>44</v>
      </c>
      <c r="P105" s="121">
        <v>20</v>
      </c>
      <c r="Q105" s="121">
        <v>25</v>
      </c>
      <c r="R105" s="121">
        <f t="shared" si="9"/>
        <v>1075</v>
      </c>
      <c r="S105" s="121">
        <v>16</v>
      </c>
      <c r="T105" s="121" t="s">
        <v>732</v>
      </c>
      <c r="U105" s="121">
        <v>766</v>
      </c>
      <c r="V105" s="121">
        <v>291</v>
      </c>
      <c r="W105" s="121">
        <v>2</v>
      </c>
      <c r="X105" s="124">
        <v>1.07</v>
      </c>
    </row>
    <row r="106" spans="2:24" ht="9.75" customHeight="1">
      <c r="B106" s="20"/>
      <c r="C106" s="20"/>
      <c r="D106" s="20"/>
      <c r="F106" s="120"/>
      <c r="G106" s="121"/>
      <c r="H106" s="121"/>
      <c r="I106" s="121"/>
      <c r="J106" s="121"/>
      <c r="K106" s="121"/>
      <c r="L106" s="121"/>
      <c r="M106" s="121"/>
      <c r="N106" s="121"/>
      <c r="O106" s="121"/>
      <c r="P106" s="121"/>
      <c r="Q106" s="121"/>
      <c r="R106" s="121"/>
      <c r="S106" s="121"/>
      <c r="T106" s="121"/>
      <c r="U106" s="121"/>
      <c r="V106" s="121"/>
      <c r="W106" s="121"/>
      <c r="X106" s="124"/>
    </row>
    <row r="107" spans="2:24" s="11" customFormat="1" ht="9.75" customHeight="1">
      <c r="B107" s="141" t="s">
        <v>501</v>
      </c>
      <c r="C107" s="141"/>
      <c r="D107" s="141"/>
      <c r="F107" s="118">
        <f t="shared" si="7"/>
        <v>15472</v>
      </c>
      <c r="G107" s="119">
        <f t="shared" si="8"/>
        <v>10152</v>
      </c>
      <c r="H107" s="119">
        <v>439</v>
      </c>
      <c r="I107" s="119">
        <v>872</v>
      </c>
      <c r="J107" s="119">
        <v>1</v>
      </c>
      <c r="K107" s="119">
        <v>9</v>
      </c>
      <c r="L107" s="119">
        <v>39</v>
      </c>
      <c r="M107" s="119">
        <v>2783</v>
      </c>
      <c r="N107" s="119">
        <v>5714</v>
      </c>
      <c r="O107" s="119">
        <v>241</v>
      </c>
      <c r="P107" s="119">
        <v>54</v>
      </c>
      <c r="Q107" s="119">
        <v>192</v>
      </c>
      <c r="R107" s="119">
        <f t="shared" si="9"/>
        <v>5128</v>
      </c>
      <c r="S107" s="119">
        <v>204</v>
      </c>
      <c r="T107" s="119">
        <v>1</v>
      </c>
      <c r="U107" s="119">
        <v>2253</v>
      </c>
      <c r="V107" s="119">
        <v>2645</v>
      </c>
      <c r="W107" s="119">
        <v>25</v>
      </c>
      <c r="X107" s="123">
        <v>1.39</v>
      </c>
    </row>
    <row r="108" spans="2:24" ht="9.75" customHeight="1">
      <c r="B108" s="20"/>
      <c r="C108" s="140" t="s">
        <v>5</v>
      </c>
      <c r="D108" s="140"/>
      <c r="F108" s="120">
        <f t="shared" si="7"/>
        <v>14276</v>
      </c>
      <c r="G108" s="121">
        <f t="shared" si="8"/>
        <v>9373</v>
      </c>
      <c r="H108" s="121">
        <v>424</v>
      </c>
      <c r="I108" s="121">
        <v>810</v>
      </c>
      <c r="J108" s="121">
        <v>1</v>
      </c>
      <c r="K108" s="121">
        <v>9</v>
      </c>
      <c r="L108" s="121">
        <v>37</v>
      </c>
      <c r="M108" s="121">
        <v>2566</v>
      </c>
      <c r="N108" s="121">
        <v>5253</v>
      </c>
      <c r="O108" s="121">
        <v>225</v>
      </c>
      <c r="P108" s="121">
        <v>48</v>
      </c>
      <c r="Q108" s="121">
        <v>179</v>
      </c>
      <c r="R108" s="121">
        <f t="shared" si="9"/>
        <v>4724</v>
      </c>
      <c r="S108" s="121">
        <v>193</v>
      </c>
      <c r="T108" s="121">
        <v>1</v>
      </c>
      <c r="U108" s="121">
        <v>2077</v>
      </c>
      <c r="V108" s="121">
        <v>2429</v>
      </c>
      <c r="W108" s="121">
        <v>24</v>
      </c>
      <c r="X108" s="124">
        <v>1.38</v>
      </c>
    </row>
    <row r="109" spans="2:24" ht="9.75" customHeight="1">
      <c r="B109" s="20"/>
      <c r="C109" s="140" t="s">
        <v>218</v>
      </c>
      <c r="D109" s="140"/>
      <c r="F109" s="120">
        <f t="shared" si="7"/>
        <v>1186</v>
      </c>
      <c r="G109" s="121">
        <f t="shared" si="8"/>
        <v>771</v>
      </c>
      <c r="H109" s="121">
        <v>15</v>
      </c>
      <c r="I109" s="121">
        <v>62</v>
      </c>
      <c r="J109" s="121" t="s">
        <v>732</v>
      </c>
      <c r="K109" s="121" t="s">
        <v>732</v>
      </c>
      <c r="L109" s="121">
        <v>2</v>
      </c>
      <c r="M109" s="121">
        <v>217</v>
      </c>
      <c r="N109" s="121">
        <v>461</v>
      </c>
      <c r="O109" s="121">
        <v>14</v>
      </c>
      <c r="P109" s="121" t="s">
        <v>732</v>
      </c>
      <c r="Q109" s="121">
        <v>13</v>
      </c>
      <c r="R109" s="121">
        <f t="shared" si="9"/>
        <v>402</v>
      </c>
      <c r="S109" s="121">
        <v>11</v>
      </c>
      <c r="T109" s="121" t="s">
        <v>732</v>
      </c>
      <c r="U109" s="121">
        <v>174</v>
      </c>
      <c r="V109" s="121">
        <v>216</v>
      </c>
      <c r="W109" s="121">
        <v>1</v>
      </c>
      <c r="X109" s="124">
        <v>1.57</v>
      </c>
    </row>
    <row r="110" spans="2:24" ht="9.75" customHeight="1">
      <c r="B110" s="20"/>
      <c r="C110" s="20"/>
      <c r="D110" s="20"/>
      <c r="F110" s="120"/>
      <c r="G110" s="121"/>
      <c r="H110" s="121"/>
      <c r="I110" s="121"/>
      <c r="J110" s="121"/>
      <c r="K110" s="121"/>
      <c r="L110" s="121"/>
      <c r="M110" s="121"/>
      <c r="N110" s="121"/>
      <c r="O110" s="121"/>
      <c r="P110" s="121"/>
      <c r="Q110" s="121"/>
      <c r="R110" s="121"/>
      <c r="S110" s="121"/>
      <c r="T110" s="121"/>
      <c r="U110" s="121"/>
      <c r="V110" s="121"/>
      <c r="W110" s="121"/>
      <c r="X110" s="124"/>
    </row>
    <row r="111" spans="2:24" s="11" customFormat="1" ht="9.75" customHeight="1">
      <c r="B111" s="141" t="s">
        <v>502</v>
      </c>
      <c r="C111" s="141"/>
      <c r="D111" s="141"/>
      <c r="F111" s="118">
        <f t="shared" si="7"/>
        <v>8719</v>
      </c>
      <c r="G111" s="119">
        <f t="shared" si="8"/>
        <v>6007</v>
      </c>
      <c r="H111" s="119">
        <v>316</v>
      </c>
      <c r="I111" s="119">
        <v>729</v>
      </c>
      <c r="J111" s="119" t="s">
        <v>732</v>
      </c>
      <c r="K111" s="119">
        <v>67</v>
      </c>
      <c r="L111" s="119">
        <v>19</v>
      </c>
      <c r="M111" s="119">
        <v>1601</v>
      </c>
      <c r="N111" s="119">
        <v>3144</v>
      </c>
      <c r="O111" s="119">
        <v>106</v>
      </c>
      <c r="P111" s="119">
        <v>25</v>
      </c>
      <c r="Q111" s="119">
        <v>109</v>
      </c>
      <c r="R111" s="119">
        <f t="shared" si="9"/>
        <v>2603</v>
      </c>
      <c r="S111" s="119">
        <v>99</v>
      </c>
      <c r="T111" s="119" t="s">
        <v>732</v>
      </c>
      <c r="U111" s="119">
        <v>1178</v>
      </c>
      <c r="V111" s="119">
        <v>1316</v>
      </c>
      <c r="W111" s="119">
        <v>10</v>
      </c>
      <c r="X111" s="123">
        <v>1.37</v>
      </c>
    </row>
    <row r="112" spans="2:24" ht="9.75" customHeight="1">
      <c r="B112" s="20"/>
      <c r="C112" s="140" t="s">
        <v>503</v>
      </c>
      <c r="D112" s="140"/>
      <c r="F112" s="120">
        <f t="shared" si="7"/>
        <v>8719</v>
      </c>
      <c r="G112" s="121">
        <f>SUM(H112:P112)</f>
        <v>6007</v>
      </c>
      <c r="H112" s="121">
        <v>316</v>
      </c>
      <c r="I112" s="121">
        <v>729</v>
      </c>
      <c r="J112" s="121" t="s">
        <v>732</v>
      </c>
      <c r="K112" s="121">
        <v>67</v>
      </c>
      <c r="L112" s="121">
        <v>19</v>
      </c>
      <c r="M112" s="121">
        <v>1601</v>
      </c>
      <c r="N112" s="121">
        <v>3144</v>
      </c>
      <c r="O112" s="121">
        <v>106</v>
      </c>
      <c r="P112" s="121">
        <v>25</v>
      </c>
      <c r="Q112" s="121">
        <v>109</v>
      </c>
      <c r="R112" s="121">
        <f t="shared" si="9"/>
        <v>2603</v>
      </c>
      <c r="S112" s="121">
        <v>99</v>
      </c>
      <c r="T112" s="121" t="s">
        <v>732</v>
      </c>
      <c r="U112" s="121">
        <v>1178</v>
      </c>
      <c r="V112" s="121">
        <v>1316</v>
      </c>
      <c r="W112" s="121">
        <v>10</v>
      </c>
      <c r="X112" s="124">
        <v>1.37</v>
      </c>
    </row>
    <row r="113" spans="2:24" ht="9.75" customHeight="1">
      <c r="B113" s="20"/>
      <c r="C113" s="20"/>
      <c r="D113" s="20"/>
      <c r="F113" s="120"/>
      <c r="G113" s="121"/>
      <c r="H113" s="121"/>
      <c r="I113" s="121"/>
      <c r="J113" s="121"/>
      <c r="K113" s="121"/>
      <c r="L113" s="121"/>
      <c r="M113" s="121"/>
      <c r="N113" s="121"/>
      <c r="O113" s="121"/>
      <c r="P113" s="121"/>
      <c r="Q113" s="121"/>
      <c r="R113" s="121"/>
      <c r="S113" s="121"/>
      <c r="T113" s="121"/>
      <c r="U113" s="121"/>
      <c r="V113" s="121"/>
      <c r="W113" s="121"/>
      <c r="X113" s="124"/>
    </row>
    <row r="114" spans="2:24" s="11" customFormat="1" ht="9.75" customHeight="1">
      <c r="B114" s="141" t="s">
        <v>504</v>
      </c>
      <c r="C114" s="141"/>
      <c r="D114" s="141"/>
      <c r="F114" s="118">
        <f t="shared" si="7"/>
        <v>40221</v>
      </c>
      <c r="G114" s="119">
        <f t="shared" si="8"/>
        <v>23595</v>
      </c>
      <c r="H114" s="119">
        <v>1508</v>
      </c>
      <c r="I114" s="119">
        <v>2757</v>
      </c>
      <c r="J114" s="119">
        <v>4</v>
      </c>
      <c r="K114" s="119">
        <v>19</v>
      </c>
      <c r="L114" s="119">
        <v>114</v>
      </c>
      <c r="M114" s="119">
        <v>5614</v>
      </c>
      <c r="N114" s="119">
        <v>12548</v>
      </c>
      <c r="O114" s="119">
        <v>755</v>
      </c>
      <c r="P114" s="119">
        <v>276</v>
      </c>
      <c r="Q114" s="119">
        <v>586</v>
      </c>
      <c r="R114" s="119">
        <f t="shared" si="9"/>
        <v>16040</v>
      </c>
      <c r="S114" s="119">
        <v>581</v>
      </c>
      <c r="T114" s="119">
        <v>4</v>
      </c>
      <c r="U114" s="119">
        <v>9148</v>
      </c>
      <c r="V114" s="119">
        <v>6278</v>
      </c>
      <c r="W114" s="119">
        <v>29</v>
      </c>
      <c r="X114" s="123">
        <v>1.24</v>
      </c>
    </row>
    <row r="115" spans="2:24" ht="9.75" customHeight="1">
      <c r="B115" s="20"/>
      <c r="C115" s="140" t="s">
        <v>505</v>
      </c>
      <c r="D115" s="140"/>
      <c r="F115" s="120">
        <f t="shared" si="7"/>
        <v>4269</v>
      </c>
      <c r="G115" s="121">
        <f t="shared" si="8"/>
        <v>2453</v>
      </c>
      <c r="H115" s="121">
        <v>146</v>
      </c>
      <c r="I115" s="121">
        <v>266</v>
      </c>
      <c r="J115" s="121" t="s">
        <v>732</v>
      </c>
      <c r="K115" s="121" t="s">
        <v>732</v>
      </c>
      <c r="L115" s="121">
        <v>6</v>
      </c>
      <c r="M115" s="121">
        <v>635</v>
      </c>
      <c r="N115" s="121">
        <v>1299</v>
      </c>
      <c r="O115" s="121">
        <v>67</v>
      </c>
      <c r="P115" s="121">
        <v>34</v>
      </c>
      <c r="Q115" s="121">
        <v>63</v>
      </c>
      <c r="R115" s="121">
        <f t="shared" si="9"/>
        <v>1753</v>
      </c>
      <c r="S115" s="121">
        <v>88</v>
      </c>
      <c r="T115" s="121" t="s">
        <v>732</v>
      </c>
      <c r="U115" s="121">
        <v>910</v>
      </c>
      <c r="V115" s="121">
        <v>752</v>
      </c>
      <c r="W115" s="121">
        <v>3</v>
      </c>
      <c r="X115" s="124">
        <v>1.34</v>
      </c>
    </row>
    <row r="116" spans="2:24" ht="9.75" customHeight="1">
      <c r="B116" s="20"/>
      <c r="C116" s="140" t="s">
        <v>219</v>
      </c>
      <c r="D116" s="140"/>
      <c r="F116" s="120">
        <f t="shared" si="7"/>
        <v>825</v>
      </c>
      <c r="G116" s="121">
        <f t="shared" si="8"/>
        <v>474</v>
      </c>
      <c r="H116" s="121">
        <v>34</v>
      </c>
      <c r="I116" s="121">
        <v>42</v>
      </c>
      <c r="J116" s="121" t="s">
        <v>732</v>
      </c>
      <c r="K116" s="121" t="s">
        <v>732</v>
      </c>
      <c r="L116" s="121">
        <v>1</v>
      </c>
      <c r="M116" s="121">
        <v>77</v>
      </c>
      <c r="N116" s="121">
        <v>300</v>
      </c>
      <c r="O116" s="121">
        <v>20</v>
      </c>
      <c r="P116" s="121" t="s">
        <v>732</v>
      </c>
      <c r="Q116" s="121">
        <v>24</v>
      </c>
      <c r="R116" s="121">
        <f t="shared" si="9"/>
        <v>327</v>
      </c>
      <c r="S116" s="121">
        <v>25</v>
      </c>
      <c r="T116" s="121" t="s">
        <v>732</v>
      </c>
      <c r="U116" s="121">
        <v>172</v>
      </c>
      <c r="V116" s="121">
        <v>129</v>
      </c>
      <c r="W116" s="121">
        <v>1</v>
      </c>
      <c r="X116" s="124">
        <v>1.24</v>
      </c>
    </row>
    <row r="117" spans="2:24" ht="9.75" customHeight="1">
      <c r="B117" s="20"/>
      <c r="C117" s="140" t="s">
        <v>220</v>
      </c>
      <c r="D117" s="140"/>
      <c r="F117" s="120">
        <f t="shared" si="7"/>
        <v>3159</v>
      </c>
      <c r="G117" s="121">
        <f t="shared" si="8"/>
        <v>1920</v>
      </c>
      <c r="H117" s="121">
        <v>186</v>
      </c>
      <c r="I117" s="121">
        <v>325</v>
      </c>
      <c r="J117" s="121">
        <v>1</v>
      </c>
      <c r="K117" s="121">
        <v>3</v>
      </c>
      <c r="L117" s="121">
        <v>9</v>
      </c>
      <c r="M117" s="121">
        <v>403</v>
      </c>
      <c r="N117" s="121">
        <v>882</v>
      </c>
      <c r="O117" s="121">
        <v>81</v>
      </c>
      <c r="P117" s="121">
        <v>30</v>
      </c>
      <c r="Q117" s="121">
        <v>23</v>
      </c>
      <c r="R117" s="121">
        <f t="shared" si="9"/>
        <v>1216</v>
      </c>
      <c r="S117" s="121">
        <v>42</v>
      </c>
      <c r="T117" s="121" t="s">
        <v>732</v>
      </c>
      <c r="U117" s="121">
        <v>816</v>
      </c>
      <c r="V117" s="121">
        <v>354</v>
      </c>
      <c r="W117" s="121">
        <v>4</v>
      </c>
      <c r="X117" s="124">
        <v>1.07</v>
      </c>
    </row>
    <row r="118" spans="2:24" ht="9.75" customHeight="1">
      <c r="B118" s="20"/>
      <c r="C118" s="140" t="s">
        <v>221</v>
      </c>
      <c r="D118" s="140"/>
      <c r="F118" s="120">
        <f t="shared" si="7"/>
        <v>5462</v>
      </c>
      <c r="G118" s="121">
        <f t="shared" si="8"/>
        <v>3224</v>
      </c>
      <c r="H118" s="121">
        <v>266</v>
      </c>
      <c r="I118" s="121">
        <v>489</v>
      </c>
      <c r="J118" s="121">
        <v>1</v>
      </c>
      <c r="K118" s="121">
        <v>2</v>
      </c>
      <c r="L118" s="121">
        <v>13</v>
      </c>
      <c r="M118" s="121">
        <v>765</v>
      </c>
      <c r="N118" s="121">
        <v>1582</v>
      </c>
      <c r="O118" s="121">
        <v>80</v>
      </c>
      <c r="P118" s="121">
        <v>26</v>
      </c>
      <c r="Q118" s="121">
        <v>115</v>
      </c>
      <c r="R118" s="121">
        <f t="shared" si="9"/>
        <v>2123</v>
      </c>
      <c r="S118" s="121">
        <v>92</v>
      </c>
      <c r="T118" s="121" t="s">
        <v>732</v>
      </c>
      <c r="U118" s="121">
        <v>1168</v>
      </c>
      <c r="V118" s="121">
        <v>860</v>
      </c>
      <c r="W118" s="121">
        <v>3</v>
      </c>
      <c r="X118" s="124">
        <v>1.25</v>
      </c>
    </row>
    <row r="119" spans="2:24" ht="9.75" customHeight="1">
      <c r="B119" s="20"/>
      <c r="C119" s="140" t="s">
        <v>222</v>
      </c>
      <c r="D119" s="140"/>
      <c r="F119" s="120">
        <f t="shared" si="7"/>
        <v>5845</v>
      </c>
      <c r="G119" s="121">
        <f t="shared" si="8"/>
        <v>3305</v>
      </c>
      <c r="H119" s="121">
        <v>190</v>
      </c>
      <c r="I119" s="121">
        <v>371</v>
      </c>
      <c r="J119" s="121" t="s">
        <v>732</v>
      </c>
      <c r="K119" s="121">
        <v>6</v>
      </c>
      <c r="L119" s="121">
        <v>12</v>
      </c>
      <c r="M119" s="121">
        <v>808</v>
      </c>
      <c r="N119" s="121">
        <v>1817</v>
      </c>
      <c r="O119" s="121">
        <v>92</v>
      </c>
      <c r="P119" s="121">
        <v>9</v>
      </c>
      <c r="Q119" s="121">
        <v>96</v>
      </c>
      <c r="R119" s="121">
        <f t="shared" si="9"/>
        <v>2444</v>
      </c>
      <c r="S119" s="121">
        <v>109</v>
      </c>
      <c r="T119" s="121">
        <v>1</v>
      </c>
      <c r="U119" s="121">
        <v>1300</v>
      </c>
      <c r="V119" s="121">
        <v>1030</v>
      </c>
      <c r="W119" s="121">
        <v>4</v>
      </c>
      <c r="X119" s="124">
        <v>1.24</v>
      </c>
    </row>
    <row r="120" spans="2:24" ht="9.75" customHeight="1">
      <c r="B120" s="20"/>
      <c r="C120" s="140" t="s">
        <v>223</v>
      </c>
      <c r="D120" s="140"/>
      <c r="F120" s="120">
        <f t="shared" si="7"/>
        <v>3432</v>
      </c>
      <c r="G120" s="121">
        <f t="shared" si="8"/>
        <v>2031</v>
      </c>
      <c r="H120" s="121">
        <v>160</v>
      </c>
      <c r="I120" s="121">
        <v>242</v>
      </c>
      <c r="J120" s="121" t="s">
        <v>732</v>
      </c>
      <c r="K120" s="121">
        <v>6</v>
      </c>
      <c r="L120" s="121">
        <v>18</v>
      </c>
      <c r="M120" s="121">
        <v>440</v>
      </c>
      <c r="N120" s="121">
        <v>1089</v>
      </c>
      <c r="O120" s="121">
        <v>63</v>
      </c>
      <c r="P120" s="121">
        <v>13</v>
      </c>
      <c r="Q120" s="121">
        <v>46</v>
      </c>
      <c r="R120" s="121">
        <f t="shared" si="9"/>
        <v>1355</v>
      </c>
      <c r="S120" s="121">
        <v>56</v>
      </c>
      <c r="T120" s="121" t="s">
        <v>732</v>
      </c>
      <c r="U120" s="121">
        <v>811</v>
      </c>
      <c r="V120" s="121">
        <v>486</v>
      </c>
      <c r="W120" s="121">
        <v>2</v>
      </c>
      <c r="X120" s="124">
        <v>1.11</v>
      </c>
    </row>
    <row r="121" spans="2:24" ht="9.75" customHeight="1">
      <c r="B121" s="20"/>
      <c r="C121" s="140" t="s">
        <v>224</v>
      </c>
      <c r="D121" s="140"/>
      <c r="F121" s="120">
        <f t="shared" si="7"/>
        <v>4069</v>
      </c>
      <c r="G121" s="121">
        <f t="shared" si="8"/>
        <v>2386</v>
      </c>
      <c r="H121" s="121">
        <v>115</v>
      </c>
      <c r="I121" s="121">
        <v>229</v>
      </c>
      <c r="J121" s="121" t="s">
        <v>732</v>
      </c>
      <c r="K121" s="121">
        <v>1</v>
      </c>
      <c r="L121" s="121">
        <v>15</v>
      </c>
      <c r="M121" s="121">
        <v>604</v>
      </c>
      <c r="N121" s="121">
        <v>1319</v>
      </c>
      <c r="O121" s="121">
        <v>84</v>
      </c>
      <c r="P121" s="121">
        <v>19</v>
      </c>
      <c r="Q121" s="121">
        <v>73</v>
      </c>
      <c r="R121" s="121">
        <f t="shared" si="9"/>
        <v>1610</v>
      </c>
      <c r="S121" s="121">
        <v>75</v>
      </c>
      <c r="T121" s="121">
        <v>1</v>
      </c>
      <c r="U121" s="121">
        <v>903</v>
      </c>
      <c r="V121" s="121">
        <v>628</v>
      </c>
      <c r="W121" s="121">
        <v>3</v>
      </c>
      <c r="X121" s="124">
        <v>1.34</v>
      </c>
    </row>
    <row r="122" spans="2:24" ht="9.75" customHeight="1">
      <c r="B122" s="20"/>
      <c r="C122" s="140" t="s">
        <v>225</v>
      </c>
      <c r="D122" s="140"/>
      <c r="F122" s="120">
        <f t="shared" si="7"/>
        <v>4610</v>
      </c>
      <c r="G122" s="121">
        <f t="shared" si="8"/>
        <v>2784</v>
      </c>
      <c r="H122" s="121">
        <v>176</v>
      </c>
      <c r="I122" s="121">
        <v>266</v>
      </c>
      <c r="J122" s="121">
        <v>1</v>
      </c>
      <c r="K122" s="121" t="s">
        <v>732</v>
      </c>
      <c r="L122" s="121">
        <v>12</v>
      </c>
      <c r="M122" s="121">
        <v>687</v>
      </c>
      <c r="N122" s="121">
        <v>1513</v>
      </c>
      <c r="O122" s="121">
        <v>70</v>
      </c>
      <c r="P122" s="121">
        <v>59</v>
      </c>
      <c r="Q122" s="121">
        <v>62</v>
      </c>
      <c r="R122" s="121">
        <f t="shared" si="9"/>
        <v>1764</v>
      </c>
      <c r="S122" s="121">
        <v>8</v>
      </c>
      <c r="T122" s="121">
        <v>2</v>
      </c>
      <c r="U122" s="121">
        <v>1092</v>
      </c>
      <c r="V122" s="121">
        <v>659</v>
      </c>
      <c r="W122" s="121">
        <v>3</v>
      </c>
      <c r="X122" s="124">
        <v>1.19</v>
      </c>
    </row>
    <row r="123" spans="2:24" ht="9.75" customHeight="1">
      <c r="B123" s="20"/>
      <c r="C123" s="140" t="s">
        <v>226</v>
      </c>
      <c r="D123" s="140"/>
      <c r="F123" s="120">
        <f t="shared" si="7"/>
        <v>5337</v>
      </c>
      <c r="G123" s="121">
        <f t="shared" si="8"/>
        <v>3206</v>
      </c>
      <c r="H123" s="121">
        <v>136</v>
      </c>
      <c r="I123" s="121">
        <v>363</v>
      </c>
      <c r="J123" s="121" t="s">
        <v>732</v>
      </c>
      <c r="K123" s="121" t="s">
        <v>732</v>
      </c>
      <c r="L123" s="121">
        <v>15</v>
      </c>
      <c r="M123" s="121">
        <v>779</v>
      </c>
      <c r="N123" s="121">
        <v>1792</v>
      </c>
      <c r="O123" s="121">
        <v>78</v>
      </c>
      <c r="P123" s="121">
        <v>43</v>
      </c>
      <c r="Q123" s="121">
        <v>54</v>
      </c>
      <c r="R123" s="121">
        <f t="shared" si="9"/>
        <v>2077</v>
      </c>
      <c r="S123" s="121">
        <v>80</v>
      </c>
      <c r="T123" s="121" t="s">
        <v>732</v>
      </c>
      <c r="U123" s="121">
        <v>1081</v>
      </c>
      <c r="V123" s="121">
        <v>912</v>
      </c>
      <c r="W123" s="121">
        <v>4</v>
      </c>
      <c r="X123" s="124">
        <v>1.3</v>
      </c>
    </row>
    <row r="124" spans="2:24" ht="9.75" customHeight="1">
      <c r="B124" s="20"/>
      <c r="C124" s="140" t="s">
        <v>227</v>
      </c>
      <c r="D124" s="140"/>
      <c r="F124" s="120">
        <f t="shared" si="7"/>
        <v>898</v>
      </c>
      <c r="G124" s="121">
        <f>SUM(H124:P124)</f>
        <v>544</v>
      </c>
      <c r="H124" s="121">
        <v>13</v>
      </c>
      <c r="I124" s="121">
        <v>66</v>
      </c>
      <c r="J124" s="121" t="s">
        <v>732</v>
      </c>
      <c r="K124" s="121" t="s">
        <v>732</v>
      </c>
      <c r="L124" s="121">
        <v>6</v>
      </c>
      <c r="M124" s="121">
        <v>121</v>
      </c>
      <c r="N124" s="121">
        <v>314</v>
      </c>
      <c r="O124" s="121">
        <v>18</v>
      </c>
      <c r="P124" s="121">
        <v>6</v>
      </c>
      <c r="Q124" s="121">
        <v>6</v>
      </c>
      <c r="R124" s="121">
        <f t="shared" si="9"/>
        <v>348</v>
      </c>
      <c r="S124" s="121">
        <v>3</v>
      </c>
      <c r="T124" s="121" t="s">
        <v>732</v>
      </c>
      <c r="U124" s="121">
        <v>241</v>
      </c>
      <c r="V124" s="121">
        <v>104</v>
      </c>
      <c r="W124" s="121" t="s">
        <v>732</v>
      </c>
      <c r="X124" s="124">
        <v>1.11</v>
      </c>
    </row>
    <row r="125" spans="2:24" ht="9.75" customHeight="1">
      <c r="B125" s="20"/>
      <c r="C125" s="140" t="s">
        <v>228</v>
      </c>
      <c r="D125" s="140"/>
      <c r="F125" s="120">
        <f t="shared" si="7"/>
        <v>2236</v>
      </c>
      <c r="G125" s="121">
        <f t="shared" si="8"/>
        <v>1255</v>
      </c>
      <c r="H125" s="121">
        <v>86</v>
      </c>
      <c r="I125" s="121">
        <v>98</v>
      </c>
      <c r="J125" s="121">
        <v>1</v>
      </c>
      <c r="K125" s="121">
        <v>1</v>
      </c>
      <c r="L125" s="121">
        <v>7</v>
      </c>
      <c r="M125" s="121">
        <v>295</v>
      </c>
      <c r="N125" s="121">
        <v>639</v>
      </c>
      <c r="O125" s="121">
        <v>100</v>
      </c>
      <c r="P125" s="121">
        <v>28</v>
      </c>
      <c r="Q125" s="121">
        <v>24</v>
      </c>
      <c r="R125" s="121">
        <f t="shared" si="9"/>
        <v>957</v>
      </c>
      <c r="S125" s="121">
        <v>3</v>
      </c>
      <c r="T125" s="121" t="s">
        <v>732</v>
      </c>
      <c r="U125" s="121">
        <v>605</v>
      </c>
      <c r="V125" s="121">
        <v>347</v>
      </c>
      <c r="W125" s="121">
        <v>2</v>
      </c>
      <c r="X125" s="124">
        <v>1.27</v>
      </c>
    </row>
    <row r="126" spans="2:24" ht="9.75" customHeight="1">
      <c r="B126" s="20"/>
      <c r="C126" s="20"/>
      <c r="D126" s="20"/>
      <c r="F126" s="120"/>
      <c r="G126" s="121"/>
      <c r="H126" s="121"/>
      <c r="I126" s="121"/>
      <c r="J126" s="121"/>
      <c r="K126" s="121"/>
      <c r="L126" s="121"/>
      <c r="M126" s="121"/>
      <c r="N126" s="121"/>
      <c r="O126" s="121"/>
      <c r="P126" s="121"/>
      <c r="Q126" s="121"/>
      <c r="R126" s="121"/>
      <c r="S126" s="121"/>
      <c r="T126" s="121"/>
      <c r="U126" s="121"/>
      <c r="V126" s="121"/>
      <c r="W126" s="121"/>
      <c r="X126" s="124"/>
    </row>
    <row r="127" spans="2:24" s="11" customFormat="1" ht="9.75" customHeight="1">
      <c r="B127" s="141" t="s">
        <v>506</v>
      </c>
      <c r="C127" s="141"/>
      <c r="D127" s="141"/>
      <c r="F127" s="118">
        <f t="shared" si="7"/>
        <v>29754</v>
      </c>
      <c r="G127" s="119">
        <f t="shared" si="8"/>
        <v>18368</v>
      </c>
      <c r="H127" s="119">
        <v>1222</v>
      </c>
      <c r="I127" s="119">
        <v>2327</v>
      </c>
      <c r="J127" s="119">
        <v>20</v>
      </c>
      <c r="K127" s="119">
        <v>28</v>
      </c>
      <c r="L127" s="119">
        <v>129</v>
      </c>
      <c r="M127" s="119">
        <v>4256</v>
      </c>
      <c r="N127" s="119">
        <v>9585</v>
      </c>
      <c r="O127" s="119">
        <v>604</v>
      </c>
      <c r="P127" s="119">
        <v>197</v>
      </c>
      <c r="Q127" s="119">
        <v>325</v>
      </c>
      <c r="R127" s="119">
        <f t="shared" si="9"/>
        <v>11061</v>
      </c>
      <c r="S127" s="119">
        <v>445</v>
      </c>
      <c r="T127" s="119">
        <v>1</v>
      </c>
      <c r="U127" s="119">
        <v>6270</v>
      </c>
      <c r="V127" s="119">
        <v>4321</v>
      </c>
      <c r="W127" s="119">
        <v>24</v>
      </c>
      <c r="X127" s="123">
        <v>1.36</v>
      </c>
    </row>
    <row r="128" spans="2:24" ht="9.75" customHeight="1">
      <c r="B128" s="20"/>
      <c r="C128" s="140" t="s">
        <v>507</v>
      </c>
      <c r="D128" s="140"/>
      <c r="F128" s="120">
        <f t="shared" si="7"/>
        <v>8899</v>
      </c>
      <c r="G128" s="121">
        <f t="shared" si="8"/>
        <v>5553</v>
      </c>
      <c r="H128" s="121">
        <v>407</v>
      </c>
      <c r="I128" s="121">
        <v>668</v>
      </c>
      <c r="J128" s="121">
        <v>7</v>
      </c>
      <c r="K128" s="121">
        <v>2</v>
      </c>
      <c r="L128" s="121">
        <v>30</v>
      </c>
      <c r="M128" s="121">
        <v>1289</v>
      </c>
      <c r="N128" s="121">
        <v>2879</v>
      </c>
      <c r="O128" s="121">
        <v>195</v>
      </c>
      <c r="P128" s="121">
        <v>76</v>
      </c>
      <c r="Q128" s="121">
        <v>107</v>
      </c>
      <c r="R128" s="121">
        <f t="shared" si="9"/>
        <v>3239</v>
      </c>
      <c r="S128" s="121">
        <v>135</v>
      </c>
      <c r="T128" s="121" t="s">
        <v>732</v>
      </c>
      <c r="U128" s="121">
        <v>1712</v>
      </c>
      <c r="V128" s="121">
        <v>1383</v>
      </c>
      <c r="W128" s="121">
        <v>9</v>
      </c>
      <c r="X128" s="124">
        <v>1.33</v>
      </c>
    </row>
    <row r="129" spans="2:24" ht="9.75" customHeight="1">
      <c r="B129" s="20"/>
      <c r="C129" s="140" t="s">
        <v>229</v>
      </c>
      <c r="D129" s="140"/>
      <c r="F129" s="120">
        <f t="shared" si="7"/>
        <v>3172</v>
      </c>
      <c r="G129" s="121">
        <f t="shared" si="8"/>
        <v>2039</v>
      </c>
      <c r="H129" s="121">
        <v>180</v>
      </c>
      <c r="I129" s="121">
        <v>247</v>
      </c>
      <c r="J129" s="121">
        <v>11</v>
      </c>
      <c r="K129" s="121" t="s">
        <v>732</v>
      </c>
      <c r="L129" s="121">
        <v>21</v>
      </c>
      <c r="M129" s="121">
        <v>446</v>
      </c>
      <c r="N129" s="121">
        <v>1035</v>
      </c>
      <c r="O129" s="121">
        <v>64</v>
      </c>
      <c r="P129" s="121">
        <v>35</v>
      </c>
      <c r="Q129" s="121">
        <v>36</v>
      </c>
      <c r="R129" s="121">
        <f t="shared" si="9"/>
        <v>1097</v>
      </c>
      <c r="S129" s="121">
        <v>51</v>
      </c>
      <c r="T129" s="121" t="s">
        <v>732</v>
      </c>
      <c r="U129" s="121">
        <v>613</v>
      </c>
      <c r="V129" s="121">
        <v>429</v>
      </c>
      <c r="W129" s="121">
        <v>4</v>
      </c>
      <c r="X129" s="124">
        <v>1.28</v>
      </c>
    </row>
    <row r="130" spans="2:24" ht="9.75" customHeight="1">
      <c r="B130" s="20"/>
      <c r="C130" s="140" t="s">
        <v>230</v>
      </c>
      <c r="D130" s="140"/>
      <c r="F130" s="120">
        <f t="shared" si="7"/>
        <v>10797</v>
      </c>
      <c r="G130" s="121">
        <f t="shared" si="8"/>
        <v>6473</v>
      </c>
      <c r="H130" s="121">
        <v>364</v>
      </c>
      <c r="I130" s="121">
        <v>809</v>
      </c>
      <c r="J130" s="121" t="s">
        <v>732</v>
      </c>
      <c r="K130" s="121">
        <v>24</v>
      </c>
      <c r="L130" s="121">
        <v>62</v>
      </c>
      <c r="M130" s="121">
        <v>1566</v>
      </c>
      <c r="N130" s="121">
        <v>3401</v>
      </c>
      <c r="O130" s="121">
        <v>200</v>
      </c>
      <c r="P130" s="121">
        <v>47</v>
      </c>
      <c r="Q130" s="121">
        <v>136</v>
      </c>
      <c r="R130" s="121">
        <f t="shared" si="9"/>
        <v>4188</v>
      </c>
      <c r="S130" s="121">
        <v>174</v>
      </c>
      <c r="T130" s="121" t="s">
        <v>732</v>
      </c>
      <c r="U130" s="121">
        <v>2405</v>
      </c>
      <c r="V130" s="121">
        <v>1603</v>
      </c>
      <c r="W130" s="121">
        <v>6</v>
      </c>
      <c r="X130" s="124">
        <v>1.4</v>
      </c>
    </row>
    <row r="131" spans="2:24" ht="9.75" customHeight="1">
      <c r="B131" s="20"/>
      <c r="C131" s="140" t="s">
        <v>231</v>
      </c>
      <c r="D131" s="140"/>
      <c r="F131" s="120">
        <f t="shared" si="7"/>
        <v>5692</v>
      </c>
      <c r="G131" s="121">
        <f t="shared" si="8"/>
        <v>3629</v>
      </c>
      <c r="H131" s="121">
        <v>237</v>
      </c>
      <c r="I131" s="121">
        <v>540</v>
      </c>
      <c r="J131" s="121">
        <v>1</v>
      </c>
      <c r="K131" s="121">
        <v>2</v>
      </c>
      <c r="L131" s="121">
        <v>14</v>
      </c>
      <c r="M131" s="121">
        <v>804</v>
      </c>
      <c r="N131" s="121">
        <v>1897</v>
      </c>
      <c r="O131" s="121">
        <v>112</v>
      </c>
      <c r="P131" s="121">
        <v>22</v>
      </c>
      <c r="Q131" s="121">
        <v>39</v>
      </c>
      <c r="R131" s="121">
        <f t="shared" si="9"/>
        <v>2024</v>
      </c>
      <c r="S131" s="121">
        <v>71</v>
      </c>
      <c r="T131" s="121">
        <v>1</v>
      </c>
      <c r="U131" s="121">
        <v>1202</v>
      </c>
      <c r="V131" s="121">
        <v>745</v>
      </c>
      <c r="W131" s="121">
        <v>5</v>
      </c>
      <c r="X131" s="124">
        <v>1.38</v>
      </c>
    </row>
    <row r="132" spans="2:24" ht="9.75" customHeight="1">
      <c r="B132" s="20"/>
      <c r="C132" s="140" t="s">
        <v>232</v>
      </c>
      <c r="D132" s="140"/>
      <c r="F132" s="120">
        <f t="shared" si="7"/>
        <v>1183</v>
      </c>
      <c r="G132" s="121">
        <f t="shared" si="8"/>
        <v>667</v>
      </c>
      <c r="H132" s="121">
        <v>34</v>
      </c>
      <c r="I132" s="121">
        <v>63</v>
      </c>
      <c r="J132" s="121">
        <v>1</v>
      </c>
      <c r="K132" s="121" t="s">
        <v>732</v>
      </c>
      <c r="L132" s="121">
        <v>2</v>
      </c>
      <c r="M132" s="121">
        <v>151</v>
      </c>
      <c r="N132" s="121">
        <v>373</v>
      </c>
      <c r="O132" s="121">
        <v>30</v>
      </c>
      <c r="P132" s="121">
        <v>13</v>
      </c>
      <c r="Q132" s="121">
        <v>7</v>
      </c>
      <c r="R132" s="121">
        <f t="shared" si="9"/>
        <v>509</v>
      </c>
      <c r="S132" s="121">
        <v>14</v>
      </c>
      <c r="T132" s="121" t="s">
        <v>732</v>
      </c>
      <c r="U132" s="121">
        <v>335</v>
      </c>
      <c r="V132" s="121">
        <v>160</v>
      </c>
      <c r="W132" s="121" t="s">
        <v>732</v>
      </c>
      <c r="X132" s="124">
        <v>1.36</v>
      </c>
    </row>
    <row r="133" spans="2:24" ht="9.75" customHeight="1">
      <c r="B133" s="20"/>
      <c r="C133" s="20"/>
      <c r="D133" s="20"/>
      <c r="F133" s="120"/>
      <c r="G133" s="121"/>
      <c r="H133" s="121"/>
      <c r="I133" s="121"/>
      <c r="J133" s="121"/>
      <c r="K133" s="121"/>
      <c r="L133" s="121"/>
      <c r="M133" s="121"/>
      <c r="N133" s="121"/>
      <c r="O133" s="121"/>
      <c r="P133" s="121"/>
      <c r="Q133" s="121"/>
      <c r="R133" s="121"/>
      <c r="S133" s="121"/>
      <c r="T133" s="121"/>
      <c r="U133" s="121"/>
      <c r="V133" s="121"/>
      <c r="W133" s="121"/>
      <c r="X133" s="124"/>
    </row>
    <row r="134" spans="2:24" s="11" customFormat="1" ht="9.75" customHeight="1">
      <c r="B134" s="141" t="s">
        <v>508</v>
      </c>
      <c r="C134" s="141"/>
      <c r="D134" s="141"/>
      <c r="F134" s="118">
        <f t="shared" si="7"/>
        <v>18905</v>
      </c>
      <c r="G134" s="119">
        <f t="shared" si="8"/>
        <v>11100</v>
      </c>
      <c r="H134" s="119">
        <v>930</v>
      </c>
      <c r="I134" s="119">
        <v>1525</v>
      </c>
      <c r="J134" s="119">
        <v>18</v>
      </c>
      <c r="K134" s="119">
        <v>27</v>
      </c>
      <c r="L134" s="119">
        <v>94</v>
      </c>
      <c r="M134" s="119">
        <v>2427</v>
      </c>
      <c r="N134" s="119">
        <v>5163</v>
      </c>
      <c r="O134" s="119">
        <v>518</v>
      </c>
      <c r="P134" s="119">
        <v>398</v>
      </c>
      <c r="Q134" s="119">
        <v>251</v>
      </c>
      <c r="R134" s="119">
        <f t="shared" si="9"/>
        <v>7554</v>
      </c>
      <c r="S134" s="119">
        <v>370</v>
      </c>
      <c r="T134" s="119">
        <v>1</v>
      </c>
      <c r="U134" s="119">
        <v>4544</v>
      </c>
      <c r="V134" s="119">
        <v>2617</v>
      </c>
      <c r="W134" s="119">
        <v>22</v>
      </c>
      <c r="X134" s="123">
        <v>1.07</v>
      </c>
    </row>
    <row r="135" spans="2:24" ht="9.75" customHeight="1">
      <c r="B135" s="20"/>
      <c r="C135" s="140" t="s">
        <v>509</v>
      </c>
      <c r="D135" s="140"/>
      <c r="F135" s="120">
        <f t="shared" si="7"/>
        <v>4374</v>
      </c>
      <c r="G135" s="121">
        <f t="shared" si="8"/>
        <v>2447</v>
      </c>
      <c r="H135" s="121">
        <v>201</v>
      </c>
      <c r="I135" s="121">
        <v>374</v>
      </c>
      <c r="J135" s="121">
        <v>7</v>
      </c>
      <c r="K135" s="121">
        <v>9</v>
      </c>
      <c r="L135" s="121">
        <v>22</v>
      </c>
      <c r="M135" s="121">
        <v>520</v>
      </c>
      <c r="N135" s="121">
        <v>1183</v>
      </c>
      <c r="O135" s="121">
        <v>80</v>
      </c>
      <c r="P135" s="121">
        <v>51</v>
      </c>
      <c r="Q135" s="121">
        <v>60</v>
      </c>
      <c r="R135" s="121">
        <f t="shared" si="9"/>
        <v>1867</v>
      </c>
      <c r="S135" s="121">
        <v>87</v>
      </c>
      <c r="T135" s="121" t="s">
        <v>732</v>
      </c>
      <c r="U135" s="121">
        <v>1153</v>
      </c>
      <c r="V135" s="121">
        <v>626</v>
      </c>
      <c r="W135" s="121">
        <v>1</v>
      </c>
      <c r="X135" s="124">
        <v>1.08</v>
      </c>
    </row>
    <row r="136" spans="2:24" ht="9.75" customHeight="1">
      <c r="B136" s="20"/>
      <c r="C136" s="140" t="s">
        <v>233</v>
      </c>
      <c r="D136" s="140"/>
      <c r="F136" s="120">
        <f t="shared" si="7"/>
        <v>2623</v>
      </c>
      <c r="G136" s="121">
        <f t="shared" si="8"/>
        <v>1561</v>
      </c>
      <c r="H136" s="121">
        <v>148</v>
      </c>
      <c r="I136" s="121">
        <v>183</v>
      </c>
      <c r="J136" s="121">
        <v>1</v>
      </c>
      <c r="K136" s="121">
        <v>6</v>
      </c>
      <c r="L136" s="121">
        <v>10</v>
      </c>
      <c r="M136" s="121">
        <v>333</v>
      </c>
      <c r="N136" s="121">
        <v>747</v>
      </c>
      <c r="O136" s="121">
        <v>61</v>
      </c>
      <c r="P136" s="121">
        <v>72</v>
      </c>
      <c r="Q136" s="121">
        <v>25</v>
      </c>
      <c r="R136" s="121">
        <f t="shared" si="9"/>
        <v>1037</v>
      </c>
      <c r="S136" s="121">
        <v>55</v>
      </c>
      <c r="T136" s="121">
        <v>1</v>
      </c>
      <c r="U136" s="121">
        <v>639</v>
      </c>
      <c r="V136" s="121">
        <v>336</v>
      </c>
      <c r="W136" s="121">
        <v>6</v>
      </c>
      <c r="X136" s="124">
        <v>0.97</v>
      </c>
    </row>
    <row r="137" spans="2:24" ht="9.75" customHeight="1">
      <c r="B137" s="20"/>
      <c r="C137" s="140" t="s">
        <v>234</v>
      </c>
      <c r="D137" s="140"/>
      <c r="F137" s="120">
        <f t="shared" si="7"/>
        <v>1366</v>
      </c>
      <c r="G137" s="121">
        <f t="shared" si="8"/>
        <v>873</v>
      </c>
      <c r="H137" s="121">
        <v>55</v>
      </c>
      <c r="I137" s="121">
        <v>137</v>
      </c>
      <c r="J137" s="121" t="s">
        <v>732</v>
      </c>
      <c r="K137" s="121">
        <v>3</v>
      </c>
      <c r="L137" s="121">
        <v>8</v>
      </c>
      <c r="M137" s="121">
        <v>190</v>
      </c>
      <c r="N137" s="121">
        <v>381</v>
      </c>
      <c r="O137" s="121">
        <v>38</v>
      </c>
      <c r="P137" s="121">
        <v>61</v>
      </c>
      <c r="Q137" s="121">
        <v>14</v>
      </c>
      <c r="R137" s="121">
        <f t="shared" si="9"/>
        <v>479</v>
      </c>
      <c r="S137" s="121">
        <v>24</v>
      </c>
      <c r="T137" s="121" t="s">
        <v>732</v>
      </c>
      <c r="U137" s="121">
        <v>290</v>
      </c>
      <c r="V137" s="121">
        <v>162</v>
      </c>
      <c r="W137" s="121">
        <v>3</v>
      </c>
      <c r="X137" s="124">
        <v>0.97</v>
      </c>
    </row>
    <row r="138" spans="2:24" ht="9.75" customHeight="1">
      <c r="B138" s="20"/>
      <c r="C138" s="140" t="s">
        <v>235</v>
      </c>
      <c r="D138" s="140"/>
      <c r="F138" s="120">
        <f t="shared" si="7"/>
        <v>2063</v>
      </c>
      <c r="G138" s="121">
        <f t="shared" si="8"/>
        <v>1351</v>
      </c>
      <c r="H138" s="121">
        <v>168</v>
      </c>
      <c r="I138" s="121">
        <v>167</v>
      </c>
      <c r="J138" s="121">
        <v>3</v>
      </c>
      <c r="K138" s="121">
        <v>1</v>
      </c>
      <c r="L138" s="121">
        <v>14</v>
      </c>
      <c r="M138" s="121">
        <v>284</v>
      </c>
      <c r="N138" s="121">
        <v>500</v>
      </c>
      <c r="O138" s="121">
        <v>118</v>
      </c>
      <c r="P138" s="121">
        <v>96</v>
      </c>
      <c r="Q138" s="121">
        <v>12</v>
      </c>
      <c r="R138" s="121">
        <f t="shared" si="9"/>
        <v>700</v>
      </c>
      <c r="S138" s="121">
        <v>61</v>
      </c>
      <c r="T138" s="121" t="s">
        <v>732</v>
      </c>
      <c r="U138" s="121">
        <v>436</v>
      </c>
      <c r="V138" s="121">
        <v>195</v>
      </c>
      <c r="W138" s="121">
        <v>8</v>
      </c>
      <c r="X138" s="124">
        <v>0.92</v>
      </c>
    </row>
    <row r="139" spans="2:24" ht="9.75" customHeight="1">
      <c r="B139" s="20"/>
      <c r="C139" s="140" t="s">
        <v>236</v>
      </c>
      <c r="D139" s="140"/>
      <c r="F139" s="120">
        <v>2180</v>
      </c>
      <c r="G139" s="121">
        <f t="shared" si="8"/>
        <v>1297</v>
      </c>
      <c r="H139" s="121">
        <v>57</v>
      </c>
      <c r="I139" s="121">
        <v>134</v>
      </c>
      <c r="J139" s="121" t="s">
        <v>732</v>
      </c>
      <c r="K139" s="121">
        <v>2</v>
      </c>
      <c r="L139" s="121">
        <v>6</v>
      </c>
      <c r="M139" s="121">
        <v>326</v>
      </c>
      <c r="N139" s="121">
        <v>708</v>
      </c>
      <c r="O139" s="121">
        <v>46</v>
      </c>
      <c r="P139" s="121">
        <v>18</v>
      </c>
      <c r="Q139" s="121">
        <v>34</v>
      </c>
      <c r="R139" s="121">
        <v>849</v>
      </c>
      <c r="S139" s="121">
        <v>46</v>
      </c>
      <c r="T139" s="121" t="s">
        <v>732</v>
      </c>
      <c r="U139" s="121">
        <v>399</v>
      </c>
      <c r="V139" s="121">
        <v>402</v>
      </c>
      <c r="W139" s="121">
        <v>2</v>
      </c>
      <c r="X139" s="124">
        <v>1.26</v>
      </c>
    </row>
    <row r="140" spans="2:24" ht="9.75" customHeight="1">
      <c r="B140" s="20"/>
      <c r="C140" s="140" t="s">
        <v>237</v>
      </c>
      <c r="D140" s="140"/>
      <c r="F140" s="120">
        <f t="shared" si="7"/>
        <v>3596</v>
      </c>
      <c r="G140" s="121">
        <f t="shared" si="8"/>
        <v>1960</v>
      </c>
      <c r="H140" s="121">
        <v>168</v>
      </c>
      <c r="I140" s="121">
        <v>284</v>
      </c>
      <c r="J140" s="121">
        <v>7</v>
      </c>
      <c r="K140" s="121">
        <v>3</v>
      </c>
      <c r="L140" s="121">
        <v>17</v>
      </c>
      <c r="M140" s="121">
        <v>415</v>
      </c>
      <c r="N140" s="121">
        <v>924</v>
      </c>
      <c r="O140" s="121">
        <v>94</v>
      </c>
      <c r="P140" s="121">
        <v>48</v>
      </c>
      <c r="Q140" s="121">
        <v>63</v>
      </c>
      <c r="R140" s="121">
        <f t="shared" si="9"/>
        <v>1573</v>
      </c>
      <c r="S140" s="121">
        <v>51</v>
      </c>
      <c r="T140" s="121" t="s">
        <v>732</v>
      </c>
      <c r="U140" s="121">
        <v>919</v>
      </c>
      <c r="V140" s="121">
        <v>602</v>
      </c>
      <c r="W140" s="121">
        <v>1</v>
      </c>
      <c r="X140" s="124">
        <v>1.15</v>
      </c>
    </row>
    <row r="141" spans="2:24" ht="9.75" customHeight="1">
      <c r="B141" s="20"/>
      <c r="C141" s="140" t="s">
        <v>238</v>
      </c>
      <c r="D141" s="140"/>
      <c r="F141" s="120">
        <f t="shared" si="7"/>
        <v>1962</v>
      </c>
      <c r="G141" s="121">
        <f t="shared" si="8"/>
        <v>1153</v>
      </c>
      <c r="H141" s="121">
        <v>90</v>
      </c>
      <c r="I141" s="121">
        <v>183</v>
      </c>
      <c r="J141" s="121" t="s">
        <v>732</v>
      </c>
      <c r="K141" s="121">
        <v>2</v>
      </c>
      <c r="L141" s="121">
        <v>6</v>
      </c>
      <c r="M141" s="121">
        <v>262</v>
      </c>
      <c r="N141" s="121">
        <v>529</v>
      </c>
      <c r="O141" s="121">
        <v>54</v>
      </c>
      <c r="P141" s="121">
        <v>27</v>
      </c>
      <c r="Q141" s="121">
        <v>37</v>
      </c>
      <c r="R141" s="121">
        <f t="shared" si="9"/>
        <v>772</v>
      </c>
      <c r="S141" s="121">
        <v>45</v>
      </c>
      <c r="T141" s="121" t="s">
        <v>732</v>
      </c>
      <c r="U141" s="121">
        <v>520</v>
      </c>
      <c r="V141" s="121">
        <v>207</v>
      </c>
      <c r="W141" s="121" t="s">
        <v>732</v>
      </c>
      <c r="X141" s="124">
        <v>1.1</v>
      </c>
    </row>
    <row r="142" spans="2:24" ht="9.75" customHeight="1">
      <c r="B142" s="20"/>
      <c r="C142" s="140" t="s">
        <v>239</v>
      </c>
      <c r="D142" s="140"/>
      <c r="F142" s="120">
        <f t="shared" si="7"/>
        <v>727</v>
      </c>
      <c r="G142" s="121">
        <f t="shared" si="8"/>
        <v>448</v>
      </c>
      <c r="H142" s="121">
        <v>43</v>
      </c>
      <c r="I142" s="121">
        <v>59</v>
      </c>
      <c r="J142" s="121" t="s">
        <v>732</v>
      </c>
      <c r="K142" s="121">
        <v>1</v>
      </c>
      <c r="L142" s="121">
        <v>11</v>
      </c>
      <c r="M142" s="121">
        <v>97</v>
      </c>
      <c r="N142" s="121">
        <v>190</v>
      </c>
      <c r="O142" s="121">
        <v>26</v>
      </c>
      <c r="P142" s="121">
        <v>21</v>
      </c>
      <c r="Q142" s="121">
        <v>6</v>
      </c>
      <c r="R142" s="121">
        <f t="shared" si="9"/>
        <v>273</v>
      </c>
      <c r="S142" s="121">
        <v>1</v>
      </c>
      <c r="T142" s="121" t="s">
        <v>732</v>
      </c>
      <c r="U142" s="121">
        <v>185</v>
      </c>
      <c r="V142" s="121">
        <v>86</v>
      </c>
      <c r="W142" s="121">
        <v>1</v>
      </c>
      <c r="X142" s="124">
        <v>1.1</v>
      </c>
    </row>
    <row r="143" spans="2:24" ht="9.75" customHeight="1">
      <c r="B143" s="20"/>
      <c r="C143" s="20"/>
      <c r="D143" s="20"/>
      <c r="F143" s="120"/>
      <c r="G143" s="121"/>
      <c r="H143" s="121"/>
      <c r="I143" s="121"/>
      <c r="J143" s="121"/>
      <c r="K143" s="121"/>
      <c r="L143" s="121"/>
      <c r="M143" s="121"/>
      <c r="N143" s="121"/>
      <c r="O143" s="121"/>
      <c r="P143" s="121"/>
      <c r="Q143" s="121"/>
      <c r="R143" s="121"/>
      <c r="S143" s="121"/>
      <c r="T143" s="121"/>
      <c r="U143" s="121"/>
      <c r="V143" s="121"/>
      <c r="W143" s="121"/>
      <c r="X143" s="124"/>
    </row>
    <row r="144" spans="2:24" s="11" customFormat="1" ht="9.75" customHeight="1">
      <c r="B144" s="141" t="s">
        <v>511</v>
      </c>
      <c r="C144" s="141"/>
      <c r="D144" s="141"/>
      <c r="F144" s="118">
        <f t="shared" si="7"/>
        <v>32949</v>
      </c>
      <c r="G144" s="119">
        <f t="shared" si="8"/>
        <v>18706</v>
      </c>
      <c r="H144" s="119">
        <v>1326</v>
      </c>
      <c r="I144" s="119">
        <v>2042</v>
      </c>
      <c r="J144" s="119">
        <v>32</v>
      </c>
      <c r="K144" s="119">
        <v>38</v>
      </c>
      <c r="L144" s="119">
        <v>115</v>
      </c>
      <c r="M144" s="119">
        <v>3998</v>
      </c>
      <c r="N144" s="119">
        <v>9950</v>
      </c>
      <c r="O144" s="119">
        <v>695</v>
      </c>
      <c r="P144" s="119">
        <v>510</v>
      </c>
      <c r="Q144" s="119">
        <v>604</v>
      </c>
      <c r="R144" s="119">
        <f t="shared" si="9"/>
        <v>13639</v>
      </c>
      <c r="S144" s="119">
        <v>798</v>
      </c>
      <c r="T144" s="119">
        <v>4</v>
      </c>
      <c r="U144" s="119">
        <v>7211</v>
      </c>
      <c r="V144" s="119">
        <v>5599</v>
      </c>
      <c r="W144" s="119">
        <v>27</v>
      </c>
      <c r="X144" s="123">
        <v>1.29</v>
      </c>
    </row>
    <row r="145" spans="2:24" ht="9.75" customHeight="1">
      <c r="B145" s="20"/>
      <c r="C145" s="140" t="s">
        <v>512</v>
      </c>
      <c r="D145" s="140"/>
      <c r="F145" s="120">
        <f t="shared" si="7"/>
        <v>12172</v>
      </c>
      <c r="G145" s="121">
        <f t="shared" si="8"/>
        <v>6917</v>
      </c>
      <c r="H145" s="121">
        <v>457</v>
      </c>
      <c r="I145" s="121">
        <v>757</v>
      </c>
      <c r="J145" s="121">
        <v>5</v>
      </c>
      <c r="K145" s="121">
        <v>8</v>
      </c>
      <c r="L145" s="121">
        <v>35</v>
      </c>
      <c r="M145" s="121">
        <v>1471</v>
      </c>
      <c r="N145" s="121">
        <v>3780</v>
      </c>
      <c r="O145" s="121">
        <v>268</v>
      </c>
      <c r="P145" s="121">
        <v>136</v>
      </c>
      <c r="Q145" s="121">
        <v>238</v>
      </c>
      <c r="R145" s="121">
        <f t="shared" si="9"/>
        <v>5017</v>
      </c>
      <c r="S145" s="121">
        <v>281</v>
      </c>
      <c r="T145" s="121">
        <v>1</v>
      </c>
      <c r="U145" s="121">
        <v>2567</v>
      </c>
      <c r="V145" s="121">
        <v>2157</v>
      </c>
      <c r="W145" s="121">
        <v>11</v>
      </c>
      <c r="X145" s="124">
        <v>1.32</v>
      </c>
    </row>
    <row r="146" spans="2:24" ht="9.75" customHeight="1">
      <c r="B146" s="20"/>
      <c r="C146" s="140" t="s">
        <v>240</v>
      </c>
      <c r="D146" s="140"/>
      <c r="F146" s="120">
        <f>SUM(G146,Q146,R146)</f>
        <v>6253</v>
      </c>
      <c r="G146" s="121">
        <f>SUM(H146:P146)</f>
        <v>3331</v>
      </c>
      <c r="H146" s="121">
        <v>233</v>
      </c>
      <c r="I146" s="121">
        <v>316</v>
      </c>
      <c r="J146" s="121">
        <v>1</v>
      </c>
      <c r="K146" s="121">
        <v>4</v>
      </c>
      <c r="L146" s="121">
        <v>18</v>
      </c>
      <c r="M146" s="121">
        <v>750</v>
      </c>
      <c r="N146" s="121">
        <v>1848</v>
      </c>
      <c r="O146" s="121">
        <v>100</v>
      </c>
      <c r="P146" s="121">
        <v>61</v>
      </c>
      <c r="Q146" s="121">
        <v>159</v>
      </c>
      <c r="R146" s="121">
        <f>SUM(S146:W146)</f>
        <v>2763</v>
      </c>
      <c r="S146" s="121">
        <v>140</v>
      </c>
      <c r="T146" s="121" t="s">
        <v>732</v>
      </c>
      <c r="U146" s="121">
        <v>1504</v>
      </c>
      <c r="V146" s="121">
        <v>1112</v>
      </c>
      <c r="W146" s="121">
        <v>7</v>
      </c>
      <c r="X146" s="124">
        <v>1.29</v>
      </c>
    </row>
    <row r="147" spans="2:24" ht="9.75" customHeight="1">
      <c r="B147" s="20"/>
      <c r="C147" s="140" t="s">
        <v>241</v>
      </c>
      <c r="D147" s="140"/>
      <c r="F147" s="120">
        <f>SUM(G147,Q147,R147)</f>
        <v>1161</v>
      </c>
      <c r="G147" s="121">
        <f>SUM(H147:P147)</f>
        <v>670</v>
      </c>
      <c r="H147" s="121">
        <v>45</v>
      </c>
      <c r="I147" s="121">
        <v>99</v>
      </c>
      <c r="J147" s="121" t="s">
        <v>732</v>
      </c>
      <c r="K147" s="121">
        <v>4</v>
      </c>
      <c r="L147" s="121">
        <v>5</v>
      </c>
      <c r="M147" s="121">
        <v>118</v>
      </c>
      <c r="N147" s="121">
        <v>337</v>
      </c>
      <c r="O147" s="121">
        <v>32</v>
      </c>
      <c r="P147" s="121">
        <v>30</v>
      </c>
      <c r="Q147" s="121">
        <v>21</v>
      </c>
      <c r="R147" s="121">
        <f>SUM(S147:W147)</f>
        <v>470</v>
      </c>
      <c r="S147" s="121">
        <v>20</v>
      </c>
      <c r="T147" s="121">
        <v>2</v>
      </c>
      <c r="U147" s="121">
        <v>290</v>
      </c>
      <c r="V147" s="121">
        <v>158</v>
      </c>
      <c r="W147" s="121" t="s">
        <v>732</v>
      </c>
      <c r="X147" s="124">
        <v>1.15</v>
      </c>
    </row>
    <row r="148" spans="2:24" ht="9.75" customHeight="1">
      <c r="B148" s="20"/>
      <c r="C148" s="140" t="s">
        <v>242</v>
      </c>
      <c r="D148" s="140"/>
      <c r="F148" s="120">
        <f>SUM(G148,Q148,R148)</f>
        <v>926</v>
      </c>
      <c r="G148" s="121">
        <f>SUM(H148:P148)</f>
        <v>565</v>
      </c>
      <c r="H148" s="121">
        <v>58</v>
      </c>
      <c r="I148" s="121">
        <v>68</v>
      </c>
      <c r="J148" s="121" t="s">
        <v>732</v>
      </c>
      <c r="K148" s="121" t="s">
        <v>732</v>
      </c>
      <c r="L148" s="121">
        <v>5</v>
      </c>
      <c r="M148" s="121">
        <v>109</v>
      </c>
      <c r="N148" s="121">
        <v>261</v>
      </c>
      <c r="O148" s="121">
        <v>22</v>
      </c>
      <c r="P148" s="121">
        <v>42</v>
      </c>
      <c r="Q148" s="121">
        <v>10</v>
      </c>
      <c r="R148" s="121">
        <f>SUM(S148:W148)</f>
        <v>351</v>
      </c>
      <c r="S148" s="121">
        <v>8</v>
      </c>
      <c r="T148" s="121" t="s">
        <v>732</v>
      </c>
      <c r="U148" s="121">
        <v>241</v>
      </c>
      <c r="V148" s="121">
        <v>101</v>
      </c>
      <c r="W148" s="121">
        <v>1</v>
      </c>
      <c r="X148" s="124">
        <v>1.27</v>
      </c>
    </row>
    <row r="149" spans="2:24" ht="9.75" customHeight="1">
      <c r="B149" s="20"/>
      <c r="C149" s="140" t="s">
        <v>243</v>
      </c>
      <c r="D149" s="140"/>
      <c r="F149" s="120">
        <f>SUM(G149,Q149,R149)</f>
        <v>8667</v>
      </c>
      <c r="G149" s="121">
        <f>SUM(H149:P149)</f>
        <v>4902</v>
      </c>
      <c r="H149" s="121">
        <v>357</v>
      </c>
      <c r="I149" s="121">
        <v>522</v>
      </c>
      <c r="J149" s="121">
        <v>21</v>
      </c>
      <c r="K149" s="121">
        <v>14</v>
      </c>
      <c r="L149" s="121">
        <v>16</v>
      </c>
      <c r="M149" s="121">
        <v>1041</v>
      </c>
      <c r="N149" s="121">
        <v>2619</v>
      </c>
      <c r="O149" s="121">
        <v>167</v>
      </c>
      <c r="P149" s="121">
        <v>145</v>
      </c>
      <c r="Q149" s="121">
        <v>136</v>
      </c>
      <c r="R149" s="121">
        <f>SUM(S149:W149)</f>
        <v>3629</v>
      </c>
      <c r="S149" s="121">
        <v>276</v>
      </c>
      <c r="T149" s="121" t="s">
        <v>732</v>
      </c>
      <c r="U149" s="121">
        <v>1728</v>
      </c>
      <c r="V149" s="121">
        <v>1622</v>
      </c>
      <c r="W149" s="121">
        <v>3</v>
      </c>
      <c r="X149" s="124">
        <v>1.35</v>
      </c>
    </row>
    <row r="150" spans="2:24" ht="9.75" customHeight="1">
      <c r="B150" s="20"/>
      <c r="C150" s="140" t="s">
        <v>244</v>
      </c>
      <c r="D150" s="140"/>
      <c r="F150" s="120">
        <f>SUM(G150,Q150,R150)</f>
        <v>3759</v>
      </c>
      <c r="G150" s="121">
        <f>SUM(H150:P150)</f>
        <v>2314</v>
      </c>
      <c r="H150" s="121">
        <v>176</v>
      </c>
      <c r="I150" s="121">
        <v>280</v>
      </c>
      <c r="J150" s="121">
        <v>5</v>
      </c>
      <c r="K150" s="121">
        <v>8</v>
      </c>
      <c r="L150" s="121">
        <v>36</v>
      </c>
      <c r="M150" s="121">
        <v>508</v>
      </c>
      <c r="N150" s="121">
        <v>1105</v>
      </c>
      <c r="O150" s="121">
        <v>106</v>
      </c>
      <c r="P150" s="121">
        <v>90</v>
      </c>
      <c r="Q150" s="121">
        <v>40</v>
      </c>
      <c r="R150" s="121">
        <f>SUM(S150:W150)</f>
        <v>1405</v>
      </c>
      <c r="S150" s="121">
        <v>73</v>
      </c>
      <c r="T150" s="121">
        <v>1</v>
      </c>
      <c r="U150" s="121">
        <v>879</v>
      </c>
      <c r="V150" s="121">
        <v>447</v>
      </c>
      <c r="W150" s="121">
        <v>5</v>
      </c>
      <c r="X150" s="124">
        <v>1.08</v>
      </c>
    </row>
    <row r="151" spans="6:24" ht="13.5">
      <c r="F151" s="120"/>
      <c r="G151" s="121"/>
      <c r="H151" s="121"/>
      <c r="I151" s="121"/>
      <c r="J151" s="121"/>
      <c r="K151" s="121"/>
      <c r="L151" s="121"/>
      <c r="M151" s="121"/>
      <c r="N151" s="121"/>
      <c r="O151" s="121"/>
      <c r="P151" s="121"/>
      <c r="Q151" s="121"/>
      <c r="R151" s="121"/>
      <c r="S151" s="121"/>
      <c r="T151" s="121"/>
      <c r="U151" s="121"/>
      <c r="V151" s="121"/>
      <c r="W151" s="121"/>
      <c r="X151" s="121"/>
    </row>
    <row r="152" spans="6:24" ht="15.75" customHeight="1">
      <c r="F152" s="120"/>
      <c r="G152" s="121"/>
      <c r="H152" s="121"/>
      <c r="I152" s="121"/>
      <c r="J152" s="121"/>
      <c r="K152" s="121"/>
      <c r="L152" s="121"/>
      <c r="M152" s="121"/>
      <c r="N152" s="121"/>
      <c r="O152" s="121"/>
      <c r="P152" s="121"/>
      <c r="Q152" s="121"/>
      <c r="R152" s="121"/>
      <c r="S152" s="121"/>
      <c r="T152" s="121"/>
      <c r="U152" s="121"/>
      <c r="V152" s="121"/>
      <c r="W152" s="121"/>
      <c r="X152" s="121"/>
    </row>
    <row r="153" ht="6" customHeight="1" thickBot="1">
      <c r="F153" s="100"/>
    </row>
    <row r="154" spans="1:24" ht="13.5" customHeight="1">
      <c r="A154" s="101"/>
      <c r="B154" s="101"/>
      <c r="C154" s="101"/>
      <c r="D154" s="101"/>
      <c r="E154" s="101"/>
      <c r="F154" s="101"/>
      <c r="G154" s="101"/>
      <c r="H154" s="101"/>
      <c r="I154" s="101"/>
      <c r="J154" s="101"/>
      <c r="K154" s="101"/>
      <c r="L154" s="101"/>
      <c r="M154" s="101"/>
      <c r="N154" s="101"/>
      <c r="O154" s="101"/>
      <c r="P154" s="101"/>
      <c r="Q154" s="101"/>
      <c r="R154" s="101"/>
      <c r="S154" s="101"/>
      <c r="T154" s="101"/>
      <c r="U154" s="101"/>
      <c r="V154" s="101"/>
      <c r="W154" s="101"/>
      <c r="X154" s="101"/>
    </row>
  </sheetData>
  <mergeCells count="124">
    <mergeCell ref="C112:D112"/>
    <mergeCell ref="B114:D114"/>
    <mergeCell ref="B107:D107"/>
    <mergeCell ref="C108:D108"/>
    <mergeCell ref="C109:D109"/>
    <mergeCell ref="B111:D111"/>
    <mergeCell ref="C102:D102"/>
    <mergeCell ref="C103:D103"/>
    <mergeCell ref="C104:D104"/>
    <mergeCell ref="C105:D105"/>
    <mergeCell ref="B98:D98"/>
    <mergeCell ref="C99:D99"/>
    <mergeCell ref="C100:D100"/>
    <mergeCell ref="C101:D101"/>
    <mergeCell ref="C94:D94"/>
    <mergeCell ref="C95:D95"/>
    <mergeCell ref="C96:D96"/>
    <mergeCell ref="C93:D93"/>
    <mergeCell ref="C90:D90"/>
    <mergeCell ref="C91:D91"/>
    <mergeCell ref="C92:D92"/>
    <mergeCell ref="C85:D85"/>
    <mergeCell ref="C86:D86"/>
    <mergeCell ref="C87:D87"/>
    <mergeCell ref="B89:D89"/>
    <mergeCell ref="B82:D82"/>
    <mergeCell ref="C83:D83"/>
    <mergeCell ref="C84:D84"/>
    <mergeCell ref="B77:D77"/>
    <mergeCell ref="C80:D80"/>
    <mergeCell ref="C78:D78"/>
    <mergeCell ref="C79:D79"/>
    <mergeCell ref="C72:D72"/>
    <mergeCell ref="C73:D73"/>
    <mergeCell ref="C74:D74"/>
    <mergeCell ref="C75:D75"/>
    <mergeCell ref="B68:D68"/>
    <mergeCell ref="C69:D69"/>
    <mergeCell ref="C70:D70"/>
    <mergeCell ref="C71:D71"/>
    <mergeCell ref="C63:D63"/>
    <mergeCell ref="C64:D64"/>
    <mergeCell ref="C65:D65"/>
    <mergeCell ref="C66:D66"/>
    <mergeCell ref="C59:D59"/>
    <mergeCell ref="C60:D60"/>
    <mergeCell ref="C61:D61"/>
    <mergeCell ref="C62:D62"/>
    <mergeCell ref="X5:X6"/>
    <mergeCell ref="B33:D33"/>
    <mergeCell ref="F5:F6"/>
    <mergeCell ref="G5:P5"/>
    <mergeCell ref="C31:D31"/>
    <mergeCell ref="C23:D23"/>
    <mergeCell ref="C24:D24"/>
    <mergeCell ref="C25:D25"/>
    <mergeCell ref="B14:D14"/>
    <mergeCell ref="B16:D16"/>
    <mergeCell ref="R5:W5"/>
    <mergeCell ref="C26:D26"/>
    <mergeCell ref="C19:D19"/>
    <mergeCell ref="C20:D20"/>
    <mergeCell ref="C21:D21"/>
    <mergeCell ref="C22:D22"/>
    <mergeCell ref="A5:E6"/>
    <mergeCell ref="C18:D18"/>
    <mergeCell ref="C50:D50"/>
    <mergeCell ref="B52:D52"/>
    <mergeCell ref="C53:D53"/>
    <mergeCell ref="Q5:Q6"/>
    <mergeCell ref="B44:D44"/>
    <mergeCell ref="C45:D45"/>
    <mergeCell ref="C46:D46"/>
    <mergeCell ref="B48:D48"/>
    <mergeCell ref="B39:D39"/>
    <mergeCell ref="C40:D40"/>
    <mergeCell ref="C34:D34"/>
    <mergeCell ref="C35:D35"/>
    <mergeCell ref="C36:D36"/>
    <mergeCell ref="C37:D37"/>
    <mergeCell ref="C115:D115"/>
    <mergeCell ref="C116:D116"/>
    <mergeCell ref="C117:D117"/>
    <mergeCell ref="C41:D41"/>
    <mergeCell ref="C42:D42"/>
    <mergeCell ref="C54:D54"/>
    <mergeCell ref="C55:D55"/>
    <mergeCell ref="C56:D56"/>
    <mergeCell ref="B58:D58"/>
    <mergeCell ref="C49:D49"/>
    <mergeCell ref="C27:D27"/>
    <mergeCell ref="C28:D28"/>
    <mergeCell ref="C29:D29"/>
    <mergeCell ref="C30:D30"/>
    <mergeCell ref="C118:D118"/>
    <mergeCell ref="C119:D119"/>
    <mergeCell ref="C120:D120"/>
    <mergeCell ref="C121:D121"/>
    <mergeCell ref="C122:D122"/>
    <mergeCell ref="C128:D128"/>
    <mergeCell ref="C123:D123"/>
    <mergeCell ref="C124:D124"/>
    <mergeCell ref="C125:D125"/>
    <mergeCell ref="B127:D127"/>
    <mergeCell ref="C132:D132"/>
    <mergeCell ref="C129:D129"/>
    <mergeCell ref="C130:D130"/>
    <mergeCell ref="C131:D131"/>
    <mergeCell ref="B134:D134"/>
    <mergeCell ref="C135:D135"/>
    <mergeCell ref="C136:D136"/>
    <mergeCell ref="C137:D137"/>
    <mergeCell ref="C138:D138"/>
    <mergeCell ref="C139:D139"/>
    <mergeCell ref="C140:D140"/>
    <mergeCell ref="C141:D141"/>
    <mergeCell ref="C142:D142"/>
    <mergeCell ref="B144:D144"/>
    <mergeCell ref="C145:D145"/>
    <mergeCell ref="C146:D146"/>
    <mergeCell ref="C147:D147"/>
    <mergeCell ref="C148:D148"/>
    <mergeCell ref="C149:D149"/>
    <mergeCell ref="C150:D150"/>
  </mergeCells>
  <printOptions/>
  <pageMargins left="0.7874015748031497" right="0.7874015748031497" top="0.6692913385826772" bottom="0.6692913385826772" header="0.5118110236220472" footer="0.5118110236220472"/>
  <pageSetup horizontalDpi="204" verticalDpi="204" orientation="portrait" pageOrder="overThenDown" paperSize="9" r:id="rId1"/>
</worksheet>
</file>

<file path=xl/worksheets/sheet8.xml><?xml version="1.0" encoding="utf-8"?>
<worksheet xmlns="http://schemas.openxmlformats.org/spreadsheetml/2006/main" xmlns:r="http://schemas.openxmlformats.org/officeDocument/2006/relationships">
  <sheetPr>
    <pageSetUpPr fitToPage="1"/>
  </sheetPr>
  <dimension ref="A1:I16"/>
  <sheetViews>
    <sheetView tabSelected="1" zoomScale="125" zoomScaleNormal="125" workbookViewId="0" topLeftCell="A1">
      <selection activeCell="B1" sqref="B1"/>
    </sheetView>
  </sheetViews>
  <sheetFormatPr defaultColWidth="9.00390625" defaultRowHeight="13.5"/>
  <cols>
    <col min="1" max="1" width="1.00390625" style="97" customWidth="1"/>
    <col min="2" max="2" width="7.125" style="97" customWidth="1"/>
    <col min="3" max="3" width="4.875" style="97" customWidth="1"/>
    <col min="4" max="4" width="1.00390625" style="97" customWidth="1"/>
    <col min="5" max="9" width="14.625" style="97" customWidth="1"/>
    <col min="10" max="16384" width="9.00390625" style="97" customWidth="1"/>
  </cols>
  <sheetData>
    <row r="1" spans="1:5" ht="17.25">
      <c r="A1" s="96"/>
      <c r="B1" s="96"/>
      <c r="C1" s="96"/>
      <c r="D1" s="96"/>
      <c r="E1" s="2" t="s">
        <v>248</v>
      </c>
    </row>
    <row r="2" ht="14.25" thickBot="1"/>
    <row r="3" spans="1:9" ht="29.25" customHeight="1" thickTop="1">
      <c r="A3" s="147" t="s">
        <v>453</v>
      </c>
      <c r="B3" s="147"/>
      <c r="C3" s="147"/>
      <c r="D3" s="147"/>
      <c r="E3" s="23" t="s">
        <v>738</v>
      </c>
      <c r="F3" s="23" t="s">
        <v>249</v>
      </c>
      <c r="G3" s="23" t="s">
        <v>604</v>
      </c>
      <c r="H3" s="23" t="s">
        <v>250</v>
      </c>
      <c r="I3" s="23" t="s">
        <v>251</v>
      </c>
    </row>
    <row r="4" spans="2:9" ht="13.5">
      <c r="B4" s="61"/>
      <c r="C4" s="61"/>
      <c r="D4" s="61"/>
      <c r="E4" s="64" t="s">
        <v>454</v>
      </c>
      <c r="F4" s="28" t="s">
        <v>454</v>
      </c>
      <c r="G4" s="28" t="s">
        <v>454</v>
      </c>
      <c r="H4" s="28" t="s">
        <v>454</v>
      </c>
      <c r="I4" s="28" t="s">
        <v>455</v>
      </c>
    </row>
    <row r="5" spans="2:9" ht="36" customHeight="1">
      <c r="B5" s="26" t="s">
        <v>739</v>
      </c>
      <c r="C5" s="28">
        <v>1986</v>
      </c>
      <c r="D5" s="61"/>
      <c r="E5" s="9">
        <v>945689</v>
      </c>
      <c r="F5" s="10">
        <v>1540251</v>
      </c>
      <c r="G5" s="10">
        <v>75078</v>
      </c>
      <c r="H5" s="10">
        <v>53310</v>
      </c>
      <c r="I5" s="85">
        <v>71</v>
      </c>
    </row>
    <row r="6" spans="2:9" ht="36" customHeight="1">
      <c r="B6" s="27" t="s">
        <v>740</v>
      </c>
      <c r="C6" s="28">
        <v>1986</v>
      </c>
      <c r="D6" s="61"/>
      <c r="E6" s="9">
        <v>975298</v>
      </c>
      <c r="F6" s="10">
        <v>1584770</v>
      </c>
      <c r="G6" s="10">
        <v>74934</v>
      </c>
      <c r="H6" s="10">
        <v>56369</v>
      </c>
      <c r="I6" s="85">
        <v>75.2</v>
      </c>
    </row>
    <row r="7" spans="2:9" ht="36" customHeight="1">
      <c r="B7" s="27" t="s">
        <v>735</v>
      </c>
      <c r="C7" s="28">
        <v>1987</v>
      </c>
      <c r="D7" s="61"/>
      <c r="E7" s="9">
        <v>1004694</v>
      </c>
      <c r="F7" s="10">
        <v>1629103</v>
      </c>
      <c r="G7" s="10">
        <v>73991</v>
      </c>
      <c r="H7" s="10">
        <v>56147</v>
      </c>
      <c r="I7" s="85">
        <v>75.9</v>
      </c>
    </row>
    <row r="8" spans="2:9" ht="36" customHeight="1">
      <c r="B8" s="27" t="s">
        <v>736</v>
      </c>
      <c r="C8" s="28">
        <v>1988</v>
      </c>
      <c r="D8" s="61"/>
      <c r="E8" s="9">
        <v>1033895</v>
      </c>
      <c r="F8" s="10">
        <v>1671506</v>
      </c>
      <c r="G8" s="10">
        <v>73766</v>
      </c>
      <c r="H8" s="10">
        <v>56385</v>
      </c>
      <c r="I8" s="85">
        <v>76.4</v>
      </c>
    </row>
    <row r="9" spans="2:9" ht="36" customHeight="1">
      <c r="B9" s="26" t="s">
        <v>733</v>
      </c>
      <c r="C9" s="28">
        <v>1989</v>
      </c>
      <c r="D9" s="61"/>
      <c r="E9" s="9">
        <v>1063011</v>
      </c>
      <c r="F9" s="10">
        <v>1712233</v>
      </c>
      <c r="G9" s="10">
        <v>78934</v>
      </c>
      <c r="H9" s="10">
        <v>54991</v>
      </c>
      <c r="I9" s="85">
        <v>69.7</v>
      </c>
    </row>
    <row r="10" spans="2:9" ht="36" customHeight="1">
      <c r="B10" s="27" t="s">
        <v>734</v>
      </c>
      <c r="C10" s="28">
        <v>1990</v>
      </c>
      <c r="D10" s="61"/>
      <c r="E10" s="9">
        <v>1093177</v>
      </c>
      <c r="F10" s="10">
        <v>1752968</v>
      </c>
      <c r="G10" s="10">
        <v>76190</v>
      </c>
      <c r="H10" s="10">
        <v>54634</v>
      </c>
      <c r="I10" s="85">
        <v>71.7</v>
      </c>
    </row>
    <row r="11" spans="2:9" ht="36" customHeight="1">
      <c r="B11" s="27" t="s">
        <v>697</v>
      </c>
      <c r="C11" s="28">
        <v>1991</v>
      </c>
      <c r="D11" s="61"/>
      <c r="E11" s="9">
        <v>1123105</v>
      </c>
      <c r="F11" s="10">
        <v>1792046</v>
      </c>
      <c r="G11" s="10">
        <v>75571</v>
      </c>
      <c r="H11" s="10">
        <v>54344</v>
      </c>
      <c r="I11" s="85">
        <v>71.9</v>
      </c>
    </row>
    <row r="12" spans="2:9" ht="36" customHeight="1">
      <c r="B12" s="27" t="s">
        <v>698</v>
      </c>
      <c r="C12" s="28">
        <v>1992</v>
      </c>
      <c r="D12" s="61"/>
      <c r="E12" s="9">
        <v>1153823</v>
      </c>
      <c r="F12" s="10">
        <v>1832051</v>
      </c>
      <c r="G12" s="10">
        <v>69477</v>
      </c>
      <c r="H12" s="10">
        <v>55503</v>
      </c>
      <c r="I12" s="85">
        <v>79.9</v>
      </c>
    </row>
    <row r="13" spans="2:9" ht="36" customHeight="1">
      <c r="B13" s="27" t="s">
        <v>699</v>
      </c>
      <c r="C13" s="28">
        <v>1993</v>
      </c>
      <c r="D13" s="61"/>
      <c r="E13" s="9">
        <v>1182155</v>
      </c>
      <c r="F13" s="10">
        <v>1869082</v>
      </c>
      <c r="G13" s="10">
        <v>69581</v>
      </c>
      <c r="H13" s="10">
        <v>53271</v>
      </c>
      <c r="I13" s="85">
        <v>76.6</v>
      </c>
    </row>
    <row r="14" spans="2:9" s="11" customFormat="1" ht="36" customHeight="1">
      <c r="B14" s="27" t="s">
        <v>700</v>
      </c>
      <c r="C14" s="28">
        <v>1994</v>
      </c>
      <c r="D14" s="61"/>
      <c r="E14" s="9">
        <v>1207596</v>
      </c>
      <c r="F14" s="10">
        <v>1902096</v>
      </c>
      <c r="G14" s="10">
        <v>61694</v>
      </c>
      <c r="H14" s="10">
        <v>49636</v>
      </c>
      <c r="I14" s="85">
        <v>80.5</v>
      </c>
    </row>
    <row r="15" ht="9" customHeight="1" thickBot="1">
      <c r="E15" s="100"/>
    </row>
    <row r="16" spans="1:9" ht="13.5">
      <c r="A16" s="59" t="s">
        <v>737</v>
      </c>
      <c r="B16" s="101"/>
      <c r="C16" s="101"/>
      <c r="D16" s="101"/>
      <c r="E16" s="101"/>
      <c r="F16" s="101"/>
      <c r="G16" s="101"/>
      <c r="H16" s="101"/>
      <c r="I16" s="101"/>
    </row>
  </sheetData>
  <mergeCells count="1">
    <mergeCell ref="A3:D3"/>
  </mergeCells>
  <printOptions/>
  <pageMargins left="0.7874015748031497" right="0.7874015748031497" top="0.6692913385826772" bottom="0.6692913385826772" header="0.5118110236220472" footer="0.5118110236220472"/>
  <pageSetup fitToHeight="1"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dimension ref="A1:K52"/>
  <sheetViews>
    <sheetView workbookViewId="0" topLeftCell="A1">
      <selection activeCell="A1" sqref="A1"/>
    </sheetView>
  </sheetViews>
  <sheetFormatPr defaultColWidth="9.00390625" defaultRowHeight="13.5"/>
  <cols>
    <col min="1" max="1" width="1.625" style="97" customWidth="1"/>
    <col min="2" max="2" width="5.75390625" style="97" customWidth="1"/>
    <col min="3" max="3" width="4.125" style="97" customWidth="1"/>
    <col min="4" max="4" width="10.875" style="97" customWidth="1"/>
    <col min="5" max="5" width="3.875" style="97" customWidth="1"/>
    <col min="6" max="6" width="9.25390625" style="97" customWidth="1"/>
    <col min="7" max="7" width="3.25390625" style="97" customWidth="1"/>
    <col min="8" max="8" width="1.625" style="97" customWidth="1"/>
    <col min="9" max="11" width="15.50390625" style="97" customWidth="1"/>
    <col min="12" max="16384" width="9.00390625" style="97" customWidth="1"/>
  </cols>
  <sheetData>
    <row r="1" spans="1:7" ht="17.25">
      <c r="A1" s="96"/>
      <c r="B1" s="96"/>
      <c r="C1" s="96"/>
      <c r="D1" s="96"/>
      <c r="E1" s="96"/>
      <c r="F1" s="2" t="s">
        <v>261</v>
      </c>
      <c r="G1" s="46"/>
    </row>
    <row r="2" spans="6:7" ht="12" customHeight="1">
      <c r="F2" s="2"/>
      <c r="G2" s="46"/>
    </row>
    <row r="3" ht="14.25" customHeight="1"/>
    <row r="4" spans="1:11" ht="14.25" thickBot="1">
      <c r="A4" s="26" t="s">
        <v>726</v>
      </c>
      <c r="K4" s="60">
        <v>36250</v>
      </c>
    </row>
    <row r="5" spans="1:11" ht="21" customHeight="1" thickTop="1">
      <c r="A5" s="127" t="s">
        <v>429</v>
      </c>
      <c r="B5" s="127"/>
      <c r="C5" s="127"/>
      <c r="D5" s="127"/>
      <c r="E5" s="127"/>
      <c r="F5" s="127"/>
      <c r="G5" s="127"/>
      <c r="H5" s="174"/>
      <c r="I5" s="146" t="s">
        <v>430</v>
      </c>
      <c r="J5" s="147"/>
      <c r="K5" s="147"/>
    </row>
    <row r="6" spans="1:11" ht="13.5" customHeight="1">
      <c r="A6" s="177"/>
      <c r="B6" s="177"/>
      <c r="C6" s="177"/>
      <c r="D6" s="177"/>
      <c r="E6" s="177"/>
      <c r="F6" s="177"/>
      <c r="G6" s="177"/>
      <c r="H6" s="178"/>
      <c r="I6" s="49" t="s">
        <v>705</v>
      </c>
      <c r="J6" s="51">
        <v>10</v>
      </c>
      <c r="K6" s="47">
        <v>11</v>
      </c>
    </row>
    <row r="7" spans="1:11" ht="13.5" customHeight="1">
      <c r="A7" s="128"/>
      <c r="B7" s="128"/>
      <c r="C7" s="128"/>
      <c r="D7" s="128"/>
      <c r="E7" s="128"/>
      <c r="F7" s="128"/>
      <c r="G7" s="128"/>
      <c r="H7" s="175"/>
      <c r="I7" s="50" t="s">
        <v>707</v>
      </c>
      <c r="J7" s="52">
        <v>1998</v>
      </c>
      <c r="K7" s="48">
        <v>1999</v>
      </c>
    </row>
    <row r="8" ht="9" customHeight="1">
      <c r="I8" s="98"/>
    </row>
    <row r="9" spans="2:11" ht="17.25" customHeight="1">
      <c r="B9" s="139" t="s">
        <v>431</v>
      </c>
      <c r="C9" s="139"/>
      <c r="D9" s="139"/>
      <c r="E9" s="41"/>
      <c r="F9" s="41" t="s">
        <v>263</v>
      </c>
      <c r="I9" s="9">
        <v>884</v>
      </c>
      <c r="J9" s="10">
        <v>857</v>
      </c>
      <c r="K9" s="10">
        <v>815</v>
      </c>
    </row>
    <row r="10" spans="2:11" ht="17.25" customHeight="1">
      <c r="B10" s="139" t="s">
        <v>305</v>
      </c>
      <c r="C10" s="139"/>
      <c r="D10" s="139"/>
      <c r="E10" s="41"/>
      <c r="F10" s="41" t="s">
        <v>432</v>
      </c>
      <c r="I10" s="9">
        <v>800</v>
      </c>
      <c r="J10" s="10">
        <v>578</v>
      </c>
      <c r="K10" s="10">
        <v>586</v>
      </c>
    </row>
    <row r="11" spans="2:11" ht="17.25" customHeight="1">
      <c r="B11" s="139" t="s">
        <v>306</v>
      </c>
      <c r="C11" s="139"/>
      <c r="D11" s="139"/>
      <c r="E11" s="41"/>
      <c r="F11" s="41" t="s">
        <v>433</v>
      </c>
      <c r="I11" s="9">
        <v>27713</v>
      </c>
      <c r="J11" s="10">
        <v>52003</v>
      </c>
      <c r="K11" s="10">
        <v>90446</v>
      </c>
    </row>
    <row r="12" spans="2:11" ht="17.25" customHeight="1">
      <c r="B12" s="139" t="s">
        <v>307</v>
      </c>
      <c r="C12" s="139"/>
      <c r="D12" s="139"/>
      <c r="E12" s="41"/>
      <c r="F12" s="41" t="s">
        <v>433</v>
      </c>
      <c r="I12" s="9">
        <v>262</v>
      </c>
      <c r="J12" s="10">
        <v>355</v>
      </c>
      <c r="K12" s="10">
        <v>689</v>
      </c>
    </row>
    <row r="13" spans="2:11" ht="17.25" customHeight="1">
      <c r="B13" s="139" t="s">
        <v>434</v>
      </c>
      <c r="C13" s="139"/>
      <c r="D13" s="139"/>
      <c r="E13" s="41"/>
      <c r="F13" s="41" t="s">
        <v>720</v>
      </c>
      <c r="I13" s="9">
        <v>374</v>
      </c>
      <c r="J13" s="10">
        <v>367</v>
      </c>
      <c r="K13" s="10">
        <v>350</v>
      </c>
    </row>
    <row r="14" spans="2:11" ht="17.25" customHeight="1">
      <c r="B14" s="139" t="s">
        <v>308</v>
      </c>
      <c r="C14" s="139"/>
      <c r="D14" s="139"/>
      <c r="E14" s="41"/>
      <c r="F14" s="41" t="s">
        <v>264</v>
      </c>
      <c r="I14" s="9">
        <v>259</v>
      </c>
      <c r="J14" s="10">
        <v>245</v>
      </c>
      <c r="K14" s="10">
        <v>228</v>
      </c>
    </row>
    <row r="15" spans="2:11" ht="17.25" customHeight="1">
      <c r="B15" s="139" t="s">
        <v>309</v>
      </c>
      <c r="C15" s="139"/>
      <c r="D15" s="139"/>
      <c r="E15" s="41"/>
      <c r="F15" s="41" t="s">
        <v>265</v>
      </c>
      <c r="I15" s="9">
        <v>1047</v>
      </c>
      <c r="J15" s="10">
        <v>997</v>
      </c>
      <c r="K15" s="10">
        <v>843</v>
      </c>
    </row>
    <row r="16" spans="2:11" ht="17.25" customHeight="1">
      <c r="B16" s="139" t="s">
        <v>310</v>
      </c>
      <c r="C16" s="139"/>
      <c r="D16" s="139"/>
      <c r="E16" s="41"/>
      <c r="F16" s="41" t="s">
        <v>433</v>
      </c>
      <c r="I16" s="9">
        <v>25245</v>
      </c>
      <c r="J16" s="10">
        <v>31696</v>
      </c>
      <c r="K16" s="10">
        <v>34417</v>
      </c>
    </row>
    <row r="17" spans="2:11" ht="17.25" customHeight="1">
      <c r="B17" s="139" t="s">
        <v>262</v>
      </c>
      <c r="C17" s="139"/>
      <c r="D17" s="139"/>
      <c r="E17" s="41"/>
      <c r="F17" s="41" t="s">
        <v>435</v>
      </c>
      <c r="I17" s="9">
        <v>26145</v>
      </c>
      <c r="J17" s="10" t="s">
        <v>436</v>
      </c>
      <c r="K17" s="10" t="s">
        <v>436</v>
      </c>
    </row>
    <row r="18" spans="2:11" ht="17.25" customHeight="1">
      <c r="B18" s="139" t="s">
        <v>311</v>
      </c>
      <c r="C18" s="139"/>
      <c r="D18" s="139"/>
      <c r="E18" s="41"/>
      <c r="F18" s="41" t="s">
        <v>433</v>
      </c>
      <c r="I18" s="9">
        <v>8688</v>
      </c>
      <c r="J18" s="10" t="s">
        <v>437</v>
      </c>
      <c r="K18" s="10" t="s">
        <v>437</v>
      </c>
    </row>
    <row r="19" spans="2:11" ht="17.25" customHeight="1">
      <c r="B19" s="139" t="s">
        <v>312</v>
      </c>
      <c r="C19" s="139"/>
      <c r="D19" s="139"/>
      <c r="E19" s="41"/>
      <c r="F19" s="41" t="s">
        <v>435</v>
      </c>
      <c r="I19" s="9">
        <v>7126</v>
      </c>
      <c r="J19" s="10">
        <v>26769</v>
      </c>
      <c r="K19" s="10">
        <v>49115</v>
      </c>
    </row>
    <row r="20" spans="2:11" ht="17.25" customHeight="1">
      <c r="B20" s="139" t="s">
        <v>313</v>
      </c>
      <c r="C20" s="139"/>
      <c r="D20" s="139"/>
      <c r="E20" s="41"/>
      <c r="F20" s="41" t="s">
        <v>435</v>
      </c>
      <c r="I20" s="9">
        <v>994</v>
      </c>
      <c r="J20" s="10">
        <v>8264</v>
      </c>
      <c r="K20" s="10">
        <v>7268</v>
      </c>
    </row>
    <row r="21" spans="2:11" ht="17.25" customHeight="1">
      <c r="B21" s="139" t="s">
        <v>598</v>
      </c>
      <c r="C21" s="139"/>
      <c r="D21" s="139"/>
      <c r="E21" s="41"/>
      <c r="F21" s="41" t="s">
        <v>314</v>
      </c>
      <c r="I21" s="9">
        <v>11789</v>
      </c>
      <c r="J21" s="10">
        <v>11243</v>
      </c>
      <c r="K21" s="10">
        <v>10824</v>
      </c>
    </row>
    <row r="22" spans="2:11" ht="17.25" customHeight="1">
      <c r="B22" s="136" t="s">
        <v>599</v>
      </c>
      <c r="C22" s="136"/>
      <c r="D22" s="136"/>
      <c r="E22" s="57"/>
      <c r="F22" s="41" t="s">
        <v>438</v>
      </c>
      <c r="I22" s="9">
        <v>10275</v>
      </c>
      <c r="J22" s="10">
        <v>9434</v>
      </c>
      <c r="K22" s="10">
        <v>8927</v>
      </c>
    </row>
    <row r="23" spans="2:11" ht="17.25" customHeight="1">
      <c r="B23" s="136" t="s">
        <v>439</v>
      </c>
      <c r="C23" s="136"/>
      <c r="D23" s="136"/>
      <c r="E23" s="57"/>
      <c r="F23" s="41" t="s">
        <v>438</v>
      </c>
      <c r="I23" s="9">
        <v>1514</v>
      </c>
      <c r="J23" s="10">
        <v>1809</v>
      </c>
      <c r="K23" s="10">
        <v>1787</v>
      </c>
    </row>
    <row r="24" spans="2:11" ht="17.25" customHeight="1">
      <c r="B24" s="179" t="s">
        <v>702</v>
      </c>
      <c r="C24" s="179"/>
      <c r="D24" s="179"/>
      <c r="E24" s="57"/>
      <c r="F24" s="41" t="s">
        <v>438</v>
      </c>
      <c r="I24" s="9" t="s">
        <v>703</v>
      </c>
      <c r="J24" s="10" t="s">
        <v>703</v>
      </c>
      <c r="K24" s="10">
        <v>110</v>
      </c>
    </row>
    <row r="25" spans="2:9" ht="14.25" thickBot="1">
      <c r="B25" s="39"/>
      <c r="C25" s="39"/>
      <c r="D25" s="39"/>
      <c r="E25" s="39"/>
      <c r="I25" s="100"/>
    </row>
    <row r="26" spans="1:11" ht="13.5" customHeight="1">
      <c r="A26" s="59" t="s">
        <v>349</v>
      </c>
      <c r="B26" s="101"/>
      <c r="C26" s="101"/>
      <c r="D26" s="101"/>
      <c r="E26" s="101"/>
      <c r="F26" s="101"/>
      <c r="G26" s="101"/>
      <c r="H26" s="101"/>
      <c r="I26" s="101"/>
      <c r="J26" s="101"/>
      <c r="K26" s="101"/>
    </row>
    <row r="28" ht="17.25">
      <c r="F28" s="2" t="s">
        <v>440</v>
      </c>
    </row>
    <row r="29" ht="12" customHeight="1">
      <c r="F29" s="2"/>
    </row>
    <row r="30" ht="14.25" customHeight="1">
      <c r="A30" s="26" t="s">
        <v>441</v>
      </c>
    </row>
    <row r="31" ht="14.25" thickBot="1">
      <c r="A31" s="26" t="s">
        <v>315</v>
      </c>
    </row>
    <row r="32" spans="1:11" ht="21" customHeight="1" thickTop="1">
      <c r="A32" s="127" t="s">
        <v>442</v>
      </c>
      <c r="B32" s="127"/>
      <c r="C32" s="127"/>
      <c r="D32" s="127"/>
      <c r="E32" s="127"/>
      <c r="F32" s="127"/>
      <c r="G32" s="127"/>
      <c r="H32" s="127"/>
      <c r="I32" s="146" t="s">
        <v>600</v>
      </c>
      <c r="J32" s="147"/>
      <c r="K32" s="147"/>
    </row>
    <row r="33" spans="1:11" ht="13.5" customHeight="1">
      <c r="A33" s="133"/>
      <c r="B33" s="133"/>
      <c r="C33" s="133"/>
      <c r="D33" s="133"/>
      <c r="E33" s="133"/>
      <c r="F33" s="133"/>
      <c r="G33" s="133"/>
      <c r="H33" s="133"/>
      <c r="I33" s="49" t="s">
        <v>704</v>
      </c>
      <c r="J33" s="51">
        <v>10</v>
      </c>
      <c r="K33" s="47">
        <v>11</v>
      </c>
    </row>
    <row r="34" spans="1:11" ht="13.5" customHeight="1">
      <c r="A34" s="128"/>
      <c r="B34" s="128"/>
      <c r="C34" s="128"/>
      <c r="D34" s="128"/>
      <c r="E34" s="128"/>
      <c r="F34" s="128"/>
      <c r="G34" s="128"/>
      <c r="H34" s="128"/>
      <c r="I34" s="50" t="s">
        <v>706</v>
      </c>
      <c r="J34" s="52">
        <v>1998</v>
      </c>
      <c r="K34" s="48">
        <v>1999</v>
      </c>
    </row>
    <row r="35" spans="2:9" ht="6" customHeight="1">
      <c r="B35" s="106"/>
      <c r="I35" s="98"/>
    </row>
    <row r="36" spans="2:11" ht="17.25" customHeight="1">
      <c r="B36" s="181" t="s">
        <v>443</v>
      </c>
      <c r="C36" s="139" t="s">
        <v>316</v>
      </c>
      <c r="D36" s="139"/>
      <c r="E36" s="139"/>
      <c r="F36" s="26"/>
      <c r="G36" s="26"/>
      <c r="I36" s="9">
        <v>2880</v>
      </c>
      <c r="J36" s="10" t="s">
        <v>675</v>
      </c>
      <c r="K36" s="10" t="s">
        <v>436</v>
      </c>
    </row>
    <row r="37" spans="2:11" ht="17.25" customHeight="1">
      <c r="B37" s="181"/>
      <c r="C37" s="26"/>
      <c r="D37" s="180" t="s">
        <v>438</v>
      </c>
      <c r="E37" s="180"/>
      <c r="F37" s="135" t="s">
        <v>317</v>
      </c>
      <c r="G37" s="135"/>
      <c r="I37" s="9">
        <v>2812</v>
      </c>
      <c r="J37" s="10" t="s">
        <v>675</v>
      </c>
      <c r="K37" s="10" t="s">
        <v>445</v>
      </c>
    </row>
    <row r="38" spans="2:11" ht="17.25" customHeight="1">
      <c r="B38" s="181"/>
      <c r="C38" s="26"/>
      <c r="D38" s="26"/>
      <c r="E38" s="26"/>
      <c r="F38" s="135" t="s">
        <v>318</v>
      </c>
      <c r="G38" s="135"/>
      <c r="I38" s="9">
        <v>66</v>
      </c>
      <c r="J38" s="10" t="s">
        <v>675</v>
      </c>
      <c r="K38" s="10" t="s">
        <v>445</v>
      </c>
    </row>
    <row r="39" spans="2:11" ht="17.25" customHeight="1">
      <c r="B39" s="181"/>
      <c r="C39" s="26"/>
      <c r="D39" s="26"/>
      <c r="E39" s="26"/>
      <c r="F39" s="135" t="s">
        <v>319</v>
      </c>
      <c r="G39" s="135"/>
      <c r="I39" s="9">
        <v>2</v>
      </c>
      <c r="J39" s="10" t="s">
        <v>675</v>
      </c>
      <c r="K39" s="10" t="s">
        <v>445</v>
      </c>
    </row>
    <row r="40" spans="2:11" ht="17.25" customHeight="1">
      <c r="B40" s="181"/>
      <c r="C40" s="26"/>
      <c r="D40" s="26"/>
      <c r="E40" s="26"/>
      <c r="F40" s="135" t="s">
        <v>320</v>
      </c>
      <c r="G40" s="135"/>
      <c r="I40" s="9" t="s">
        <v>693</v>
      </c>
      <c r="J40" s="10" t="s">
        <v>675</v>
      </c>
      <c r="K40" s="10" t="s">
        <v>445</v>
      </c>
    </row>
    <row r="41" spans="2:11" ht="17.25" customHeight="1">
      <c r="B41" s="181"/>
      <c r="C41" s="139" t="s">
        <v>446</v>
      </c>
      <c r="D41" s="139"/>
      <c r="E41" s="139"/>
      <c r="F41" s="26"/>
      <c r="G41" s="26"/>
      <c r="I41" s="9">
        <v>25867</v>
      </c>
      <c r="J41" s="10" t="s">
        <v>675</v>
      </c>
      <c r="K41" s="10" t="s">
        <v>447</v>
      </c>
    </row>
    <row r="42" spans="2:11" ht="17.25" customHeight="1">
      <c r="B42" s="181"/>
      <c r="C42" s="140" t="s">
        <v>448</v>
      </c>
      <c r="D42" s="140"/>
      <c r="E42" s="140"/>
      <c r="F42" s="26"/>
      <c r="G42" s="26"/>
      <c r="I42" s="9">
        <v>4592</v>
      </c>
      <c r="J42" s="10" t="s">
        <v>675</v>
      </c>
      <c r="K42" s="10" t="s">
        <v>447</v>
      </c>
    </row>
    <row r="43" spans="2:11" ht="17.25" customHeight="1">
      <c r="B43" s="181"/>
      <c r="C43" s="139" t="s">
        <v>601</v>
      </c>
      <c r="D43" s="139"/>
      <c r="E43" s="139"/>
      <c r="F43" s="26"/>
      <c r="G43" s="26"/>
      <c r="I43" s="9">
        <v>24</v>
      </c>
      <c r="J43" s="10" t="s">
        <v>675</v>
      </c>
      <c r="K43" s="10" t="s">
        <v>437</v>
      </c>
    </row>
    <row r="44" spans="2:11" ht="17.25" customHeight="1">
      <c r="B44" s="181"/>
      <c r="C44" s="139" t="s">
        <v>266</v>
      </c>
      <c r="D44" s="139"/>
      <c r="E44" s="139"/>
      <c r="F44" s="26"/>
      <c r="G44" s="26"/>
      <c r="I44" s="9">
        <v>6185</v>
      </c>
      <c r="J44" s="10" t="s">
        <v>675</v>
      </c>
      <c r="K44" s="10" t="s">
        <v>449</v>
      </c>
    </row>
    <row r="45" spans="2:11" ht="17.25" customHeight="1">
      <c r="B45" s="181"/>
      <c r="C45" s="26"/>
      <c r="D45" s="180" t="s">
        <v>267</v>
      </c>
      <c r="E45" s="180"/>
      <c r="F45" s="26" t="s">
        <v>602</v>
      </c>
      <c r="G45" s="26"/>
      <c r="I45" s="9">
        <v>191</v>
      </c>
      <c r="J45" s="10" t="s">
        <v>675</v>
      </c>
      <c r="K45" s="10" t="s">
        <v>450</v>
      </c>
    </row>
    <row r="46" spans="2:11" ht="17.25" customHeight="1">
      <c r="B46" s="181"/>
      <c r="C46" s="26"/>
      <c r="D46" s="26"/>
      <c r="E46" s="26"/>
      <c r="F46" s="26" t="s">
        <v>603</v>
      </c>
      <c r="G46" s="26"/>
      <c r="I46" s="9">
        <v>5994</v>
      </c>
      <c r="J46" s="10" t="s">
        <v>675</v>
      </c>
      <c r="K46" s="10" t="s">
        <v>450</v>
      </c>
    </row>
    <row r="47" spans="1:11" ht="6" customHeight="1">
      <c r="A47" s="107"/>
      <c r="B47" s="71"/>
      <c r="C47" s="72"/>
      <c r="D47" s="72"/>
      <c r="E47" s="72"/>
      <c r="F47" s="72"/>
      <c r="G47" s="72"/>
      <c r="H47" s="107"/>
      <c r="I47" s="90"/>
      <c r="J47" s="91"/>
      <c r="K47" s="91"/>
    </row>
    <row r="48" spans="2:11" ht="6" customHeight="1">
      <c r="B48" s="182" t="s">
        <v>269</v>
      </c>
      <c r="C48" s="61"/>
      <c r="D48" s="61"/>
      <c r="E48" s="61"/>
      <c r="F48" s="61"/>
      <c r="G48" s="61"/>
      <c r="I48" s="9"/>
      <c r="J48" s="10"/>
      <c r="K48" s="10"/>
    </row>
    <row r="49" spans="2:11" ht="17.25" customHeight="1">
      <c r="B49" s="181"/>
      <c r="C49" s="139" t="s">
        <v>321</v>
      </c>
      <c r="D49" s="139"/>
      <c r="E49" s="139"/>
      <c r="F49" s="41" t="s">
        <v>322</v>
      </c>
      <c r="G49" s="61"/>
      <c r="I49" s="9">
        <v>327</v>
      </c>
      <c r="J49" s="10">
        <v>180</v>
      </c>
      <c r="K49" s="10">
        <v>171</v>
      </c>
    </row>
    <row r="50" spans="2:11" ht="17.25" customHeight="1">
      <c r="B50" s="181"/>
      <c r="C50" s="139" t="s">
        <v>451</v>
      </c>
      <c r="D50" s="139"/>
      <c r="E50" s="139"/>
      <c r="F50" s="41" t="s">
        <v>268</v>
      </c>
      <c r="G50" s="61"/>
      <c r="I50" s="9">
        <v>5850</v>
      </c>
      <c r="J50" s="10">
        <v>7716</v>
      </c>
      <c r="K50" s="10">
        <v>9336</v>
      </c>
    </row>
    <row r="51" spans="1:11" ht="12" customHeight="1" thickBot="1">
      <c r="A51" s="108"/>
      <c r="B51" s="183"/>
      <c r="C51" s="73"/>
      <c r="D51" s="73"/>
      <c r="E51" s="73"/>
      <c r="F51" s="73"/>
      <c r="G51" s="73"/>
      <c r="H51" s="108"/>
      <c r="I51" s="74"/>
      <c r="J51" s="73"/>
      <c r="K51" s="73"/>
    </row>
    <row r="52" ht="13.5" customHeight="1">
      <c r="A52" s="26" t="s">
        <v>452</v>
      </c>
    </row>
  </sheetData>
  <mergeCells count="35">
    <mergeCell ref="C49:E49"/>
    <mergeCell ref="C50:E50"/>
    <mergeCell ref="B36:B46"/>
    <mergeCell ref="B48:B51"/>
    <mergeCell ref="C42:E42"/>
    <mergeCell ref="C43:E43"/>
    <mergeCell ref="C44:E44"/>
    <mergeCell ref="D45:E45"/>
    <mergeCell ref="F40:G40"/>
    <mergeCell ref="C41:E41"/>
    <mergeCell ref="I32:K32"/>
    <mergeCell ref="A32:H34"/>
    <mergeCell ref="C36:E36"/>
    <mergeCell ref="D37:E37"/>
    <mergeCell ref="F37:G37"/>
    <mergeCell ref="B17:D17"/>
    <mergeCell ref="B18:D18"/>
    <mergeCell ref="F38:G38"/>
    <mergeCell ref="F39:G39"/>
    <mergeCell ref="B24:D24"/>
    <mergeCell ref="B12:D12"/>
    <mergeCell ref="B13:D13"/>
    <mergeCell ref="B14:D14"/>
    <mergeCell ref="B23:D23"/>
    <mergeCell ref="B19:D19"/>
    <mergeCell ref="B20:D20"/>
    <mergeCell ref="B21:D21"/>
    <mergeCell ref="B22:D22"/>
    <mergeCell ref="B15:D15"/>
    <mergeCell ref="B16:D16"/>
    <mergeCell ref="I5:K5"/>
    <mergeCell ref="B9:D9"/>
    <mergeCell ref="B10:D10"/>
    <mergeCell ref="B11:D11"/>
    <mergeCell ref="A5:H7"/>
  </mergeCells>
  <printOptions/>
  <pageMargins left="0.7874015748031497" right="0.7874015748031497" top="0.6692913385826772" bottom="0.6692913385826772"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岐阜県企画部統計調査課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統計情報係</dc:creator>
  <cp:keywords/>
  <dc:description/>
  <cp:lastModifiedBy>岐阜県</cp:lastModifiedBy>
  <cp:lastPrinted>2009-08-26T06:06:37Z</cp:lastPrinted>
  <dcterms:created xsi:type="dcterms:W3CDTF">1999-07-14T08:27:52Z</dcterms:created>
  <dcterms:modified xsi:type="dcterms:W3CDTF">2009-08-26T06:06:39Z</dcterms:modified>
  <cp:category/>
  <cp:version/>
  <cp:contentType/>
  <cp:contentStatus/>
</cp:coreProperties>
</file>