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416" windowHeight="4236" activeTab="0"/>
  </bookViews>
  <sheets>
    <sheet name="第１、２表" sheetId="1" r:id="rId1"/>
    <sheet name="第３表" sheetId="2" r:id="rId2"/>
    <sheet name="第４、５表" sheetId="3" r:id="rId3"/>
    <sheet name="第５表グラフ" sheetId="4" r:id="rId4"/>
    <sheet name="第６表" sheetId="5" r:id="rId5"/>
  </sheets>
  <definedNames>
    <definedName name="be">'第３表'!$BQ$8</definedName>
    <definedName name="_xlnm.Print_Area" localSheetId="0">'第１、２表'!$A$1:$BQ$28</definedName>
    <definedName name="_xlnm.Print_Area" localSheetId="1">'第３表'!$A$1:$CH$31</definedName>
    <definedName name="_xlnm.Print_Area" localSheetId="2">'第４、５表'!$A$1:$AV$22</definedName>
    <definedName name="_xlnm.Print_Area" localSheetId="4">'第６表'!$A$1:$BI$23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Y7" authorId="0">
      <text>
        <r>
          <rPr>
            <sz val="9"/>
            <rFont val="ＭＳ Ｐゴシック"/>
            <family val="3"/>
          </rPr>
          <t>元データが端数の関係で小計や合計がずれているため、
SUM関数使わずに入力</t>
        </r>
      </text>
    </comment>
    <comment ref="O7" authorId="0">
      <text>
        <r>
          <rPr>
            <sz val="9"/>
            <rFont val="ＭＳ Ｐゴシック"/>
            <family val="3"/>
          </rPr>
          <t>元データが端数の関係で小計や合計がずれているため、
SUM関数使わずに入力</t>
        </r>
      </text>
    </comment>
  </commentList>
</comments>
</file>

<file path=xl/sharedStrings.xml><?xml version="1.0" encoding="utf-8"?>
<sst xmlns="http://schemas.openxmlformats.org/spreadsheetml/2006/main" count="188" uniqueCount="125">
  <si>
    <t>第１表　市町村税の収入済額の推移（市町村財政の状況・市町村台帳編）</t>
  </si>
  <si>
    <t>年　　　度</t>
  </si>
  <si>
    <t>収　入　済　額　（千円）</t>
  </si>
  <si>
    <t>対 前 年 度 伸 率 （％）</t>
  </si>
  <si>
    <t>指　　　数</t>
  </si>
  <si>
    <t>第２表  歳入に占める市町村税の割合（市町村財政の状況・市町村台帳編）</t>
  </si>
  <si>
    <t>（％）</t>
  </si>
  <si>
    <t>年　　度</t>
  </si>
  <si>
    <t>県</t>
  </si>
  <si>
    <t>市</t>
  </si>
  <si>
    <t>全　　国</t>
  </si>
  <si>
    <t>町　　村</t>
  </si>
  <si>
    <t>第３表　市町村税の税目別収入額及びその割合（市町村財政の状況・市町村台帳編）</t>
  </si>
  <si>
    <t>区　　　分</t>
  </si>
  <si>
    <t>町　村</t>
  </si>
  <si>
    <t>全　国</t>
  </si>
  <si>
    <t>税　額</t>
  </si>
  <si>
    <t>比率</t>
  </si>
  <si>
    <t>普通税</t>
  </si>
  <si>
    <t>市町村民税</t>
  </si>
  <si>
    <t>個人均等割</t>
  </si>
  <si>
    <t>(2)</t>
  </si>
  <si>
    <t>法人均等割</t>
  </si>
  <si>
    <t>(3)</t>
  </si>
  <si>
    <t>所得割</t>
  </si>
  <si>
    <t>(4)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</si>
  <si>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</si>
  <si>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</si>
  <si>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</si>
  <si>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</si>
  <si>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</si>
  <si>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</si>
  <si>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</si>
  <si>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</si>
  <si>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</si>
  <si>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</si>
  <si>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法定外普通税</t>
  </si>
  <si>
    <t>目的税</t>
  </si>
  <si>
    <t>入湯税</t>
  </si>
  <si>
    <t>事業所税</t>
  </si>
  <si>
    <t>都市計画税</t>
  </si>
  <si>
    <t>水利地益税</t>
  </si>
  <si>
    <t>法定外目的税</t>
  </si>
  <si>
    <t>旧法による税</t>
  </si>
  <si>
    <t>合　　　　　計</t>
  </si>
  <si>
    <t>Ⅰ</t>
  </si>
  <si>
    <t>(1)</t>
  </si>
  <si>
    <t>(1)</t>
  </si>
  <si>
    <t>Ⅱ</t>
  </si>
  <si>
    <t>Ⅲ</t>
  </si>
  <si>
    <t>第４表　住民一人当たり市町村税負担額の推移（市町村財政の状況・市町村台帳編）</t>
  </si>
  <si>
    <t>負担額（円）</t>
  </si>
  <si>
    <t>指　　　 　数</t>
  </si>
  <si>
    <t>第５表  税目別構成比の推移（決算額）（市町村財政の状況・市町村台帳編）</t>
  </si>
  <si>
    <t>区分</t>
  </si>
  <si>
    <t>市町村</t>
  </si>
  <si>
    <t>固   定</t>
  </si>
  <si>
    <t>軽自動</t>
  </si>
  <si>
    <t>市 町 村</t>
  </si>
  <si>
    <t>特別土地</t>
  </si>
  <si>
    <t>都    市</t>
  </si>
  <si>
    <t>その他</t>
  </si>
  <si>
    <t>計</t>
  </si>
  <si>
    <t>年度</t>
  </si>
  <si>
    <t>民　 税</t>
  </si>
  <si>
    <t>資産税</t>
  </si>
  <si>
    <t>車   税</t>
  </si>
  <si>
    <t>たばこ税</t>
  </si>
  <si>
    <t>保  有  税</t>
  </si>
  <si>
    <t>計画税</t>
  </si>
  <si>
    <t>の   税</t>
  </si>
  <si>
    <t>（千円：％）</t>
  </si>
  <si>
    <t>税　　目</t>
  </si>
  <si>
    <t>調定額</t>
  </si>
  <si>
    <t>構成比</t>
  </si>
  <si>
    <t>軽自動車税</t>
  </si>
  <si>
    <t>合計</t>
  </si>
  <si>
    <t>第６表　税目別調定額（現年課税分）の推移（地方財政状況調査第６表）</t>
  </si>
  <si>
    <t>－</t>
  </si>
  <si>
    <t>（注）１　市町村民税の（　）は、個人の市町村民税の合計である。　</t>
  </si>
  <si>
    <t xml:space="preserve">      ２　固定資産税の（　）は、土地・家屋・償却資産の合計である。</t>
  </si>
  <si>
    <t>市町村民税</t>
  </si>
  <si>
    <t>その他の税</t>
  </si>
  <si>
    <t>特別土地
保有税</t>
  </si>
  <si>
    <t>市町村
たばこ税</t>
  </si>
  <si>
    <t>（税額：全国 百万円、県・市町村 千円　　比率：％）</t>
  </si>
  <si>
    <t>平成30年度</t>
  </si>
  <si>
    <t>伸　　　率</t>
  </si>
  <si>
    <t>H22</t>
  </si>
  <si>
    <t>H22</t>
  </si>
  <si>
    <t>H23</t>
  </si>
  <si>
    <t>H23</t>
  </si>
  <si>
    <t>H24</t>
  </si>
  <si>
    <t>H24</t>
  </si>
  <si>
    <t>H25</t>
  </si>
  <si>
    <t>H25</t>
  </si>
  <si>
    <t>H26</t>
  </si>
  <si>
    <t>H26</t>
  </si>
  <si>
    <t>H27</t>
  </si>
  <si>
    <t>H27</t>
  </si>
  <si>
    <t>H28</t>
  </si>
  <si>
    <t>H28</t>
  </si>
  <si>
    <t>H29</t>
  </si>
  <si>
    <t>H29</t>
  </si>
  <si>
    <t>H30</t>
  </si>
  <si>
    <t>H30</t>
  </si>
  <si>
    <t>R1</t>
  </si>
  <si>
    <t>H18</t>
  </si>
  <si>
    <t>H19</t>
  </si>
  <si>
    <t>H20</t>
  </si>
  <si>
    <t>H21</t>
  </si>
  <si>
    <t>令和元年度</t>
  </si>
  <si>
    <t>令和元年度</t>
  </si>
  <si>
    <t>R1</t>
  </si>
  <si>
    <r>
      <t>R</t>
    </r>
    <r>
      <rPr>
        <sz val="11"/>
        <rFont val="ＭＳ Ｐゴシック"/>
        <family val="3"/>
      </rPr>
      <t>2</t>
    </r>
  </si>
  <si>
    <t>R2</t>
  </si>
  <si>
    <t>令和2年度</t>
  </si>
  <si>
    <t>令和2年度</t>
  </si>
  <si>
    <t>30/29</t>
  </si>
  <si>
    <t>30/R1</t>
  </si>
  <si>
    <t>R1/R2</t>
  </si>
  <si>
    <t>－</t>
  </si>
  <si>
    <t>（注）　指数は平成１8年度の収入済額を100として示した数値です。</t>
  </si>
  <si>
    <t>（注）　指数は平成23年度の負担額を100として示した数値です。</t>
  </si>
  <si>
    <t>(-0.9)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</si>
</sst>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"/>
    <numFmt numFmtId="179" formatCode="\(#,##0\);\(\-#,##0\)"/>
    <numFmt numFmtId="180" formatCode="\(#,##0.0\);\(\-#,##0.0\)"/>
    <numFmt numFmtId="181" formatCode="#,##0.0_ "/>
    <numFmt numFmtId="182" formatCode="#,##0_ "/>
    <numFmt numFmtId="183" formatCode="0.0%"/>
    <numFmt numFmtId="184" formatCode="#,##0.0_ ;[Red]\-#,##0.0\ "/>
    <numFmt numFmtId="185" formatCode="#,##0.00_ "/>
    <numFmt numFmtId="186" formatCode="#,##0.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"/>
    <numFmt numFmtId="193" formatCode="#,##0.000;[Red]\-#,##0.000"/>
    <numFmt numFmtId="194" formatCode="#,##0.0000;[Red]\-#,##0.0000"/>
    <numFmt numFmtId="195" formatCode="#,##0.00000;[Red]\-#,##0.00000"/>
    <numFmt numFmtId="196" formatCode="#,##0.000000;[Red]\-#,##0.000000"/>
    <numFmt numFmtId="197" formatCode="#,##0.0000000;[Red]\-#,##0.0000000"/>
    <numFmt numFmtId="198" formatCode="#,##0.00000000;[Red]\-#,##0.00000000"/>
    <numFmt numFmtId="199" formatCode="#,##0.000000000;[Red]\-#,##0.000000000"/>
    <numFmt numFmtId="200" formatCode="0.000%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/>
      <right style="thin"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thin"/>
      <right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Continuous" vertical="top"/>
    </xf>
    <xf numFmtId="0" fontId="6" fillId="33" borderId="0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 applyProtection="1">
      <alignment horizontal="centerContinuous" vertical="top"/>
      <protection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 quotePrefix="1">
      <alignment/>
      <protection/>
    </xf>
    <xf numFmtId="0" fontId="4" fillId="33" borderId="0" xfId="0" applyFont="1" applyFill="1" applyAlignment="1" applyProtection="1" quotePrefix="1">
      <alignment horizontal="left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177" fontId="0" fillId="33" borderId="10" xfId="49" applyNumberFormat="1" applyFont="1" applyFill="1" applyBorder="1" applyAlignment="1" applyProtection="1">
      <alignment horizontal="center" vertical="center"/>
      <protection/>
    </xf>
    <xf numFmtId="177" fontId="0" fillId="33" borderId="11" xfId="49" applyNumberFormat="1" applyFont="1" applyFill="1" applyBorder="1" applyAlignment="1" applyProtection="1" quotePrefix="1">
      <alignment horizontal="center" vertical="center"/>
      <protection/>
    </xf>
    <xf numFmtId="177" fontId="0" fillId="33" borderId="12" xfId="49" applyNumberFormat="1" applyFont="1" applyFill="1" applyBorder="1" applyAlignment="1" applyProtection="1" quotePrefix="1">
      <alignment horizontal="center" vertical="center"/>
      <protection/>
    </xf>
    <xf numFmtId="38" fontId="0" fillId="33" borderId="13" xfId="49" applyFont="1" applyFill="1" applyBorder="1" applyAlignment="1" applyProtection="1" quotePrefix="1">
      <alignment horizontal="center" vertical="center"/>
      <protection/>
    </xf>
    <xf numFmtId="38" fontId="0" fillId="33" borderId="0" xfId="49" applyFont="1" applyFill="1" applyAlignment="1">
      <alignment horizontal="right" vertical="center"/>
    </xf>
    <xf numFmtId="177" fontId="0" fillId="33" borderId="14" xfId="49" applyNumberFormat="1" applyFont="1" applyFill="1" applyBorder="1" applyAlignment="1" applyProtection="1">
      <alignment horizontal="center" vertical="center"/>
      <protection/>
    </xf>
    <xf numFmtId="177" fontId="0" fillId="33" borderId="0" xfId="49" applyNumberFormat="1" applyFont="1" applyFill="1" applyBorder="1" applyAlignment="1" applyProtection="1" quotePrefix="1">
      <alignment horizontal="center" vertical="center"/>
      <protection/>
    </xf>
    <xf numFmtId="177" fontId="0" fillId="33" borderId="15" xfId="49" applyNumberFormat="1" applyFont="1" applyFill="1" applyBorder="1" applyAlignment="1" applyProtection="1" quotePrefix="1">
      <alignment horizontal="center" vertical="center"/>
      <protection/>
    </xf>
    <xf numFmtId="38" fontId="0" fillId="33" borderId="16" xfId="49" applyFont="1" applyFill="1" applyBorder="1" applyAlignment="1" applyProtection="1" quotePrefix="1">
      <alignment horizontal="center" vertical="center"/>
      <protection/>
    </xf>
    <xf numFmtId="38" fontId="0" fillId="33" borderId="0" xfId="49" applyFont="1" applyFill="1" applyBorder="1" applyAlignment="1" applyProtection="1" quotePrefix="1">
      <alignment horizontal="center" vertical="center"/>
      <protection/>
    </xf>
    <xf numFmtId="38" fontId="0" fillId="33" borderId="17" xfId="49" applyFont="1" applyFill="1" applyBorder="1" applyAlignment="1" applyProtection="1" quotePrefix="1">
      <alignment horizontal="center" vertical="center"/>
      <protection/>
    </xf>
    <xf numFmtId="38" fontId="0" fillId="33" borderId="0" xfId="49" applyFont="1" applyFill="1" applyBorder="1" applyAlignment="1" applyProtection="1">
      <alignment horizontal="center" vertical="center"/>
      <protection/>
    </xf>
    <xf numFmtId="177" fontId="0" fillId="33" borderId="0" xfId="49" applyNumberFormat="1" applyFont="1" applyFill="1" applyBorder="1" applyAlignment="1" applyProtection="1">
      <alignment horizontal="center" vertical="center"/>
      <protection/>
    </xf>
    <xf numFmtId="38" fontId="6" fillId="33" borderId="0" xfId="49" applyFont="1" applyFill="1" applyBorder="1" applyAlignment="1" applyProtection="1">
      <alignment horizontal="right" vertical="center" textRotation="255"/>
      <protection/>
    </xf>
    <xf numFmtId="38" fontId="6" fillId="33" borderId="0" xfId="49" applyFont="1" applyFill="1" applyBorder="1" applyAlignment="1" applyProtection="1">
      <alignment horizontal="right" vertical="center"/>
      <protection/>
    </xf>
    <xf numFmtId="38" fontId="6" fillId="33" borderId="0" xfId="49" applyFont="1" applyFill="1" applyBorder="1" applyAlignment="1" applyProtection="1" quotePrefix="1">
      <alignment horizontal="right" vertical="center"/>
      <protection/>
    </xf>
    <xf numFmtId="38" fontId="6" fillId="33" borderId="0" xfId="49" applyFont="1" applyFill="1" applyAlignment="1">
      <alignment horizontal="right" vertical="center"/>
    </xf>
    <xf numFmtId="38" fontId="5" fillId="33" borderId="0" xfId="49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38" fontId="5" fillId="33" borderId="18" xfId="49" applyFont="1" applyFill="1" applyBorder="1" applyAlignment="1" applyProtection="1">
      <alignment horizontal="center" vertical="center"/>
      <protection/>
    </xf>
    <xf numFmtId="38" fontId="5" fillId="33" borderId="19" xfId="49" applyFont="1" applyFill="1" applyBorder="1" applyAlignment="1" applyProtection="1">
      <alignment horizontal="center" vertical="center"/>
      <protection/>
    </xf>
    <xf numFmtId="38" fontId="5" fillId="33" borderId="20" xfId="49" applyFont="1" applyFill="1" applyBorder="1" applyAlignment="1" applyProtection="1">
      <alignment horizontal="center" vertical="center"/>
      <protection/>
    </xf>
    <xf numFmtId="38" fontId="52" fillId="33" borderId="0" xfId="49" applyFont="1" applyFill="1" applyAlignment="1">
      <alignment horizontal="right" vertical="center"/>
    </xf>
    <xf numFmtId="38" fontId="5" fillId="33" borderId="21" xfId="49" applyFont="1" applyFill="1" applyBorder="1" applyAlignment="1" applyProtection="1">
      <alignment horizontal="center" vertical="center"/>
      <protection/>
    </xf>
    <xf numFmtId="38" fontId="5" fillId="33" borderId="22" xfId="49" applyFont="1" applyFill="1" applyBorder="1" applyAlignment="1" applyProtection="1">
      <alignment horizontal="center" vertical="center"/>
      <protection/>
    </xf>
    <xf numFmtId="38" fontId="5" fillId="33" borderId="23" xfId="49" applyFont="1" applyFill="1" applyBorder="1" applyAlignment="1" applyProtection="1">
      <alignment horizontal="center" vertical="center"/>
      <protection/>
    </xf>
    <xf numFmtId="38" fontId="54" fillId="33" borderId="0" xfId="49" applyFont="1" applyFill="1" applyAlignment="1">
      <alignment horizontal="left" vertical="center"/>
    </xf>
    <xf numFmtId="38" fontId="5" fillId="33" borderId="24" xfId="49" applyFont="1" applyFill="1" applyBorder="1" applyAlignment="1" applyProtection="1">
      <alignment horizontal="center" vertical="center"/>
      <protection/>
    </xf>
    <xf numFmtId="38" fontId="5" fillId="33" borderId="15" xfId="49" applyFont="1" applyFill="1" applyBorder="1" applyAlignment="1" applyProtection="1">
      <alignment horizontal="center" vertical="center"/>
      <protection/>
    </xf>
    <xf numFmtId="179" fontId="5" fillId="33" borderId="14" xfId="61" applyNumberFormat="1" applyFont="1" applyFill="1" applyBorder="1" applyAlignment="1">
      <alignment/>
      <protection/>
    </xf>
    <xf numFmtId="180" fontId="5" fillId="33" borderId="14" xfId="49" applyNumberFormat="1" applyFont="1" applyFill="1" applyBorder="1" applyAlignment="1" applyProtection="1">
      <alignment horizontal="right"/>
      <protection/>
    </xf>
    <xf numFmtId="38" fontId="5" fillId="33" borderId="17" xfId="49" applyFont="1" applyFill="1" applyBorder="1" applyAlignment="1" applyProtection="1">
      <alignment horizontal="center"/>
      <protection/>
    </xf>
    <xf numFmtId="49" fontId="5" fillId="33" borderId="24" xfId="49" applyNumberFormat="1" applyFont="1" applyFill="1" applyBorder="1" applyAlignment="1">
      <alignment horizontal="left" vertical="center"/>
    </xf>
    <xf numFmtId="38" fontId="5" fillId="33" borderId="25" xfId="49" applyFont="1" applyFill="1" applyBorder="1" applyAlignment="1" applyProtection="1">
      <alignment horizontal="center" vertical="center"/>
      <protection/>
    </xf>
    <xf numFmtId="38" fontId="5" fillId="33" borderId="22" xfId="49" applyFont="1" applyFill="1" applyBorder="1" applyAlignment="1" applyProtection="1">
      <alignment vertical="top"/>
      <protection/>
    </xf>
    <xf numFmtId="0" fontId="5" fillId="33" borderId="22" xfId="49" applyNumberFormat="1" applyFont="1" applyFill="1" applyBorder="1" applyAlignment="1" applyProtection="1">
      <alignment horizontal="right" vertical="top"/>
      <protection/>
    </xf>
    <xf numFmtId="38" fontId="5" fillId="33" borderId="23" xfId="49" applyFont="1" applyFill="1" applyBorder="1" applyAlignment="1" applyProtection="1">
      <alignment horizontal="center" vertical="top"/>
      <protection/>
    </xf>
    <xf numFmtId="49" fontId="52" fillId="33" borderId="0" xfId="49" applyNumberFormat="1" applyFont="1" applyFill="1" applyAlignment="1">
      <alignment horizontal="right" vertical="center"/>
    </xf>
    <xf numFmtId="38" fontId="5" fillId="33" borderId="14" xfId="49" applyFont="1" applyFill="1" applyBorder="1" applyAlignment="1" applyProtection="1">
      <alignment vertical="top"/>
      <protection/>
    </xf>
    <xf numFmtId="0" fontId="5" fillId="33" borderId="14" xfId="49" applyNumberFormat="1" applyFont="1" applyFill="1" applyBorder="1" applyAlignment="1" applyProtection="1">
      <alignment horizontal="right" vertical="top"/>
      <protection/>
    </xf>
    <xf numFmtId="38" fontId="5" fillId="33" borderId="17" xfId="49" applyFont="1" applyFill="1" applyBorder="1" applyAlignment="1" applyProtection="1">
      <alignment horizontal="center" vertical="top"/>
      <protection/>
    </xf>
    <xf numFmtId="38" fontId="5" fillId="33" borderId="26" xfId="49" applyFont="1" applyFill="1" applyBorder="1" applyAlignment="1" applyProtection="1">
      <alignment horizontal="center" vertical="center"/>
      <protection/>
    </xf>
    <xf numFmtId="38" fontId="5" fillId="33" borderId="12" xfId="49" applyFont="1" applyFill="1" applyBorder="1" applyAlignment="1" applyProtection="1">
      <alignment horizontal="center" vertical="center"/>
      <protection/>
    </xf>
    <xf numFmtId="38" fontId="5" fillId="33" borderId="10" xfId="49" applyFont="1" applyFill="1" applyBorder="1" applyAlignment="1" applyProtection="1">
      <alignment vertical="center"/>
      <protection/>
    </xf>
    <xf numFmtId="0" fontId="5" fillId="33" borderId="10" xfId="49" applyNumberFormat="1" applyFont="1" applyFill="1" applyBorder="1" applyAlignment="1" applyProtection="1">
      <alignment horizontal="right" vertical="center"/>
      <protection/>
    </xf>
    <xf numFmtId="38" fontId="5" fillId="33" borderId="13" xfId="49" applyFont="1" applyFill="1" applyBorder="1" applyAlignment="1" applyProtection="1">
      <alignment horizontal="center" vertical="center"/>
      <protection/>
    </xf>
    <xf numFmtId="38" fontId="5" fillId="33" borderId="14" xfId="49" applyFont="1" applyFill="1" applyBorder="1" applyAlignment="1" applyProtection="1">
      <alignment vertical="center"/>
      <protection/>
    </xf>
    <xf numFmtId="0" fontId="5" fillId="33" borderId="14" xfId="49" applyNumberFormat="1" applyFont="1" applyFill="1" applyBorder="1" applyAlignment="1" applyProtection="1">
      <alignment horizontal="right" vertical="center"/>
      <protection/>
    </xf>
    <xf numFmtId="38" fontId="5" fillId="33" borderId="17" xfId="49" applyFont="1" applyFill="1" applyBorder="1" applyAlignment="1" applyProtection="1">
      <alignment horizontal="center" vertical="center"/>
      <protection/>
    </xf>
    <xf numFmtId="38" fontId="5" fillId="33" borderId="27" xfId="49" applyFont="1" applyFill="1" applyBorder="1" applyAlignment="1" applyProtection="1">
      <alignment horizontal="center" vertical="center"/>
      <protection/>
    </xf>
    <xf numFmtId="38" fontId="5" fillId="33" borderId="28" xfId="49" applyFont="1" applyFill="1" applyBorder="1" applyAlignment="1" applyProtection="1">
      <alignment horizontal="center" vertical="center"/>
      <protection/>
    </xf>
    <xf numFmtId="38" fontId="5" fillId="33" borderId="29" xfId="49" applyFont="1" applyFill="1" applyBorder="1" applyAlignment="1" applyProtection="1">
      <alignment vertical="center"/>
      <protection/>
    </xf>
    <xf numFmtId="0" fontId="5" fillId="33" borderId="29" xfId="49" applyNumberFormat="1" applyFont="1" applyFill="1" applyBorder="1" applyAlignment="1" applyProtection="1">
      <alignment horizontal="right" vertical="center"/>
      <protection/>
    </xf>
    <xf numFmtId="38" fontId="5" fillId="33" borderId="30" xfId="49" applyFont="1" applyFill="1" applyBorder="1" applyAlignment="1" applyProtection="1">
      <alignment horizontal="center" vertical="center"/>
      <protection/>
    </xf>
    <xf numFmtId="181" fontId="52" fillId="33" borderId="0" xfId="49" applyNumberFormat="1" applyFont="1" applyFill="1" applyAlignment="1">
      <alignment horizontal="left" vertical="center"/>
    </xf>
    <xf numFmtId="38" fontId="5" fillId="33" borderId="0" xfId="49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distributed" vertical="center"/>
    </xf>
    <xf numFmtId="0" fontId="5" fillId="33" borderId="0" xfId="49" applyNumberFormat="1" applyFont="1" applyFill="1" applyBorder="1" applyAlignment="1" applyProtection="1">
      <alignment horizontal="right" vertical="center"/>
      <protection/>
    </xf>
    <xf numFmtId="181" fontId="5" fillId="33" borderId="0" xfId="49" applyNumberFormat="1" applyFont="1" applyFill="1" applyBorder="1" applyAlignment="1" applyProtection="1">
      <alignment horizontal="right" vertical="center"/>
      <protection/>
    </xf>
    <xf numFmtId="38" fontId="11" fillId="33" borderId="0" xfId="49" applyFont="1" applyFill="1" applyBorder="1" applyAlignment="1" applyProtection="1">
      <alignment/>
      <protection/>
    </xf>
    <xf numFmtId="38" fontId="7" fillId="33" borderId="0" xfId="49" applyFont="1" applyFill="1" applyBorder="1" applyAlignment="1" applyProtection="1">
      <alignment/>
      <protection/>
    </xf>
    <xf numFmtId="38" fontId="7" fillId="33" borderId="0" xfId="49" applyFont="1" applyFill="1" applyAlignment="1">
      <alignment horizontal="right"/>
    </xf>
    <xf numFmtId="38" fontId="54" fillId="33" borderId="0" xfId="49" applyFont="1" applyFill="1" applyAlignment="1">
      <alignment horizontal="right"/>
    </xf>
    <xf numFmtId="38" fontId="11" fillId="33" borderId="0" xfId="49" applyFont="1" applyFill="1" applyBorder="1" applyAlignment="1" applyProtection="1">
      <alignment vertical="top"/>
      <protection/>
    </xf>
    <xf numFmtId="38" fontId="7" fillId="33" borderId="0" xfId="49" applyFont="1" applyFill="1" applyBorder="1" applyAlignment="1" applyProtection="1">
      <alignment vertical="top"/>
      <protection/>
    </xf>
    <xf numFmtId="0" fontId="54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0" fillId="33" borderId="0" xfId="0" applyFill="1" applyAlignment="1">
      <alignment vertical="center" shrinkToFit="1"/>
    </xf>
    <xf numFmtId="0" fontId="0" fillId="33" borderId="0" xfId="0" applyFill="1" applyAlignment="1">
      <alignment vertical="center"/>
    </xf>
    <xf numFmtId="183" fontId="0" fillId="33" borderId="0" xfId="0" applyNumberFormat="1" applyFill="1" applyAlignment="1">
      <alignment vertical="center"/>
    </xf>
    <xf numFmtId="38" fontId="5" fillId="33" borderId="31" xfId="49" applyFont="1" applyFill="1" applyBorder="1" applyAlignment="1" applyProtection="1">
      <alignment horizontal="center" vertical="center"/>
      <protection/>
    </xf>
    <xf numFmtId="38" fontId="8" fillId="33" borderId="32" xfId="49" applyFont="1" applyFill="1" applyBorder="1" applyAlignment="1" applyProtection="1">
      <alignment horizontal="center" vertical="center"/>
      <protection/>
    </xf>
    <xf numFmtId="38" fontId="8" fillId="33" borderId="33" xfId="49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 horizontal="right" vertical="center"/>
    </xf>
    <xf numFmtId="38" fontId="8" fillId="33" borderId="25" xfId="49" applyFont="1" applyFill="1" applyBorder="1" applyAlignment="1" applyProtection="1">
      <alignment horizontal="center" vertical="center"/>
      <protection/>
    </xf>
    <xf numFmtId="38" fontId="8" fillId="33" borderId="16" xfId="49" applyFont="1" applyFill="1" applyBorder="1" applyAlignment="1" applyProtection="1">
      <alignment horizontal="center" vertical="center"/>
      <protection/>
    </xf>
    <xf numFmtId="38" fontId="8" fillId="33" borderId="11" xfId="49" applyFont="1" applyFill="1" applyBorder="1" applyAlignment="1" applyProtection="1">
      <alignment horizontal="center" vertical="center"/>
      <protection/>
    </xf>
    <xf numFmtId="38" fontId="8" fillId="33" borderId="0" xfId="49" applyFont="1" applyFill="1" applyAlignment="1">
      <alignment horizontal="right" vertical="center"/>
    </xf>
    <xf numFmtId="38" fontId="0" fillId="33" borderId="11" xfId="49" applyFont="1" applyFill="1" applyBorder="1" applyAlignment="1" applyProtection="1" quotePrefix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38" fontId="5" fillId="33" borderId="22" xfId="49" applyFont="1" applyFill="1" applyBorder="1" applyAlignment="1" applyProtection="1">
      <alignment horizontal="center" vertical="top"/>
      <protection/>
    </xf>
    <xf numFmtId="38" fontId="5" fillId="33" borderId="0" xfId="49" applyFont="1" applyFill="1" applyBorder="1" applyAlignment="1" applyProtection="1">
      <alignment horizontal="center" vertical="center"/>
      <protection/>
    </xf>
    <xf numFmtId="38" fontId="5" fillId="33" borderId="19" xfId="49" applyFont="1" applyFill="1" applyBorder="1" applyAlignment="1" applyProtection="1">
      <alignment horizontal="center"/>
      <protection/>
    </xf>
    <xf numFmtId="38" fontId="5" fillId="33" borderId="0" xfId="49" applyFont="1" applyFill="1" applyBorder="1" applyAlignment="1" applyProtection="1">
      <alignment vertical="center"/>
      <protection/>
    </xf>
    <xf numFmtId="181" fontId="5" fillId="33" borderId="0" xfId="49" applyNumberFormat="1" applyFont="1" applyFill="1" applyBorder="1" applyAlignment="1" applyProtection="1">
      <alignment horizontal="right" vertical="center"/>
      <protection/>
    </xf>
    <xf numFmtId="184" fontId="8" fillId="33" borderId="0" xfId="0" applyNumberFormat="1" applyFont="1" applyFill="1" applyAlignment="1">
      <alignment horizontal="right" vertical="center"/>
    </xf>
    <xf numFmtId="177" fontId="0" fillId="0" borderId="34" xfId="49" applyNumberFormat="1" applyFont="1" applyFill="1" applyBorder="1" applyAlignment="1" applyProtection="1">
      <alignment horizontal="center" vertical="center"/>
      <protection/>
    </xf>
    <xf numFmtId="177" fontId="0" fillId="0" borderId="35" xfId="49" applyNumberFormat="1" applyFont="1" applyFill="1" applyBorder="1" applyAlignment="1" applyProtection="1" quotePrefix="1">
      <alignment horizontal="center" vertical="center"/>
      <protection/>
    </xf>
    <xf numFmtId="177" fontId="0" fillId="0" borderId="36" xfId="49" applyNumberFormat="1" applyFont="1" applyFill="1" applyBorder="1" applyAlignment="1" applyProtection="1" quotePrefix="1">
      <alignment horizontal="center" vertical="center"/>
      <protection/>
    </xf>
    <xf numFmtId="38" fontId="0" fillId="0" borderId="35" xfId="49" applyFont="1" applyFill="1" applyBorder="1" applyAlignment="1" applyProtection="1" quotePrefix="1">
      <alignment horizontal="center" vertical="center"/>
      <protection/>
    </xf>
    <xf numFmtId="38" fontId="0" fillId="0" borderId="37" xfId="49" applyFont="1" applyFill="1" applyBorder="1" applyAlignment="1" applyProtection="1" quotePrefix="1">
      <alignment horizontal="center" vertical="center"/>
      <protection/>
    </xf>
    <xf numFmtId="184" fontId="5" fillId="33" borderId="0" xfId="49" applyNumberFormat="1" applyFont="1" applyFill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38" fontId="7" fillId="33" borderId="0" xfId="49" applyFont="1" applyFill="1" applyBorder="1" applyAlignment="1" applyProtection="1">
      <alignment horizontal="right" vertical="center"/>
      <protection/>
    </xf>
    <xf numFmtId="38" fontId="7" fillId="33" borderId="0" xfId="49" applyFont="1" applyFill="1" applyBorder="1" applyAlignment="1" applyProtection="1" quotePrefix="1">
      <alignment horizontal="right" vertical="center"/>
      <protection/>
    </xf>
    <xf numFmtId="38" fontId="5" fillId="33" borderId="22" xfId="49" applyFont="1" applyFill="1" applyBorder="1" applyAlignment="1" applyProtection="1">
      <alignment horizontal="center" vertical="top"/>
      <protection/>
    </xf>
    <xf numFmtId="38" fontId="5" fillId="33" borderId="19" xfId="49" applyFont="1" applyFill="1" applyBorder="1" applyAlignment="1" applyProtection="1">
      <alignment horizontal="center"/>
      <protection/>
    </xf>
    <xf numFmtId="181" fontId="5" fillId="33" borderId="0" xfId="49" applyNumberFormat="1" applyFont="1" applyFill="1" applyBorder="1" applyAlignment="1" applyProtection="1">
      <alignment horizontal="right" vertical="center"/>
      <protection/>
    </xf>
    <xf numFmtId="38" fontId="5" fillId="33" borderId="0" xfId="49" applyFont="1" applyFill="1" applyBorder="1" applyAlignment="1" applyProtection="1">
      <alignment vertical="center"/>
      <protection/>
    </xf>
    <xf numFmtId="38" fontId="5" fillId="33" borderId="0" xfId="49" applyFont="1" applyFill="1" applyBorder="1" applyAlignment="1" applyProtection="1">
      <alignment horizontal="center" vertical="center"/>
      <protection/>
    </xf>
    <xf numFmtId="38" fontId="7" fillId="33" borderId="0" xfId="49" applyFont="1" applyFill="1" applyBorder="1" applyAlignment="1" applyProtection="1" quotePrefix="1">
      <alignment horizontal="right" vertical="center"/>
      <protection/>
    </xf>
    <xf numFmtId="0" fontId="6" fillId="33" borderId="0" xfId="0" applyFont="1" applyFill="1" applyBorder="1" applyAlignment="1">
      <alignment horizontal="center" vertical="center"/>
    </xf>
    <xf numFmtId="38" fontId="5" fillId="33" borderId="11" xfId="49" applyFont="1" applyFill="1" applyBorder="1" applyAlignment="1" applyProtection="1">
      <alignment horizontal="center" vertical="center"/>
      <protection/>
    </xf>
    <xf numFmtId="38" fontId="5" fillId="33" borderId="33" xfId="49" applyFont="1" applyFill="1" applyBorder="1" applyAlignment="1" applyProtection="1">
      <alignment horizontal="center" vertical="center"/>
      <protection/>
    </xf>
    <xf numFmtId="38" fontId="5" fillId="33" borderId="16" xfId="49" applyFont="1" applyFill="1" applyBorder="1" applyAlignment="1" applyProtection="1">
      <alignment horizontal="center" vertical="top"/>
      <protection/>
    </xf>
    <xf numFmtId="38" fontId="5" fillId="33" borderId="22" xfId="49" applyFont="1" applyFill="1" applyBorder="1" applyAlignment="1" applyProtection="1">
      <alignment horizontal="center" vertical="top"/>
      <protection/>
    </xf>
    <xf numFmtId="38" fontId="5" fillId="33" borderId="19" xfId="49" applyFont="1" applyFill="1" applyBorder="1" applyAlignment="1" applyProtection="1">
      <alignment horizontal="center"/>
      <protection/>
    </xf>
    <xf numFmtId="38" fontId="5" fillId="33" borderId="0" xfId="49" applyFont="1" applyFill="1" applyBorder="1" applyAlignment="1" applyProtection="1">
      <alignment horizontal="center" vertical="center"/>
      <protection/>
    </xf>
    <xf numFmtId="179" fontId="5" fillId="33" borderId="0" xfId="61" applyNumberFormat="1" applyFont="1" applyFill="1" applyBorder="1" applyAlignment="1">
      <alignment/>
      <protection/>
    </xf>
    <xf numFmtId="181" fontId="5" fillId="33" borderId="0" xfId="49" applyNumberFormat="1" applyFont="1" applyFill="1" applyBorder="1" applyAlignment="1" applyProtection="1">
      <alignment horizontal="right" vertical="center"/>
      <protection/>
    </xf>
    <xf numFmtId="177" fontId="0" fillId="33" borderId="38" xfId="49" applyNumberFormat="1" applyFont="1" applyFill="1" applyBorder="1" applyAlignment="1" applyProtection="1">
      <alignment horizontal="center" vertical="center"/>
      <protection/>
    </xf>
    <xf numFmtId="177" fontId="0" fillId="33" borderId="39" xfId="49" applyNumberFormat="1" applyFont="1" applyFill="1" applyBorder="1" applyAlignment="1" applyProtection="1" quotePrefix="1">
      <alignment horizontal="center" vertical="center"/>
      <protection/>
    </xf>
    <xf numFmtId="177" fontId="0" fillId="33" borderId="40" xfId="49" applyNumberFormat="1" applyFont="1" applyFill="1" applyBorder="1" applyAlignment="1" applyProtection="1" quotePrefix="1">
      <alignment horizontal="center" vertical="center"/>
      <protection/>
    </xf>
    <xf numFmtId="38" fontId="0" fillId="33" borderId="39" xfId="49" applyFont="1" applyFill="1" applyBorder="1" applyAlignment="1" applyProtection="1" quotePrefix="1">
      <alignment horizontal="center" vertical="center"/>
      <protection/>
    </xf>
    <xf numFmtId="38" fontId="0" fillId="33" borderId="31" xfId="49" applyFont="1" applyFill="1" applyBorder="1" applyAlignment="1" applyProtection="1" quotePrefix="1">
      <alignment horizontal="center" vertical="center"/>
      <protection/>
    </xf>
    <xf numFmtId="40" fontId="0" fillId="33" borderId="0" xfId="49" applyNumberFormat="1" applyFont="1" applyFill="1" applyAlignment="1">
      <alignment horizontal="right" vertical="center"/>
    </xf>
    <xf numFmtId="38" fontId="5" fillId="33" borderId="0" xfId="49" applyFont="1" applyFill="1" applyBorder="1" applyAlignment="1" applyProtection="1">
      <alignment horizontal="center" vertical="top"/>
      <protection/>
    </xf>
    <xf numFmtId="38" fontId="5" fillId="33" borderId="41" xfId="49" applyFont="1" applyFill="1" applyBorder="1" applyAlignment="1" applyProtection="1">
      <alignment horizontal="center" vertical="center"/>
      <protection/>
    </xf>
    <xf numFmtId="38" fontId="0" fillId="33" borderId="0" xfId="0" applyNumberFormat="1" applyFont="1" applyFill="1" applyAlignment="1">
      <alignment vertical="center"/>
    </xf>
    <xf numFmtId="0" fontId="52" fillId="33" borderId="0" xfId="49" applyNumberFormat="1" applyFont="1" applyFill="1" applyAlignment="1">
      <alignment horizontal="right" vertical="center"/>
    </xf>
    <xf numFmtId="0" fontId="52" fillId="33" borderId="0" xfId="49" applyNumberFormat="1" applyFont="1" applyFill="1" applyAlignment="1">
      <alignment horizontal="right" vertical="center" wrapText="1"/>
    </xf>
    <xf numFmtId="38" fontId="5" fillId="33" borderId="39" xfId="49" applyFont="1" applyFill="1" applyBorder="1" applyAlignment="1" applyProtection="1">
      <alignment horizontal="center" vertical="center"/>
      <protection/>
    </xf>
    <xf numFmtId="38" fontId="5" fillId="33" borderId="40" xfId="49" applyFont="1" applyFill="1" applyBorder="1" applyAlignment="1" applyProtection="1">
      <alignment horizontal="center" vertical="center"/>
      <protection/>
    </xf>
    <xf numFmtId="38" fontId="5" fillId="33" borderId="35" xfId="49" applyFont="1" applyFill="1" applyBorder="1" applyAlignment="1" applyProtection="1">
      <alignment horizontal="center" vertical="center"/>
      <protection/>
    </xf>
    <xf numFmtId="38" fontId="5" fillId="33" borderId="36" xfId="49" applyFont="1" applyFill="1" applyBorder="1" applyAlignment="1" applyProtection="1">
      <alignment horizontal="center" vertical="center"/>
      <protection/>
    </xf>
    <xf numFmtId="38" fontId="5" fillId="33" borderId="11" xfId="49" applyFont="1" applyFill="1" applyBorder="1" applyAlignment="1" applyProtection="1">
      <alignment horizontal="center" vertical="center"/>
      <protection/>
    </xf>
    <xf numFmtId="38" fontId="5" fillId="33" borderId="12" xfId="49" applyFont="1" applyFill="1" applyBorder="1" applyAlignment="1" applyProtection="1">
      <alignment horizontal="center" vertical="center"/>
      <protection/>
    </xf>
    <xf numFmtId="38" fontId="5" fillId="33" borderId="37" xfId="49" applyFont="1" applyFill="1" applyBorder="1" applyAlignment="1" applyProtection="1">
      <alignment horizontal="center" vertical="center"/>
      <protection/>
    </xf>
    <xf numFmtId="38" fontId="5" fillId="33" borderId="0" xfId="49" applyFont="1" applyFill="1" applyBorder="1" applyAlignment="1" applyProtection="1">
      <alignment horizontal="center" vertical="center"/>
      <protection/>
    </xf>
    <xf numFmtId="38" fontId="0" fillId="33" borderId="0" xfId="49" applyFont="1" applyFill="1" applyBorder="1" applyAlignment="1" applyProtection="1">
      <alignment horizontal="left" vertical="center"/>
      <protection/>
    </xf>
    <xf numFmtId="38" fontId="5" fillId="0" borderId="36" xfId="49" applyFont="1" applyFill="1" applyBorder="1" applyAlignment="1" applyProtection="1">
      <alignment horizontal="center" vertical="center"/>
      <protection/>
    </xf>
    <xf numFmtId="38" fontId="5" fillId="0" borderId="35" xfId="49" applyFont="1" applyFill="1" applyBorder="1" applyAlignment="1" applyProtection="1">
      <alignment horizontal="center" vertical="center"/>
      <protection/>
    </xf>
    <xf numFmtId="179" fontId="5" fillId="33" borderId="15" xfId="61" applyNumberFormat="1" applyFont="1" applyFill="1" applyBorder="1" applyAlignment="1">
      <alignment shrinkToFit="1"/>
      <protection/>
    </xf>
    <xf numFmtId="179" fontId="5" fillId="33" borderId="14" xfId="61" applyNumberFormat="1" applyFont="1" applyFill="1" applyBorder="1" applyAlignment="1">
      <alignment shrinkToFit="1"/>
      <protection/>
    </xf>
    <xf numFmtId="179" fontId="5" fillId="33" borderId="0" xfId="61" applyNumberFormat="1" applyFont="1" applyFill="1" applyBorder="1" applyAlignment="1">
      <alignment shrinkToFit="1"/>
      <protection/>
    </xf>
    <xf numFmtId="38" fontId="5" fillId="33" borderId="21" xfId="49" applyFont="1" applyFill="1" applyBorder="1" applyAlignment="1" applyProtection="1">
      <alignment horizontal="center" vertical="top" shrinkToFit="1"/>
      <protection/>
    </xf>
    <xf numFmtId="38" fontId="5" fillId="33" borderId="22" xfId="49" applyFont="1" applyFill="1" applyBorder="1" applyAlignment="1" applyProtection="1">
      <alignment vertical="top" shrinkToFit="1"/>
      <protection/>
    </xf>
    <xf numFmtId="38" fontId="5" fillId="33" borderId="16" xfId="49" applyFont="1" applyFill="1" applyBorder="1" applyAlignment="1" applyProtection="1">
      <alignment horizontal="center" vertical="top" shrinkToFit="1"/>
      <protection/>
    </xf>
    <xf numFmtId="38" fontId="5" fillId="33" borderId="15" xfId="49" applyFont="1" applyFill="1" applyBorder="1" applyAlignment="1" applyProtection="1">
      <alignment horizontal="center" vertical="top" shrinkToFit="1"/>
      <protection/>
    </xf>
    <xf numFmtId="38" fontId="5" fillId="33" borderId="14" xfId="49" applyFont="1" applyFill="1" applyBorder="1" applyAlignment="1" applyProtection="1">
      <alignment vertical="top" shrinkToFit="1"/>
      <protection/>
    </xf>
    <xf numFmtId="38" fontId="5" fillId="33" borderId="0" xfId="49" applyFont="1" applyFill="1" applyBorder="1" applyAlignment="1" applyProtection="1">
      <alignment horizontal="center" vertical="top" shrinkToFit="1"/>
      <protection/>
    </xf>
    <xf numFmtId="38" fontId="5" fillId="33" borderId="12" xfId="49" applyFont="1" applyFill="1" applyBorder="1" applyAlignment="1" applyProtection="1">
      <alignment horizontal="center" vertical="center" shrinkToFit="1"/>
      <protection/>
    </xf>
    <xf numFmtId="38" fontId="5" fillId="33" borderId="10" xfId="49" applyFont="1" applyFill="1" applyBorder="1" applyAlignment="1" applyProtection="1">
      <alignment vertical="center" shrinkToFit="1"/>
      <protection/>
    </xf>
    <xf numFmtId="38" fontId="5" fillId="33" borderId="11" xfId="49" applyFont="1" applyFill="1" applyBorder="1" applyAlignment="1" applyProtection="1">
      <alignment horizontal="center" vertical="center" shrinkToFit="1"/>
      <protection/>
    </xf>
    <xf numFmtId="38" fontId="5" fillId="33" borderId="15" xfId="49" applyFont="1" applyFill="1" applyBorder="1" applyAlignment="1" applyProtection="1">
      <alignment horizontal="center" vertical="center" shrinkToFit="1"/>
      <protection/>
    </xf>
    <xf numFmtId="38" fontId="5" fillId="33" borderId="14" xfId="49" applyFont="1" applyFill="1" applyBorder="1" applyAlignment="1" applyProtection="1">
      <alignment vertical="center" shrinkToFit="1"/>
      <protection/>
    </xf>
    <xf numFmtId="38" fontId="5" fillId="33" borderId="0" xfId="49" applyFont="1" applyFill="1" applyBorder="1" applyAlignment="1" applyProtection="1">
      <alignment horizontal="center" vertical="center" shrinkToFit="1"/>
      <protection/>
    </xf>
    <xf numFmtId="38" fontId="5" fillId="33" borderId="28" xfId="49" applyFont="1" applyFill="1" applyBorder="1" applyAlignment="1" applyProtection="1">
      <alignment horizontal="center" vertical="center" shrinkToFit="1"/>
      <protection/>
    </xf>
    <xf numFmtId="38" fontId="5" fillId="33" borderId="29" xfId="49" applyFont="1" applyFill="1" applyBorder="1" applyAlignment="1" applyProtection="1">
      <alignment vertical="center" shrinkToFit="1"/>
      <protection/>
    </xf>
    <xf numFmtId="38" fontId="5" fillId="33" borderId="41" xfId="49" applyFont="1" applyFill="1" applyBorder="1" applyAlignment="1" applyProtection="1">
      <alignment horizontal="center" vertical="center" shrinkToFit="1"/>
      <protection/>
    </xf>
    <xf numFmtId="38" fontId="0" fillId="33" borderId="26" xfId="49" applyFont="1" applyFill="1" applyBorder="1" applyAlignment="1" applyProtection="1">
      <alignment horizontal="center" vertical="center"/>
      <protection/>
    </xf>
    <xf numFmtId="38" fontId="0" fillId="33" borderId="11" xfId="49" applyFont="1" applyFill="1" applyBorder="1" applyAlignment="1" applyProtection="1">
      <alignment horizontal="center" vertical="center"/>
      <protection/>
    </xf>
    <xf numFmtId="38" fontId="0" fillId="33" borderId="12" xfId="49" applyFont="1" applyFill="1" applyBorder="1" applyAlignment="1" applyProtection="1">
      <alignment horizontal="center" vertical="center"/>
      <protection/>
    </xf>
    <xf numFmtId="38" fontId="0" fillId="33" borderId="10" xfId="49" applyFont="1" applyFill="1" applyBorder="1" applyAlignment="1" applyProtection="1">
      <alignment horizontal="center" vertical="center"/>
      <protection/>
    </xf>
    <xf numFmtId="178" fontId="0" fillId="33" borderId="11" xfId="49" applyNumberFormat="1" applyFont="1" applyFill="1" applyBorder="1" applyAlignment="1" applyProtection="1" quotePrefix="1">
      <alignment horizontal="right" vertical="center"/>
      <protection/>
    </xf>
    <xf numFmtId="38" fontId="0" fillId="33" borderId="10" xfId="49" applyFont="1" applyFill="1" applyBorder="1" applyAlignment="1" applyProtection="1">
      <alignment horizontal="right" vertical="center"/>
      <protection/>
    </xf>
    <xf numFmtId="38" fontId="0" fillId="33" borderId="11" xfId="49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177" fontId="5" fillId="33" borderId="10" xfId="49" applyNumberFormat="1" applyFont="1" applyFill="1" applyBorder="1" applyAlignment="1" applyProtection="1">
      <alignment horizontal="center" vertical="center"/>
      <protection/>
    </xf>
    <xf numFmtId="177" fontId="5" fillId="33" borderId="11" xfId="49" applyNumberFormat="1" applyFont="1" applyFill="1" applyBorder="1" applyAlignment="1" applyProtection="1">
      <alignment horizontal="center" vertical="center"/>
      <protection/>
    </xf>
    <xf numFmtId="177" fontId="5" fillId="33" borderId="12" xfId="49" applyNumberFormat="1" applyFont="1" applyFill="1" applyBorder="1" applyAlignment="1" applyProtection="1">
      <alignment horizontal="center" vertical="center"/>
      <protection/>
    </xf>
    <xf numFmtId="38" fontId="5" fillId="33" borderId="42" xfId="49" applyFont="1" applyFill="1" applyBorder="1" applyAlignment="1" applyProtection="1">
      <alignment horizontal="center" vertical="center"/>
      <protection/>
    </xf>
    <xf numFmtId="38" fontId="5" fillId="33" borderId="43" xfId="49" applyFont="1" applyFill="1" applyBorder="1" applyAlignment="1" applyProtection="1">
      <alignment horizontal="center" vertical="center"/>
      <protection/>
    </xf>
    <xf numFmtId="38" fontId="5" fillId="33" borderId="44" xfId="49" applyFont="1" applyFill="1" applyBorder="1" applyAlignment="1" applyProtection="1">
      <alignment horizontal="center" vertical="center"/>
      <protection/>
    </xf>
    <xf numFmtId="38" fontId="5" fillId="33" borderId="45" xfId="49" applyFont="1" applyFill="1" applyBorder="1" applyAlignment="1" applyProtection="1">
      <alignment horizontal="center" vertical="center"/>
      <protection/>
    </xf>
    <xf numFmtId="38" fontId="5" fillId="33" borderId="46" xfId="49" applyFont="1" applyFill="1" applyBorder="1" applyAlignment="1" applyProtection="1">
      <alignment horizontal="center" vertical="center"/>
      <protection/>
    </xf>
    <xf numFmtId="177" fontId="5" fillId="33" borderId="34" xfId="49" applyNumberFormat="1" applyFont="1" applyFill="1" applyBorder="1" applyAlignment="1" applyProtection="1">
      <alignment horizontal="center" vertical="center"/>
      <protection/>
    </xf>
    <xf numFmtId="177" fontId="5" fillId="33" borderId="35" xfId="49" applyNumberFormat="1" applyFont="1" applyFill="1" applyBorder="1" applyAlignment="1" applyProtection="1">
      <alignment horizontal="center" vertical="center"/>
      <protection/>
    </xf>
    <xf numFmtId="177" fontId="5" fillId="33" borderId="36" xfId="49" applyNumberFormat="1" applyFont="1" applyFill="1" applyBorder="1" applyAlignment="1" applyProtection="1">
      <alignment horizontal="center" vertical="center"/>
      <protection/>
    </xf>
    <xf numFmtId="38" fontId="0" fillId="33" borderId="47" xfId="49" applyFont="1" applyFill="1" applyBorder="1" applyAlignment="1" applyProtection="1">
      <alignment horizontal="center" vertical="center"/>
      <protection/>
    </xf>
    <xf numFmtId="38" fontId="0" fillId="33" borderId="43" xfId="49" applyFont="1" applyFill="1" applyBorder="1" applyAlignment="1" applyProtection="1">
      <alignment horizontal="center" vertical="center"/>
      <protection/>
    </xf>
    <xf numFmtId="38" fontId="0" fillId="33" borderId="42" xfId="49" applyFont="1" applyFill="1" applyBorder="1" applyAlignment="1" applyProtection="1">
      <alignment horizontal="center" vertical="center"/>
      <protection/>
    </xf>
    <xf numFmtId="38" fontId="0" fillId="33" borderId="43" xfId="49" applyFont="1" applyFill="1" applyBorder="1" applyAlignment="1" applyProtection="1" quotePrefix="1">
      <alignment horizontal="center" vertical="center"/>
      <protection/>
    </xf>
    <xf numFmtId="38" fontId="0" fillId="33" borderId="44" xfId="49" applyFont="1" applyFill="1" applyBorder="1" applyAlignment="1" applyProtection="1" quotePrefix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38" fontId="5" fillId="33" borderId="48" xfId="49" applyFont="1" applyFill="1" applyBorder="1" applyAlignment="1" applyProtection="1">
      <alignment horizontal="center" vertical="center"/>
      <protection/>
    </xf>
    <xf numFmtId="38" fontId="5" fillId="33" borderId="49" xfId="49" applyFont="1" applyFill="1" applyBorder="1" applyAlignment="1" applyProtection="1">
      <alignment horizontal="center" vertical="center"/>
      <protection/>
    </xf>
    <xf numFmtId="38" fontId="0" fillId="33" borderId="50" xfId="49" applyFont="1" applyFill="1" applyBorder="1" applyAlignment="1" applyProtection="1" quotePrefix="1">
      <alignment horizontal="center" vertical="center"/>
      <protection/>
    </xf>
    <xf numFmtId="38" fontId="7" fillId="33" borderId="0" xfId="49" applyFont="1" applyFill="1" applyBorder="1" applyAlignment="1" applyProtection="1">
      <alignment horizontal="right" vertical="center"/>
      <protection/>
    </xf>
    <xf numFmtId="38" fontId="7" fillId="33" borderId="0" xfId="49" applyFont="1" applyFill="1" applyBorder="1" applyAlignment="1" applyProtection="1" quotePrefix="1">
      <alignment horizontal="right" vertical="center"/>
      <protection/>
    </xf>
    <xf numFmtId="38" fontId="5" fillId="33" borderId="51" xfId="49" applyFont="1" applyFill="1" applyBorder="1" applyAlignment="1" applyProtection="1">
      <alignment horizontal="center" vertical="center"/>
      <protection/>
    </xf>
    <xf numFmtId="177" fontId="5" fillId="33" borderId="52" xfId="49" applyNumberFormat="1" applyFont="1" applyFill="1" applyBorder="1" applyAlignment="1" applyProtection="1">
      <alignment horizontal="center" vertical="center"/>
      <protection/>
    </xf>
    <xf numFmtId="177" fontId="5" fillId="33" borderId="53" xfId="49" applyNumberFormat="1" applyFont="1" applyFill="1" applyBorder="1" applyAlignment="1" applyProtection="1">
      <alignment horizontal="center" vertical="center"/>
      <protection/>
    </xf>
    <xf numFmtId="177" fontId="5" fillId="33" borderId="49" xfId="49" applyNumberFormat="1" applyFont="1" applyFill="1" applyBorder="1" applyAlignment="1" applyProtection="1">
      <alignment horizontal="center" vertical="center"/>
      <protection/>
    </xf>
    <xf numFmtId="178" fontId="0" fillId="0" borderId="35" xfId="49" applyNumberFormat="1" applyFont="1" applyFill="1" applyBorder="1" applyAlignment="1" applyProtection="1" quotePrefix="1">
      <alignment horizontal="right" vertical="center"/>
      <protection/>
    </xf>
    <xf numFmtId="38" fontId="0" fillId="0" borderId="34" xfId="49" applyFont="1" applyFill="1" applyBorder="1" applyAlignment="1" applyProtection="1">
      <alignment horizontal="right" vertical="center"/>
      <protection/>
    </xf>
    <xf numFmtId="38" fontId="0" fillId="0" borderId="35" xfId="49" applyFont="1" applyFill="1" applyBorder="1" applyAlignment="1" applyProtection="1">
      <alignment horizontal="right" vertical="center"/>
      <protection/>
    </xf>
    <xf numFmtId="38" fontId="0" fillId="33" borderId="54" xfId="49" applyFont="1" applyFill="1" applyBorder="1" applyAlignment="1" applyProtection="1">
      <alignment horizontal="center" vertical="center"/>
      <protection/>
    </xf>
    <xf numFmtId="38" fontId="0" fillId="33" borderId="55" xfId="49" applyFont="1" applyFill="1" applyBorder="1" applyAlignment="1" applyProtection="1">
      <alignment horizontal="center" vertical="center"/>
      <protection/>
    </xf>
    <xf numFmtId="38" fontId="0" fillId="0" borderId="55" xfId="49" applyFont="1" applyFill="1" applyBorder="1" applyAlignment="1" applyProtection="1">
      <alignment horizontal="center" vertical="center"/>
      <protection/>
    </xf>
    <xf numFmtId="38" fontId="0" fillId="0" borderId="55" xfId="49" applyFont="1" applyFill="1" applyBorder="1" applyAlignment="1" applyProtection="1" quotePrefix="1">
      <alignment horizontal="center" vertical="center"/>
      <protection/>
    </xf>
    <xf numFmtId="177" fontId="5" fillId="33" borderId="55" xfId="49" applyNumberFormat="1" applyFont="1" applyFill="1" applyBorder="1" applyAlignment="1" applyProtection="1">
      <alignment horizontal="center" vertical="center"/>
      <protection/>
    </xf>
    <xf numFmtId="177" fontId="5" fillId="33" borderId="22" xfId="49" applyNumberFormat="1" applyFont="1" applyFill="1" applyBorder="1" applyAlignment="1" applyProtection="1">
      <alignment horizontal="center" vertical="center"/>
      <protection/>
    </xf>
    <xf numFmtId="38" fontId="5" fillId="33" borderId="54" xfId="49" applyFont="1" applyFill="1" applyBorder="1" applyAlignment="1" applyProtection="1">
      <alignment horizontal="center" vertical="center"/>
      <protection/>
    </xf>
    <xf numFmtId="38" fontId="5" fillId="33" borderId="55" xfId="49" applyFont="1" applyFill="1" applyBorder="1" applyAlignment="1" applyProtection="1">
      <alignment horizontal="center" vertical="center"/>
      <protection/>
    </xf>
    <xf numFmtId="177" fontId="5" fillId="0" borderId="49" xfId="49" applyNumberFormat="1" applyFont="1" applyFill="1" applyBorder="1" applyAlignment="1" applyProtection="1">
      <alignment horizontal="center" vertical="center"/>
      <protection/>
    </xf>
    <xf numFmtId="177" fontId="5" fillId="0" borderId="56" xfId="49" applyNumberFormat="1" applyFont="1" applyFill="1" applyBorder="1" applyAlignment="1" applyProtection="1">
      <alignment horizontal="center" vertical="center"/>
      <protection/>
    </xf>
    <xf numFmtId="177" fontId="5" fillId="0" borderId="55" xfId="49" applyNumberFormat="1" applyFont="1" applyFill="1" applyBorder="1" applyAlignment="1" applyProtection="1">
      <alignment horizontal="center" vertical="center"/>
      <protection/>
    </xf>
    <xf numFmtId="177" fontId="5" fillId="0" borderId="57" xfId="49" applyNumberFormat="1" applyFont="1" applyFill="1" applyBorder="1" applyAlignment="1" applyProtection="1">
      <alignment horizontal="center" vertical="center"/>
      <protection/>
    </xf>
    <xf numFmtId="38" fontId="5" fillId="33" borderId="58" xfId="49" applyFont="1" applyFill="1" applyBorder="1" applyAlignment="1" applyProtection="1">
      <alignment horizontal="center" vertical="center"/>
      <protection/>
    </xf>
    <xf numFmtId="38" fontId="5" fillId="33" borderId="52" xfId="49" applyFont="1" applyFill="1" applyBorder="1" applyAlignment="1" applyProtection="1">
      <alignment horizontal="center" vertical="center"/>
      <protection/>
    </xf>
    <xf numFmtId="177" fontId="10" fillId="33" borderId="10" xfId="49" applyNumberFormat="1" applyFont="1" applyFill="1" applyBorder="1" applyAlignment="1" applyProtection="1" quotePrefix="1">
      <alignment horizontal="center" vertical="center"/>
      <protection/>
    </xf>
    <xf numFmtId="177" fontId="10" fillId="33" borderId="11" xfId="49" applyNumberFormat="1" applyFont="1" applyFill="1" applyBorder="1" applyAlignment="1" applyProtection="1" quotePrefix="1">
      <alignment horizontal="center" vertical="center"/>
      <protection/>
    </xf>
    <xf numFmtId="177" fontId="10" fillId="33" borderId="12" xfId="49" applyNumberFormat="1" applyFont="1" applyFill="1" applyBorder="1" applyAlignment="1" applyProtection="1" quotePrefix="1">
      <alignment horizontal="center" vertical="center"/>
      <protection/>
    </xf>
    <xf numFmtId="38" fontId="10" fillId="33" borderId="34" xfId="49" applyFont="1" applyFill="1" applyBorder="1" applyAlignment="1" applyProtection="1" quotePrefix="1">
      <alignment horizontal="right" vertical="center"/>
      <protection/>
    </xf>
    <xf numFmtId="38" fontId="10" fillId="33" borderId="35" xfId="49" applyFont="1" applyFill="1" applyBorder="1" applyAlignment="1" applyProtection="1" quotePrefix="1">
      <alignment horizontal="right" vertical="center"/>
      <protection/>
    </xf>
    <xf numFmtId="38" fontId="10" fillId="33" borderId="36" xfId="49" applyFont="1" applyFill="1" applyBorder="1" applyAlignment="1" applyProtection="1" quotePrefix="1">
      <alignment horizontal="right" vertical="center"/>
      <protection/>
    </xf>
    <xf numFmtId="177" fontId="10" fillId="33" borderId="34" xfId="49" applyNumberFormat="1" applyFont="1" applyFill="1" applyBorder="1" applyAlignment="1" applyProtection="1" quotePrefix="1">
      <alignment horizontal="center" vertical="center"/>
      <protection/>
    </xf>
    <xf numFmtId="177" fontId="10" fillId="33" borderId="35" xfId="49" applyNumberFormat="1" applyFont="1" applyFill="1" applyBorder="1" applyAlignment="1" applyProtection="1" quotePrefix="1">
      <alignment horizontal="center" vertical="center"/>
      <protection/>
    </xf>
    <xf numFmtId="177" fontId="10" fillId="33" borderId="36" xfId="49" applyNumberFormat="1" applyFont="1" applyFill="1" applyBorder="1" applyAlignment="1" applyProtection="1" quotePrefix="1">
      <alignment horizontal="center" vertical="center"/>
      <protection/>
    </xf>
    <xf numFmtId="38" fontId="10" fillId="33" borderId="10" xfId="49" applyFont="1" applyFill="1" applyBorder="1" applyAlignment="1" applyProtection="1" quotePrefix="1">
      <alignment horizontal="right" vertical="center"/>
      <protection/>
    </xf>
    <xf numFmtId="38" fontId="10" fillId="33" borderId="11" xfId="49" applyFont="1" applyFill="1" applyBorder="1" applyAlignment="1" applyProtection="1" quotePrefix="1">
      <alignment horizontal="right" vertical="center"/>
      <protection/>
    </xf>
    <xf numFmtId="38" fontId="10" fillId="33" borderId="12" xfId="49" applyFont="1" applyFill="1" applyBorder="1" applyAlignment="1" applyProtection="1" quotePrefix="1">
      <alignment horizontal="right" vertical="center"/>
      <protection/>
    </xf>
    <xf numFmtId="38" fontId="8" fillId="33" borderId="42" xfId="49" applyFont="1" applyFill="1" applyBorder="1" applyAlignment="1" applyProtection="1" quotePrefix="1">
      <alignment horizontal="center" vertical="center"/>
      <protection/>
    </xf>
    <xf numFmtId="38" fontId="8" fillId="33" borderId="43" xfId="49" applyFont="1" applyFill="1" applyBorder="1" applyAlignment="1" applyProtection="1" quotePrefix="1">
      <alignment horizontal="center" vertical="center"/>
      <protection/>
    </xf>
    <xf numFmtId="38" fontId="8" fillId="33" borderId="44" xfId="49" applyFont="1" applyFill="1" applyBorder="1" applyAlignment="1" applyProtection="1" quotePrefix="1">
      <alignment horizontal="center" vertical="center"/>
      <protection/>
    </xf>
    <xf numFmtId="177" fontId="10" fillId="0" borderId="10" xfId="49" applyNumberFormat="1" applyFont="1" applyFill="1" applyBorder="1" applyAlignment="1" applyProtection="1" quotePrefix="1">
      <alignment horizontal="center" vertical="center"/>
      <protection/>
    </xf>
    <xf numFmtId="177" fontId="10" fillId="0" borderId="11" xfId="49" applyNumberFormat="1" applyFont="1" applyFill="1" applyBorder="1" applyAlignment="1" applyProtection="1" quotePrefix="1">
      <alignment horizontal="center" vertical="center"/>
      <protection/>
    </xf>
    <xf numFmtId="177" fontId="10" fillId="0" borderId="12" xfId="49" applyNumberFormat="1" applyFont="1" applyFill="1" applyBorder="1" applyAlignment="1" applyProtection="1" quotePrefix="1">
      <alignment horizontal="center" vertical="center"/>
      <protection/>
    </xf>
    <xf numFmtId="38" fontId="10" fillId="0" borderId="10" xfId="49" applyFont="1" applyFill="1" applyBorder="1" applyAlignment="1" applyProtection="1" quotePrefix="1">
      <alignment horizontal="right" vertical="center"/>
      <protection/>
    </xf>
    <xf numFmtId="38" fontId="10" fillId="0" borderId="11" xfId="49" applyFont="1" applyFill="1" applyBorder="1" applyAlignment="1" applyProtection="1" quotePrefix="1">
      <alignment horizontal="right" vertical="center"/>
      <protection/>
    </xf>
    <xf numFmtId="38" fontId="10" fillId="0" borderId="12" xfId="49" applyFont="1" applyFill="1" applyBorder="1" applyAlignment="1" applyProtection="1" quotePrefix="1">
      <alignment horizontal="right" vertical="center"/>
      <protection/>
    </xf>
    <xf numFmtId="38" fontId="8" fillId="33" borderId="10" xfId="49" applyFont="1" applyFill="1" applyBorder="1" applyAlignment="1" applyProtection="1">
      <alignment horizontal="center" vertical="center"/>
      <protection/>
    </xf>
    <xf numFmtId="38" fontId="8" fillId="33" borderId="11" xfId="49" applyFont="1" applyFill="1" applyBorder="1" applyAlignment="1" applyProtection="1">
      <alignment horizontal="center" vertical="center"/>
      <protection/>
    </xf>
    <xf numFmtId="38" fontId="8" fillId="33" borderId="12" xfId="49" applyFont="1" applyFill="1" applyBorder="1" applyAlignment="1" applyProtection="1">
      <alignment horizontal="center" vertical="center"/>
      <protection/>
    </xf>
    <xf numFmtId="38" fontId="10" fillId="0" borderId="10" xfId="49" applyFont="1" applyFill="1" applyBorder="1" applyAlignment="1" applyProtection="1" quotePrefix="1">
      <alignment vertical="center"/>
      <protection/>
    </xf>
    <xf numFmtId="38" fontId="10" fillId="0" borderId="11" xfId="49" applyFont="1" applyFill="1" applyBorder="1" applyAlignment="1" applyProtection="1" quotePrefix="1">
      <alignment vertical="center"/>
      <protection/>
    </xf>
    <xf numFmtId="38" fontId="10" fillId="0" borderId="12" xfId="49" applyFont="1" applyFill="1" applyBorder="1" applyAlignment="1" applyProtection="1" quotePrefix="1">
      <alignment vertical="center"/>
      <protection/>
    </xf>
    <xf numFmtId="38" fontId="10" fillId="0" borderId="34" xfId="49" applyFont="1" applyFill="1" applyBorder="1" applyAlignment="1" applyProtection="1" quotePrefix="1">
      <alignment vertical="center"/>
      <protection/>
    </xf>
    <xf numFmtId="38" fontId="10" fillId="0" borderId="35" xfId="49" applyFont="1" applyFill="1" applyBorder="1" applyAlignment="1" applyProtection="1" quotePrefix="1">
      <alignment vertical="center"/>
      <protection/>
    </xf>
    <xf numFmtId="38" fontId="10" fillId="0" borderId="36" xfId="49" applyFont="1" applyFill="1" applyBorder="1" applyAlignment="1" applyProtection="1" quotePrefix="1">
      <alignment vertical="center"/>
      <protection/>
    </xf>
    <xf numFmtId="177" fontId="10" fillId="0" borderId="34" xfId="49" applyNumberFormat="1" applyFont="1" applyFill="1" applyBorder="1" applyAlignment="1" applyProtection="1" quotePrefix="1">
      <alignment horizontal="center" vertical="center"/>
      <protection/>
    </xf>
    <xf numFmtId="177" fontId="10" fillId="0" borderId="35" xfId="49" applyNumberFormat="1" applyFont="1" applyFill="1" applyBorder="1" applyAlignment="1" applyProtection="1" quotePrefix="1">
      <alignment horizontal="center" vertical="center"/>
      <protection/>
    </xf>
    <xf numFmtId="177" fontId="10" fillId="0" borderId="36" xfId="49" applyNumberFormat="1" applyFont="1" applyFill="1" applyBorder="1" applyAlignment="1" applyProtection="1" quotePrefix="1">
      <alignment horizontal="center" vertical="center"/>
      <protection/>
    </xf>
    <xf numFmtId="38" fontId="8" fillId="33" borderId="59" xfId="49" applyFont="1" applyFill="1" applyBorder="1" applyAlignment="1" applyProtection="1">
      <alignment horizontal="center" vertical="center"/>
      <protection/>
    </xf>
    <xf numFmtId="38" fontId="8" fillId="33" borderId="35" xfId="49" applyFont="1" applyFill="1" applyBorder="1" applyAlignment="1" applyProtection="1">
      <alignment horizontal="center" vertical="center"/>
      <protection/>
    </xf>
    <xf numFmtId="38" fontId="8" fillId="33" borderId="11" xfId="49" applyFont="1" applyFill="1" applyBorder="1" applyAlignment="1" applyProtection="1">
      <alignment horizontal="distributed" vertical="center"/>
      <protection/>
    </xf>
    <xf numFmtId="38" fontId="10" fillId="0" borderId="34" xfId="49" applyFont="1" applyFill="1" applyBorder="1" applyAlignment="1" applyProtection="1" quotePrefix="1">
      <alignment horizontal="right" vertical="center"/>
      <protection/>
    </xf>
    <xf numFmtId="38" fontId="10" fillId="0" borderId="35" xfId="49" applyFont="1" applyFill="1" applyBorder="1" applyAlignment="1" applyProtection="1" quotePrefix="1">
      <alignment horizontal="right" vertical="center"/>
      <protection/>
    </xf>
    <xf numFmtId="38" fontId="10" fillId="0" borderId="36" xfId="49" applyFont="1" applyFill="1" applyBorder="1" applyAlignment="1" applyProtection="1" quotePrefix="1">
      <alignment horizontal="right" vertical="center"/>
      <protection/>
    </xf>
    <xf numFmtId="49" fontId="8" fillId="0" borderId="11" xfId="49" applyNumberFormat="1" applyFont="1" applyFill="1" applyBorder="1" applyAlignment="1" applyProtection="1">
      <alignment horizontal="center" vertical="center"/>
      <protection/>
    </xf>
    <xf numFmtId="38" fontId="8" fillId="33" borderId="26" xfId="49" applyFont="1" applyFill="1" applyBorder="1" applyAlignment="1" applyProtection="1">
      <alignment horizontal="right" vertical="center"/>
      <protection/>
    </xf>
    <xf numFmtId="38" fontId="8" fillId="33" borderId="11" xfId="49" applyFont="1" applyFill="1" applyBorder="1" applyAlignment="1" applyProtection="1">
      <alignment horizontal="right" vertical="center"/>
      <protection/>
    </xf>
    <xf numFmtId="38" fontId="8" fillId="0" borderId="11" xfId="49" applyFont="1" applyFill="1" applyBorder="1" applyAlignment="1" applyProtection="1">
      <alignment horizontal="distributed" vertical="center"/>
      <protection/>
    </xf>
    <xf numFmtId="38" fontId="8" fillId="33" borderId="26" xfId="49" applyFont="1" applyFill="1" applyBorder="1" applyAlignment="1" applyProtection="1">
      <alignment horizontal="center" vertical="center"/>
      <protection/>
    </xf>
    <xf numFmtId="38" fontId="8" fillId="33" borderId="24" xfId="49" applyFont="1" applyFill="1" applyBorder="1" applyAlignment="1" applyProtection="1">
      <alignment horizontal="center" vertical="center"/>
      <protection/>
    </xf>
    <xf numFmtId="38" fontId="8" fillId="33" borderId="0" xfId="49" applyFont="1" applyFill="1" applyBorder="1" applyAlignment="1" applyProtection="1">
      <alignment horizontal="center" vertical="center"/>
      <protection/>
    </xf>
    <xf numFmtId="38" fontId="8" fillId="33" borderId="25" xfId="49" applyFont="1" applyFill="1" applyBorder="1" applyAlignment="1" applyProtection="1">
      <alignment horizontal="center" vertical="center"/>
      <protection/>
    </xf>
    <xf numFmtId="38" fontId="8" fillId="33" borderId="16" xfId="49" applyFont="1" applyFill="1" applyBorder="1" applyAlignment="1" applyProtection="1">
      <alignment horizontal="center" vertical="center"/>
      <protection/>
    </xf>
    <xf numFmtId="38" fontId="8" fillId="33" borderId="16" xfId="49" applyFont="1" applyFill="1" applyBorder="1" applyAlignment="1" applyProtection="1">
      <alignment horizontal="distributed" vertical="center"/>
      <protection/>
    </xf>
    <xf numFmtId="38" fontId="8" fillId="33" borderId="49" xfId="49" applyFont="1" applyFill="1" applyBorder="1" applyAlignment="1" applyProtection="1">
      <alignment horizontal="center" vertical="center"/>
      <protection/>
    </xf>
    <xf numFmtId="38" fontId="8" fillId="33" borderId="49" xfId="49" applyFont="1" applyFill="1" applyBorder="1" applyAlignment="1" applyProtection="1" quotePrefix="1">
      <alignment horizontal="center" vertical="center"/>
      <protection/>
    </xf>
    <xf numFmtId="38" fontId="8" fillId="33" borderId="46" xfId="49" applyFont="1" applyFill="1" applyBorder="1" applyAlignment="1" applyProtection="1">
      <alignment horizontal="center" vertical="center"/>
      <protection/>
    </xf>
    <xf numFmtId="38" fontId="8" fillId="33" borderId="46" xfId="49" applyFont="1" applyFill="1" applyBorder="1" applyAlignment="1" applyProtection="1" quotePrefix="1">
      <alignment horizontal="center" vertical="center"/>
      <protection/>
    </xf>
    <xf numFmtId="38" fontId="8" fillId="33" borderId="51" xfId="49" applyFont="1" applyFill="1" applyBorder="1" applyAlignment="1" applyProtection="1" quotePrefix="1">
      <alignment horizontal="center" vertical="center"/>
      <protection/>
    </xf>
    <xf numFmtId="38" fontId="8" fillId="33" borderId="56" xfId="49" applyFont="1" applyFill="1" applyBorder="1" applyAlignment="1" applyProtection="1" quotePrefix="1">
      <alignment horizontal="center" vertical="center"/>
      <protection/>
    </xf>
    <xf numFmtId="177" fontId="10" fillId="0" borderId="49" xfId="49" applyNumberFormat="1" applyFont="1" applyFill="1" applyBorder="1" applyAlignment="1" applyProtection="1" quotePrefix="1">
      <alignment horizontal="center" vertical="center"/>
      <protection/>
    </xf>
    <xf numFmtId="177" fontId="10" fillId="0" borderId="56" xfId="49" applyNumberFormat="1" applyFont="1" applyFill="1" applyBorder="1" applyAlignment="1" applyProtection="1" quotePrefix="1">
      <alignment horizontal="center" vertical="center"/>
      <protection/>
    </xf>
    <xf numFmtId="177" fontId="10" fillId="0" borderId="52" xfId="49" applyNumberFormat="1" applyFont="1" applyFill="1" applyBorder="1" applyAlignment="1" applyProtection="1" quotePrefix="1">
      <alignment horizontal="center" vertical="center"/>
      <protection/>
    </xf>
    <xf numFmtId="177" fontId="10" fillId="0" borderId="53" xfId="49" applyNumberFormat="1" applyFont="1" applyFill="1" applyBorder="1" applyAlignment="1" applyProtection="1" quotePrefix="1">
      <alignment horizontal="center" vertical="center"/>
      <protection/>
    </xf>
    <xf numFmtId="177" fontId="10" fillId="0" borderId="55" xfId="49" applyNumberFormat="1" applyFont="1" applyFill="1" applyBorder="1" applyAlignment="1" applyProtection="1" quotePrefix="1">
      <alignment horizontal="center" vertical="center"/>
      <protection/>
    </xf>
    <xf numFmtId="177" fontId="10" fillId="0" borderId="57" xfId="49" applyNumberFormat="1" applyFont="1" applyFill="1" applyBorder="1" applyAlignment="1" applyProtection="1" quotePrefix="1">
      <alignment horizontal="center" vertical="center"/>
      <protection/>
    </xf>
    <xf numFmtId="38" fontId="7" fillId="33" borderId="41" xfId="49" applyFont="1" applyFill="1" applyBorder="1" applyAlignment="1" applyProtection="1">
      <alignment horizontal="right" vertical="center"/>
      <protection/>
    </xf>
    <xf numFmtId="38" fontId="7" fillId="33" borderId="41" xfId="49" applyFont="1" applyFill="1" applyBorder="1" applyAlignment="1" applyProtection="1" quotePrefix="1">
      <alignment horizontal="right" vertical="center"/>
      <protection/>
    </xf>
    <xf numFmtId="0" fontId="0" fillId="33" borderId="41" xfId="0" applyFill="1" applyBorder="1" applyAlignment="1">
      <alignment vertical="center"/>
    </xf>
    <xf numFmtId="38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38" fontId="5" fillId="33" borderId="59" xfId="49" applyFont="1" applyFill="1" applyBorder="1" applyAlignment="1" applyProtection="1">
      <alignment horizontal="center" vertical="center"/>
      <protection/>
    </xf>
    <xf numFmtId="38" fontId="5" fillId="33" borderId="35" xfId="49" applyFont="1" applyFill="1" applyBorder="1" applyAlignment="1" applyProtection="1">
      <alignment horizontal="center" vertical="center"/>
      <protection/>
    </xf>
    <xf numFmtId="38" fontId="5" fillId="33" borderId="36" xfId="49" applyFont="1" applyFill="1" applyBorder="1" applyAlignment="1" applyProtection="1">
      <alignment horizontal="center" vertical="center"/>
      <protection/>
    </xf>
    <xf numFmtId="177" fontId="5" fillId="33" borderId="34" xfId="49" applyNumberFormat="1" applyFont="1" applyFill="1" applyBorder="1" applyAlignment="1" applyProtection="1">
      <alignment horizontal="right" vertical="center"/>
      <protection/>
    </xf>
    <xf numFmtId="177" fontId="5" fillId="33" borderId="35" xfId="49" applyNumberFormat="1" applyFont="1" applyFill="1" applyBorder="1" applyAlignment="1" applyProtection="1">
      <alignment horizontal="right" vertical="center"/>
      <protection/>
    </xf>
    <xf numFmtId="177" fontId="5" fillId="0" borderId="34" xfId="49" applyNumberFormat="1" applyFont="1" applyFill="1" applyBorder="1" applyAlignment="1" applyProtection="1">
      <alignment horizontal="right" vertical="center"/>
      <protection/>
    </xf>
    <xf numFmtId="177" fontId="5" fillId="0" borderId="35" xfId="49" applyNumberFormat="1" applyFont="1" applyFill="1" applyBorder="1" applyAlignment="1" applyProtection="1">
      <alignment horizontal="right" vertical="center"/>
      <protection/>
    </xf>
    <xf numFmtId="177" fontId="5" fillId="33" borderId="38" xfId="49" applyNumberFormat="1" applyFont="1" applyFill="1" applyBorder="1" applyAlignment="1" applyProtection="1">
      <alignment horizontal="right" vertical="center"/>
      <protection/>
    </xf>
    <xf numFmtId="177" fontId="5" fillId="33" borderId="39" xfId="49" applyNumberFormat="1" applyFont="1" applyFill="1" applyBorder="1" applyAlignment="1" applyProtection="1">
      <alignment horizontal="right" vertical="center"/>
      <protection/>
    </xf>
    <xf numFmtId="177" fontId="5" fillId="33" borderId="10" xfId="49" applyNumberFormat="1" applyFont="1" applyFill="1" applyBorder="1" applyAlignment="1" applyProtection="1">
      <alignment horizontal="right" vertical="center"/>
      <protection/>
    </xf>
    <xf numFmtId="177" fontId="5" fillId="33" borderId="11" xfId="49" applyNumberFormat="1" applyFont="1" applyFill="1" applyBorder="1" applyAlignment="1" applyProtection="1">
      <alignment horizontal="right" vertical="center"/>
      <protection/>
    </xf>
    <xf numFmtId="177" fontId="5" fillId="33" borderId="14" xfId="49" applyNumberFormat="1" applyFont="1" applyFill="1" applyBorder="1" applyAlignment="1" applyProtection="1">
      <alignment horizontal="right" vertical="center"/>
      <protection/>
    </xf>
    <xf numFmtId="177" fontId="5" fillId="33" borderId="0" xfId="49" applyNumberFormat="1" applyFont="1" applyFill="1" applyBorder="1" applyAlignment="1" applyProtection="1">
      <alignment horizontal="right" vertical="center"/>
      <protection/>
    </xf>
    <xf numFmtId="38" fontId="5" fillId="0" borderId="60" xfId="49" applyFont="1" applyFill="1" applyBorder="1" applyAlignment="1" applyProtection="1">
      <alignment horizontal="right" vertical="center"/>
      <protection/>
    </xf>
    <xf numFmtId="38" fontId="5" fillId="0" borderId="61" xfId="49" applyFont="1" applyFill="1" applyBorder="1" applyAlignment="1" applyProtection="1">
      <alignment horizontal="right" vertical="center"/>
      <protection/>
    </xf>
    <xf numFmtId="38" fontId="5" fillId="0" borderId="14" xfId="49" applyFont="1" applyFill="1" applyBorder="1" applyAlignment="1" applyProtection="1">
      <alignment horizontal="right" vertical="center"/>
      <protection/>
    </xf>
    <xf numFmtId="38" fontId="5" fillId="33" borderId="60" xfId="49" applyFont="1" applyFill="1" applyBorder="1" applyAlignment="1" applyProtection="1">
      <alignment horizontal="center" vertical="center"/>
      <protection/>
    </xf>
    <xf numFmtId="38" fontId="5" fillId="33" borderId="61" xfId="49" applyFont="1" applyFill="1" applyBorder="1" applyAlignment="1" applyProtection="1">
      <alignment horizontal="center" vertical="center"/>
      <protection/>
    </xf>
    <xf numFmtId="38" fontId="5" fillId="33" borderId="14" xfId="49" applyFont="1" applyFill="1" applyBorder="1" applyAlignment="1" applyProtection="1">
      <alignment horizontal="center" vertical="center"/>
      <protection/>
    </xf>
    <xf numFmtId="38" fontId="5" fillId="33" borderId="24" xfId="49" applyFont="1" applyFill="1" applyBorder="1" applyAlignment="1" applyProtection="1">
      <alignment horizontal="center" vertical="center"/>
      <protection/>
    </xf>
    <xf numFmtId="38" fontId="5" fillId="33" borderId="0" xfId="49" applyFont="1" applyFill="1" applyBorder="1" applyAlignment="1" applyProtection="1">
      <alignment horizontal="center" vertical="center"/>
      <protection/>
    </xf>
    <xf numFmtId="38" fontId="5" fillId="0" borderId="52" xfId="49" applyFont="1" applyFill="1" applyBorder="1" applyAlignment="1" applyProtection="1">
      <alignment horizontal="right" vertical="center"/>
      <protection/>
    </xf>
    <xf numFmtId="38" fontId="5" fillId="0" borderId="53" xfId="49" applyFont="1" applyFill="1" applyBorder="1" applyAlignment="1" applyProtection="1">
      <alignment horizontal="right" vertical="center"/>
      <protection/>
    </xf>
    <xf numFmtId="38" fontId="5" fillId="33" borderId="34" xfId="49" applyFont="1" applyFill="1" applyBorder="1" applyAlignment="1" applyProtection="1">
      <alignment horizontal="center" vertical="center"/>
      <protection/>
    </xf>
    <xf numFmtId="38" fontId="5" fillId="33" borderId="22" xfId="49" applyFont="1" applyFill="1" applyBorder="1" applyAlignment="1" applyProtection="1">
      <alignment horizontal="center" vertical="top"/>
      <protection/>
    </xf>
    <xf numFmtId="38" fontId="5" fillId="33" borderId="16" xfId="49" applyFont="1" applyFill="1" applyBorder="1" applyAlignment="1" applyProtection="1">
      <alignment horizontal="center" vertical="top"/>
      <protection/>
    </xf>
    <xf numFmtId="38" fontId="5" fillId="33" borderId="21" xfId="49" applyFont="1" applyFill="1" applyBorder="1" applyAlignment="1" applyProtection="1">
      <alignment horizontal="center" vertical="top"/>
      <protection/>
    </xf>
    <xf numFmtId="38" fontId="5" fillId="33" borderId="37" xfId="49" applyFont="1" applyFill="1" applyBorder="1" applyAlignment="1" applyProtection="1">
      <alignment horizontal="center" vertical="center"/>
      <protection/>
    </xf>
    <xf numFmtId="38" fontId="5" fillId="33" borderId="10" xfId="49" applyFont="1" applyFill="1" applyBorder="1" applyAlignment="1" applyProtection="1">
      <alignment horizontal="right" vertical="center"/>
      <protection/>
    </xf>
    <xf numFmtId="38" fontId="5" fillId="33" borderId="11" xfId="49" applyFont="1" applyFill="1" applyBorder="1" applyAlignment="1" applyProtection="1">
      <alignment horizontal="right" vertical="center"/>
      <protection/>
    </xf>
    <xf numFmtId="38" fontId="5" fillId="33" borderId="12" xfId="49" applyFont="1" applyFill="1" applyBorder="1" applyAlignment="1" applyProtection="1">
      <alignment horizontal="right" vertical="center"/>
      <protection/>
    </xf>
    <xf numFmtId="38" fontId="5" fillId="33" borderId="19" xfId="49" applyFont="1" applyFill="1" applyBorder="1" applyAlignment="1" applyProtection="1">
      <alignment horizontal="center"/>
      <protection/>
    </xf>
    <xf numFmtId="38" fontId="5" fillId="33" borderId="33" xfId="49" applyFont="1" applyFill="1" applyBorder="1" applyAlignment="1" applyProtection="1">
      <alignment horizontal="center"/>
      <protection/>
    </xf>
    <xf numFmtId="38" fontId="5" fillId="33" borderId="18" xfId="49" applyFont="1" applyFill="1" applyBorder="1" applyAlignment="1" applyProtection="1">
      <alignment horizontal="center"/>
      <protection/>
    </xf>
    <xf numFmtId="38" fontId="5" fillId="33" borderId="25" xfId="49" applyFont="1" applyFill="1" applyBorder="1" applyAlignment="1" applyProtection="1">
      <alignment horizontal="left" vertical="center"/>
      <protection/>
    </xf>
    <xf numFmtId="38" fontId="5" fillId="33" borderId="16" xfId="49" applyFont="1" applyFill="1" applyBorder="1" applyAlignment="1" applyProtection="1">
      <alignment horizontal="left" vertical="center"/>
      <protection/>
    </xf>
    <xf numFmtId="38" fontId="5" fillId="33" borderId="32" xfId="49" applyFont="1" applyFill="1" applyBorder="1" applyAlignment="1" applyProtection="1">
      <alignment horizontal="right" vertical="center"/>
      <protection/>
    </xf>
    <xf numFmtId="38" fontId="5" fillId="33" borderId="33" xfId="49" applyFont="1" applyFill="1" applyBorder="1" applyAlignment="1" applyProtection="1">
      <alignment horizontal="right" vertical="center"/>
      <protection/>
    </xf>
    <xf numFmtId="38" fontId="5" fillId="33" borderId="26" xfId="49" applyFont="1" applyFill="1" applyBorder="1" applyAlignment="1" applyProtection="1">
      <alignment horizontal="center" vertical="center"/>
      <protection/>
    </xf>
    <xf numFmtId="38" fontId="5" fillId="33" borderId="11" xfId="49" applyFont="1" applyFill="1" applyBorder="1" applyAlignment="1" applyProtection="1">
      <alignment horizontal="center" vertical="center"/>
      <protection/>
    </xf>
    <xf numFmtId="38" fontId="5" fillId="33" borderId="12" xfId="49" applyFont="1" applyFill="1" applyBorder="1" applyAlignment="1" applyProtection="1">
      <alignment horizontal="center" vertical="center"/>
      <protection/>
    </xf>
    <xf numFmtId="38" fontId="5" fillId="33" borderId="62" xfId="49" applyFont="1" applyFill="1" applyBorder="1" applyAlignment="1" applyProtection="1">
      <alignment horizontal="center" vertical="center"/>
      <protection/>
    </xf>
    <xf numFmtId="38" fontId="5" fillId="33" borderId="39" xfId="49" applyFont="1" applyFill="1" applyBorder="1" applyAlignment="1" applyProtection="1">
      <alignment horizontal="center" vertical="center"/>
      <protection/>
    </xf>
    <xf numFmtId="38" fontId="5" fillId="33" borderId="40" xfId="49" applyFont="1" applyFill="1" applyBorder="1" applyAlignment="1" applyProtection="1">
      <alignment horizontal="center" vertical="center"/>
      <protection/>
    </xf>
    <xf numFmtId="38" fontId="5" fillId="33" borderId="33" xfId="49" applyFont="1" applyFill="1" applyBorder="1" applyAlignment="1" applyProtection="1">
      <alignment horizontal="center" vertical="center"/>
      <protection/>
    </xf>
    <xf numFmtId="38" fontId="5" fillId="33" borderId="20" xfId="49" applyFont="1" applyFill="1" applyBorder="1" applyAlignment="1" applyProtection="1">
      <alignment horizontal="center" vertical="center"/>
      <protection/>
    </xf>
    <xf numFmtId="38" fontId="5" fillId="33" borderId="16" xfId="49" applyFont="1" applyFill="1" applyBorder="1" applyAlignment="1" applyProtection="1">
      <alignment horizontal="center" vertical="center"/>
      <protection/>
    </xf>
    <xf numFmtId="38" fontId="5" fillId="33" borderId="23" xfId="49" applyFont="1" applyFill="1" applyBorder="1" applyAlignment="1" applyProtection="1">
      <alignment horizontal="center" vertical="center"/>
      <protection/>
    </xf>
    <xf numFmtId="181" fontId="5" fillId="33" borderId="10" xfId="61" applyNumberFormat="1" applyFont="1" applyFill="1" applyBorder="1" applyAlignment="1">
      <alignment horizontal="right" vertical="center"/>
      <protection/>
    </xf>
    <xf numFmtId="181" fontId="5" fillId="33" borderId="11" xfId="61" applyNumberFormat="1" applyFont="1" applyFill="1" applyBorder="1" applyAlignment="1">
      <alignment horizontal="right" vertical="center"/>
      <protection/>
    </xf>
    <xf numFmtId="181" fontId="5" fillId="33" borderId="12" xfId="61" applyNumberFormat="1" applyFont="1" applyFill="1" applyBorder="1" applyAlignment="1">
      <alignment horizontal="right" vertical="center"/>
      <protection/>
    </xf>
    <xf numFmtId="49" fontId="5" fillId="33" borderId="10" xfId="49" applyNumberFormat="1" applyFont="1" applyFill="1" applyBorder="1" applyAlignment="1" applyProtection="1">
      <alignment horizontal="center" vertical="center"/>
      <protection/>
    </xf>
    <xf numFmtId="49" fontId="5" fillId="33" borderId="11" xfId="49" applyNumberFormat="1" applyFont="1" applyFill="1" applyBorder="1" applyAlignment="1" applyProtection="1">
      <alignment horizontal="center" vertical="center"/>
      <protection/>
    </xf>
    <xf numFmtId="49" fontId="5" fillId="33" borderId="12" xfId="49" applyNumberFormat="1" applyFont="1" applyFill="1" applyBorder="1" applyAlignment="1" applyProtection="1">
      <alignment horizontal="center" vertical="center"/>
      <protection/>
    </xf>
    <xf numFmtId="181" fontId="5" fillId="33" borderId="22" xfId="61" applyNumberFormat="1" applyFont="1" applyFill="1" applyBorder="1" applyAlignment="1">
      <alignment horizontal="right" vertical="top"/>
      <protection/>
    </xf>
    <xf numFmtId="181" fontId="5" fillId="33" borderId="16" xfId="61" applyNumberFormat="1" applyFont="1" applyFill="1" applyBorder="1" applyAlignment="1">
      <alignment horizontal="right" vertical="top"/>
      <protection/>
    </xf>
    <xf numFmtId="181" fontId="5" fillId="33" borderId="21" xfId="61" applyNumberFormat="1" applyFont="1" applyFill="1" applyBorder="1" applyAlignment="1">
      <alignment horizontal="right" vertical="top"/>
      <protection/>
    </xf>
    <xf numFmtId="38" fontId="5" fillId="0" borderId="11" xfId="49" applyFont="1" applyFill="1" applyBorder="1" applyAlignment="1" applyProtection="1">
      <alignment vertical="center" shrinkToFit="1"/>
      <protection/>
    </xf>
    <xf numFmtId="38" fontId="5" fillId="0" borderId="41" xfId="49" applyFont="1" applyFill="1" applyBorder="1" applyAlignment="1" applyProtection="1">
      <alignment vertical="center" shrinkToFit="1"/>
      <protection/>
    </xf>
    <xf numFmtId="180" fontId="5" fillId="33" borderId="14" xfId="61" applyNumberFormat="1" applyFont="1" applyFill="1" applyBorder="1" applyAlignment="1">
      <alignment horizontal="right"/>
      <protection/>
    </xf>
    <xf numFmtId="180" fontId="5" fillId="33" borderId="0" xfId="61" applyNumberFormat="1" applyFont="1" applyFill="1" applyBorder="1" applyAlignment="1">
      <alignment horizontal="right"/>
      <protection/>
    </xf>
    <xf numFmtId="180" fontId="5" fillId="33" borderId="15" xfId="61" applyNumberFormat="1" applyFont="1" applyFill="1" applyBorder="1" applyAlignment="1">
      <alignment horizontal="right"/>
      <protection/>
    </xf>
    <xf numFmtId="181" fontId="5" fillId="33" borderId="10" xfId="49" applyNumberFormat="1" applyFont="1" applyFill="1" applyBorder="1" applyAlignment="1" applyProtection="1">
      <alignment horizontal="right" vertical="center"/>
      <protection/>
    </xf>
    <xf numFmtId="181" fontId="5" fillId="33" borderId="11" xfId="49" applyNumberFormat="1" applyFont="1" applyFill="1" applyBorder="1" applyAlignment="1" applyProtection="1">
      <alignment horizontal="right" vertical="center"/>
      <protection/>
    </xf>
    <xf numFmtId="181" fontId="5" fillId="33" borderId="12" xfId="49" applyNumberFormat="1" applyFont="1" applyFill="1" applyBorder="1" applyAlignment="1" applyProtection="1">
      <alignment horizontal="right" vertical="center"/>
      <protection/>
    </xf>
    <xf numFmtId="38" fontId="5" fillId="33" borderId="11" xfId="49" applyFont="1" applyFill="1" applyBorder="1" applyAlignment="1" applyProtection="1">
      <alignment horizontal="center" vertical="center" shrinkToFit="1"/>
      <protection/>
    </xf>
    <xf numFmtId="38" fontId="5" fillId="33" borderId="33" xfId="49" applyFont="1" applyFill="1" applyBorder="1" applyAlignment="1" applyProtection="1">
      <alignment horizontal="distributed"/>
      <protection/>
    </xf>
    <xf numFmtId="38" fontId="5" fillId="33" borderId="16" xfId="49" applyFont="1" applyFill="1" applyBorder="1" applyAlignment="1" applyProtection="1">
      <alignment horizontal="distributed" vertical="top"/>
      <protection/>
    </xf>
    <xf numFmtId="179" fontId="5" fillId="0" borderId="39" xfId="61" applyNumberFormat="1" applyFont="1" applyFill="1" applyBorder="1" applyAlignment="1">
      <alignment shrinkToFit="1"/>
      <protection/>
    </xf>
    <xf numFmtId="182" fontId="5" fillId="0" borderId="16" xfId="49" applyNumberFormat="1" applyFont="1" applyFill="1" applyBorder="1" applyAlignment="1" applyProtection="1">
      <alignment vertical="top" shrinkToFit="1"/>
      <protection/>
    </xf>
    <xf numFmtId="0" fontId="0" fillId="33" borderId="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 wrapText="1"/>
    </xf>
    <xf numFmtId="0" fontId="0" fillId="33" borderId="11" xfId="0" applyFont="1" applyFill="1" applyBorder="1" applyAlignment="1">
      <alignment horizontal="distributed" vertical="center"/>
    </xf>
    <xf numFmtId="181" fontId="5" fillId="0" borderId="16" xfId="49" applyNumberFormat="1" applyFont="1" applyFill="1" applyBorder="1" applyAlignment="1" applyProtection="1">
      <alignment horizontal="right" vertical="center"/>
      <protection/>
    </xf>
    <xf numFmtId="181" fontId="5" fillId="0" borderId="16" xfId="49" applyNumberFormat="1" applyFont="1" applyFill="1" applyBorder="1" applyAlignment="1" applyProtection="1">
      <alignment horizontal="right" vertical="top"/>
      <protection/>
    </xf>
    <xf numFmtId="180" fontId="5" fillId="33" borderId="0" xfId="49" applyNumberFormat="1" applyFont="1" applyFill="1" applyBorder="1" applyAlignment="1" applyProtection="1">
      <alignment horizontal="right"/>
      <protection/>
    </xf>
    <xf numFmtId="38" fontId="5" fillId="33" borderId="0" xfId="49" applyFont="1" applyFill="1" applyBorder="1" applyAlignment="1" applyProtection="1">
      <alignment horizontal="distributed" vertical="center"/>
      <protection/>
    </xf>
    <xf numFmtId="0" fontId="0" fillId="33" borderId="16" xfId="0" applyFont="1" applyFill="1" applyBorder="1" applyAlignment="1">
      <alignment horizontal="distributed" vertical="center"/>
    </xf>
    <xf numFmtId="38" fontId="6" fillId="33" borderId="0" xfId="49" applyFont="1" applyFill="1" applyBorder="1" applyAlignment="1">
      <alignment horizontal="center" vertical="center"/>
    </xf>
    <xf numFmtId="38" fontId="5" fillId="33" borderId="32" xfId="49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shrinkToFit="1"/>
    </xf>
    <xf numFmtId="181" fontId="5" fillId="33" borderId="41" xfId="49" applyNumberFormat="1" applyFont="1" applyFill="1" applyBorder="1" applyAlignment="1" applyProtection="1">
      <alignment horizontal="right" vertical="center"/>
      <protection/>
    </xf>
    <xf numFmtId="0" fontId="0" fillId="33" borderId="41" xfId="0" applyFont="1" applyFill="1" applyBorder="1" applyAlignment="1">
      <alignment horizontal="distributed" vertical="center"/>
    </xf>
    <xf numFmtId="181" fontId="5" fillId="33" borderId="34" xfId="61" applyNumberFormat="1" applyFont="1" applyFill="1" applyBorder="1" applyAlignment="1">
      <alignment horizontal="right" vertical="center"/>
      <protection/>
    </xf>
    <xf numFmtId="181" fontId="5" fillId="33" borderId="35" xfId="61" applyNumberFormat="1" applyFont="1" applyFill="1" applyBorder="1" applyAlignment="1">
      <alignment horizontal="right" vertical="center"/>
      <protection/>
    </xf>
    <xf numFmtId="181" fontId="5" fillId="33" borderId="36" xfId="61" applyNumberFormat="1" applyFont="1" applyFill="1" applyBorder="1" applyAlignment="1">
      <alignment horizontal="right" vertical="center"/>
      <protection/>
    </xf>
    <xf numFmtId="181" fontId="5" fillId="33" borderId="38" xfId="49" applyNumberFormat="1" applyFont="1" applyFill="1" applyBorder="1" applyAlignment="1" applyProtection="1">
      <alignment horizontal="right" vertical="center"/>
      <protection/>
    </xf>
    <xf numFmtId="181" fontId="5" fillId="33" borderId="39" xfId="49" applyNumberFormat="1" applyFont="1" applyFill="1" applyBorder="1" applyAlignment="1" applyProtection="1">
      <alignment horizontal="right" vertical="center"/>
      <protection/>
    </xf>
    <xf numFmtId="181" fontId="5" fillId="33" borderId="40" xfId="49" applyNumberFormat="1" applyFont="1" applyFill="1" applyBorder="1" applyAlignment="1" applyProtection="1">
      <alignment horizontal="right" vertical="center"/>
      <protection/>
    </xf>
    <xf numFmtId="38" fontId="5" fillId="33" borderId="16" xfId="49" applyFont="1" applyFill="1" applyBorder="1" applyAlignment="1" applyProtection="1">
      <alignment horizontal="center" vertical="top" shrinkToFit="1"/>
      <protection/>
    </xf>
    <xf numFmtId="179" fontId="5" fillId="33" borderId="39" xfId="61" applyNumberFormat="1" applyFont="1" applyFill="1" applyBorder="1" applyAlignment="1">
      <alignment horizontal="center" shrinkToFit="1"/>
      <protection/>
    </xf>
    <xf numFmtId="38" fontId="5" fillId="33" borderId="35" xfId="49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⑯都市計画税（規模別）都道府県送付用（計算式無し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1705"/>
          <c:w val="0.834"/>
          <c:h val="0.79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AC09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'第５表グラフ'!$A$23:$F$23</c:f>
              <c:strCache/>
            </c:strRef>
          </c:cat>
          <c:val>
            <c:numRef>
              <c:f>'第５表グラフ'!$A$24:$F$24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8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371725"/>
          <a:ext cx="847725" cy="695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19050</xdr:rowOff>
    </xdr:from>
    <xdr:to>
      <xdr:col>7</xdr:col>
      <xdr:colOff>0</xdr:colOff>
      <xdr:row>19</xdr:row>
      <xdr:rowOff>171450</xdr:rowOff>
    </xdr:to>
    <xdr:graphicFrame>
      <xdr:nvGraphicFramePr>
        <xdr:cNvPr id="1" name="グラフ 1"/>
        <xdr:cNvGraphicFramePr/>
      </xdr:nvGraphicFramePr>
      <xdr:xfrm>
        <a:off x="257175" y="361950"/>
        <a:ext cx="45434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3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69" width="1.25" style="8" customWidth="1"/>
    <col min="70" max="70" width="9.00390625" style="8" customWidth="1"/>
    <col min="71" max="71" width="11.375" style="8" bestFit="1" customWidth="1"/>
    <col min="72" max="16384" width="9.00390625" style="8" customWidth="1"/>
  </cols>
  <sheetData>
    <row r="1" spans="1:69" s="5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3"/>
      <c r="AA1" s="3"/>
      <c r="AB1" s="4"/>
      <c r="AC1" s="4"/>
      <c r="AD1" s="4"/>
      <c r="AE1" s="4"/>
      <c r="AF1" s="4"/>
      <c r="AG1" s="3"/>
      <c r="AH1" s="3"/>
      <c r="AI1" s="3"/>
      <c r="AJ1" s="3"/>
      <c r="AK1" s="4"/>
      <c r="AL1" s="4"/>
      <c r="AM1" s="4"/>
      <c r="AN1" s="4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</row>
    <row r="2" spans="1:44" ht="16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AN2" s="7"/>
      <c r="AO2" s="7"/>
      <c r="AP2" s="7"/>
      <c r="AQ2" s="7"/>
      <c r="AR2" s="7"/>
    </row>
    <row r="3" spans="1:69" ht="16.5" customHeigh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</row>
    <row r="4" spans="1:69" s="9" customFormat="1" ht="27.75" customHeight="1">
      <c r="A4" s="186" t="s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 t="s">
        <v>2</v>
      </c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/>
      <c r="AF4" s="188" t="s">
        <v>3</v>
      </c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90"/>
      <c r="AY4" s="187" t="s">
        <v>4</v>
      </c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94"/>
    </row>
    <row r="5" spans="1:69" s="9" customFormat="1" ht="27.75" customHeight="1">
      <c r="A5" s="165" t="s">
        <v>107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7"/>
      <c r="M5" s="168">
        <v>284082078</v>
      </c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7"/>
      <c r="AF5" s="10"/>
      <c r="AG5" s="169">
        <v>1.7</v>
      </c>
      <c r="AH5" s="169"/>
      <c r="AI5" s="169"/>
      <c r="AJ5" s="169"/>
      <c r="AK5" s="169"/>
      <c r="AL5" s="169"/>
      <c r="AM5" s="169"/>
      <c r="AN5" s="169"/>
      <c r="AO5" s="169"/>
      <c r="AP5" s="169"/>
      <c r="AQ5" s="11"/>
      <c r="AR5" s="11"/>
      <c r="AS5" s="11"/>
      <c r="AT5" s="11"/>
      <c r="AU5" s="11"/>
      <c r="AV5" s="11"/>
      <c r="AW5" s="11"/>
      <c r="AX5" s="12"/>
      <c r="AY5" s="170">
        <v>100</v>
      </c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93"/>
      <c r="BK5" s="93"/>
      <c r="BL5" s="93"/>
      <c r="BM5" s="93"/>
      <c r="BN5" s="93"/>
      <c r="BO5" s="93"/>
      <c r="BP5" s="93"/>
      <c r="BQ5" s="13"/>
    </row>
    <row r="6" spans="1:69" s="14" customFormat="1" ht="27.75" customHeight="1">
      <c r="A6" s="165" t="s">
        <v>108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7"/>
      <c r="M6" s="168">
        <v>310203170</v>
      </c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7"/>
      <c r="AF6" s="10"/>
      <c r="AG6" s="169">
        <f aca="true" t="shared" si="0" ref="AG6:AG11">ROUND((M6-M5)/M5*100,1)</f>
        <v>9.2</v>
      </c>
      <c r="AH6" s="169"/>
      <c r="AI6" s="169"/>
      <c r="AJ6" s="169"/>
      <c r="AK6" s="169"/>
      <c r="AL6" s="169"/>
      <c r="AM6" s="169"/>
      <c r="AN6" s="169"/>
      <c r="AO6" s="169"/>
      <c r="AP6" s="169"/>
      <c r="AQ6" s="11"/>
      <c r="AR6" s="11"/>
      <c r="AS6" s="11"/>
      <c r="AT6" s="11"/>
      <c r="AU6" s="11"/>
      <c r="AV6" s="11"/>
      <c r="AW6" s="11"/>
      <c r="AX6" s="12"/>
      <c r="AY6" s="170">
        <f>ROUND(M6/$M$5*100,0)</f>
        <v>109</v>
      </c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93"/>
      <c r="BK6" s="93"/>
      <c r="BL6" s="93"/>
      <c r="BM6" s="93"/>
      <c r="BN6" s="93"/>
      <c r="BO6" s="93"/>
      <c r="BP6" s="93"/>
      <c r="BQ6" s="13"/>
    </row>
    <row r="7" spans="1:69" s="14" customFormat="1" ht="27.75" customHeight="1">
      <c r="A7" s="165" t="s">
        <v>109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7"/>
      <c r="M7" s="168">
        <v>311839265</v>
      </c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7"/>
      <c r="AF7" s="10"/>
      <c r="AG7" s="169">
        <f t="shared" si="0"/>
        <v>0.5</v>
      </c>
      <c r="AH7" s="169"/>
      <c r="AI7" s="169"/>
      <c r="AJ7" s="169"/>
      <c r="AK7" s="169"/>
      <c r="AL7" s="169"/>
      <c r="AM7" s="169"/>
      <c r="AN7" s="169"/>
      <c r="AO7" s="169"/>
      <c r="AP7" s="169"/>
      <c r="AQ7" s="11"/>
      <c r="AR7" s="11"/>
      <c r="AS7" s="11"/>
      <c r="AT7" s="11"/>
      <c r="AU7" s="11"/>
      <c r="AV7" s="11"/>
      <c r="AW7" s="11"/>
      <c r="AX7" s="12"/>
      <c r="AY7" s="170">
        <f aca="true" t="shared" si="1" ref="AY7:AY16">ROUND(M7/$M$5*100,0)</f>
        <v>110</v>
      </c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93"/>
      <c r="BK7" s="93"/>
      <c r="BL7" s="93"/>
      <c r="BM7" s="93"/>
      <c r="BN7" s="93"/>
      <c r="BO7" s="93"/>
      <c r="BP7" s="93"/>
      <c r="BQ7" s="13"/>
    </row>
    <row r="8" spans="1:69" s="14" customFormat="1" ht="27.75" customHeight="1">
      <c r="A8" s="165" t="s">
        <v>110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7"/>
      <c r="M8" s="168">
        <v>296471925</v>
      </c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7"/>
      <c r="AF8" s="10"/>
      <c r="AG8" s="169">
        <f t="shared" si="0"/>
        <v>-4.9</v>
      </c>
      <c r="AH8" s="169"/>
      <c r="AI8" s="169"/>
      <c r="AJ8" s="169"/>
      <c r="AK8" s="169"/>
      <c r="AL8" s="169"/>
      <c r="AM8" s="169"/>
      <c r="AN8" s="169"/>
      <c r="AO8" s="169"/>
      <c r="AP8" s="169"/>
      <c r="AQ8" s="11"/>
      <c r="AR8" s="11"/>
      <c r="AS8" s="11"/>
      <c r="AT8" s="11"/>
      <c r="AU8" s="11"/>
      <c r="AV8" s="11"/>
      <c r="AW8" s="11"/>
      <c r="AX8" s="12"/>
      <c r="AY8" s="170">
        <f t="shared" si="1"/>
        <v>104</v>
      </c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93"/>
      <c r="BK8" s="93"/>
      <c r="BL8" s="93"/>
      <c r="BM8" s="93"/>
      <c r="BN8" s="93"/>
      <c r="BO8" s="93"/>
      <c r="BP8" s="93"/>
      <c r="BQ8" s="13"/>
    </row>
    <row r="9" spans="1:69" s="14" customFormat="1" ht="27.75" customHeight="1">
      <c r="A9" s="165" t="s">
        <v>88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7"/>
      <c r="M9" s="168">
        <v>290082643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7"/>
      <c r="AF9" s="10"/>
      <c r="AG9" s="169">
        <f t="shared" si="0"/>
        <v>-2.2</v>
      </c>
      <c r="AH9" s="169"/>
      <c r="AI9" s="169"/>
      <c r="AJ9" s="169"/>
      <c r="AK9" s="169"/>
      <c r="AL9" s="169"/>
      <c r="AM9" s="169"/>
      <c r="AN9" s="169"/>
      <c r="AO9" s="169"/>
      <c r="AP9" s="169"/>
      <c r="AQ9" s="11"/>
      <c r="AR9" s="11"/>
      <c r="AS9" s="11"/>
      <c r="AT9" s="11"/>
      <c r="AU9" s="11"/>
      <c r="AV9" s="11"/>
      <c r="AW9" s="11"/>
      <c r="AX9" s="12"/>
      <c r="AY9" s="170">
        <f t="shared" si="1"/>
        <v>102</v>
      </c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93"/>
      <c r="BK9" s="93"/>
      <c r="BL9" s="93"/>
      <c r="BM9" s="93"/>
      <c r="BN9" s="93"/>
      <c r="BO9" s="93"/>
      <c r="BP9" s="93"/>
      <c r="BQ9" s="13"/>
    </row>
    <row r="10" spans="1:72" s="14" customFormat="1" ht="27.75" customHeight="1">
      <c r="A10" s="165" t="s">
        <v>90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7"/>
      <c r="M10" s="168">
        <v>292965224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7"/>
      <c r="AF10" s="10"/>
      <c r="AG10" s="169">
        <f t="shared" si="0"/>
        <v>1</v>
      </c>
      <c r="AH10" s="169"/>
      <c r="AI10" s="169"/>
      <c r="AJ10" s="169"/>
      <c r="AK10" s="169"/>
      <c r="AL10" s="169"/>
      <c r="AM10" s="169"/>
      <c r="AN10" s="169"/>
      <c r="AO10" s="169"/>
      <c r="AP10" s="169"/>
      <c r="AQ10" s="11"/>
      <c r="AR10" s="11"/>
      <c r="AS10" s="11"/>
      <c r="AT10" s="11"/>
      <c r="AU10" s="11"/>
      <c r="AV10" s="11"/>
      <c r="AW10" s="11"/>
      <c r="AX10" s="12"/>
      <c r="AY10" s="170">
        <f t="shared" si="1"/>
        <v>103</v>
      </c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93"/>
      <c r="BK10" s="93"/>
      <c r="BL10" s="93"/>
      <c r="BM10" s="93"/>
      <c r="BN10" s="93"/>
      <c r="BO10" s="93"/>
      <c r="BP10" s="93"/>
      <c r="BQ10" s="13"/>
      <c r="BT10" s="130"/>
    </row>
    <row r="11" spans="1:69" s="14" customFormat="1" ht="27.75" customHeight="1">
      <c r="A11" s="165" t="s">
        <v>92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7"/>
      <c r="M11" s="168">
        <v>289647958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7"/>
      <c r="AF11" s="10"/>
      <c r="AG11" s="169">
        <f t="shared" si="0"/>
        <v>-1.1</v>
      </c>
      <c r="AH11" s="169"/>
      <c r="AI11" s="169"/>
      <c r="AJ11" s="169"/>
      <c r="AK11" s="169"/>
      <c r="AL11" s="169"/>
      <c r="AM11" s="169"/>
      <c r="AN11" s="169"/>
      <c r="AO11" s="169"/>
      <c r="AP11" s="169"/>
      <c r="AQ11" s="11"/>
      <c r="AR11" s="11"/>
      <c r="AS11" s="11"/>
      <c r="AT11" s="11"/>
      <c r="AU11" s="11"/>
      <c r="AV11" s="11"/>
      <c r="AW11" s="11"/>
      <c r="AX11" s="12"/>
      <c r="AY11" s="170">
        <f t="shared" si="1"/>
        <v>102</v>
      </c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93"/>
      <c r="BK11" s="93"/>
      <c r="BL11" s="93"/>
      <c r="BM11" s="93"/>
      <c r="BN11" s="93"/>
      <c r="BO11" s="93"/>
      <c r="BP11" s="93"/>
      <c r="BQ11" s="13"/>
    </row>
    <row r="12" spans="1:69" s="14" customFormat="1" ht="27.75" customHeight="1">
      <c r="A12" s="165" t="s">
        <v>94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7"/>
      <c r="M12" s="168">
        <v>290723232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7"/>
      <c r="AF12" s="15"/>
      <c r="AG12" s="169">
        <f aca="true" t="shared" si="2" ref="AG12:AG17">ROUND((M12-M11)/M11*100,1)</f>
        <v>0.4</v>
      </c>
      <c r="AH12" s="169"/>
      <c r="AI12" s="169"/>
      <c r="AJ12" s="169"/>
      <c r="AK12" s="169"/>
      <c r="AL12" s="169"/>
      <c r="AM12" s="169"/>
      <c r="AN12" s="169"/>
      <c r="AO12" s="169"/>
      <c r="AP12" s="169"/>
      <c r="AQ12" s="16"/>
      <c r="AR12" s="16"/>
      <c r="AS12" s="16"/>
      <c r="AT12" s="16"/>
      <c r="AU12" s="16"/>
      <c r="AV12" s="16"/>
      <c r="AW12" s="16"/>
      <c r="AX12" s="17"/>
      <c r="AY12" s="170">
        <f t="shared" si="1"/>
        <v>102</v>
      </c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8"/>
      <c r="BK12" s="18"/>
      <c r="BL12" s="18"/>
      <c r="BM12" s="18"/>
      <c r="BN12" s="18"/>
      <c r="BO12" s="19"/>
      <c r="BP12" s="19"/>
      <c r="BQ12" s="20"/>
    </row>
    <row r="13" spans="1:69" s="14" customFormat="1" ht="27.75" customHeight="1">
      <c r="A13" s="165" t="s">
        <v>96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7"/>
      <c r="M13" s="168">
        <v>293482284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7"/>
      <c r="AF13" s="10"/>
      <c r="AG13" s="169">
        <f t="shared" si="2"/>
        <v>0.9</v>
      </c>
      <c r="AH13" s="169"/>
      <c r="AI13" s="169"/>
      <c r="AJ13" s="169"/>
      <c r="AK13" s="169"/>
      <c r="AL13" s="169"/>
      <c r="AM13" s="169"/>
      <c r="AN13" s="169"/>
      <c r="AO13" s="169"/>
      <c r="AP13" s="169"/>
      <c r="AQ13" s="11"/>
      <c r="AR13" s="11"/>
      <c r="AS13" s="11"/>
      <c r="AT13" s="11"/>
      <c r="AU13" s="11"/>
      <c r="AV13" s="11"/>
      <c r="AW13" s="11"/>
      <c r="AX13" s="12"/>
      <c r="AY13" s="170">
        <f t="shared" si="1"/>
        <v>103</v>
      </c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93"/>
      <c r="BK13" s="93"/>
      <c r="BL13" s="93"/>
      <c r="BM13" s="93"/>
      <c r="BN13" s="93"/>
      <c r="BO13" s="93"/>
      <c r="BP13" s="93"/>
      <c r="BQ13" s="13"/>
    </row>
    <row r="14" spans="1:69" s="14" customFormat="1" ht="27.75" customHeight="1">
      <c r="A14" s="165" t="s">
        <v>98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7"/>
      <c r="M14" s="168">
        <v>294386673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7"/>
      <c r="AF14" s="10"/>
      <c r="AG14" s="169">
        <f t="shared" si="2"/>
        <v>0.3</v>
      </c>
      <c r="AH14" s="169"/>
      <c r="AI14" s="169"/>
      <c r="AJ14" s="169"/>
      <c r="AK14" s="169"/>
      <c r="AL14" s="169"/>
      <c r="AM14" s="169"/>
      <c r="AN14" s="169"/>
      <c r="AO14" s="169"/>
      <c r="AP14" s="169"/>
      <c r="AQ14" s="11"/>
      <c r="AR14" s="11"/>
      <c r="AS14" s="11"/>
      <c r="AT14" s="11"/>
      <c r="AU14" s="11"/>
      <c r="AV14" s="11"/>
      <c r="AW14" s="11"/>
      <c r="AX14" s="12"/>
      <c r="AY14" s="170">
        <f t="shared" si="1"/>
        <v>104</v>
      </c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93"/>
      <c r="BK14" s="93"/>
      <c r="BL14" s="93"/>
      <c r="BM14" s="93"/>
      <c r="BN14" s="93"/>
      <c r="BO14" s="93"/>
      <c r="BP14" s="93"/>
      <c r="BQ14" s="13"/>
    </row>
    <row r="15" spans="1:69" s="14" customFormat="1" ht="27.75" customHeight="1">
      <c r="A15" s="165" t="s">
        <v>100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7"/>
      <c r="M15" s="168">
        <v>296657468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7"/>
      <c r="AF15" s="10"/>
      <c r="AG15" s="169">
        <f t="shared" si="2"/>
        <v>0.8</v>
      </c>
      <c r="AH15" s="169"/>
      <c r="AI15" s="169"/>
      <c r="AJ15" s="169"/>
      <c r="AK15" s="169"/>
      <c r="AL15" s="169"/>
      <c r="AM15" s="169"/>
      <c r="AN15" s="169"/>
      <c r="AO15" s="169"/>
      <c r="AP15" s="169"/>
      <c r="AQ15" s="11"/>
      <c r="AR15" s="11"/>
      <c r="AS15" s="11"/>
      <c r="AT15" s="11"/>
      <c r="AU15" s="11"/>
      <c r="AV15" s="11"/>
      <c r="AW15" s="11"/>
      <c r="AX15" s="12"/>
      <c r="AY15" s="170">
        <f t="shared" si="1"/>
        <v>104</v>
      </c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93"/>
      <c r="BK15" s="93"/>
      <c r="BL15" s="93"/>
      <c r="BM15" s="93"/>
      <c r="BN15" s="93"/>
      <c r="BO15" s="93"/>
      <c r="BP15" s="93"/>
      <c r="BQ15" s="13"/>
    </row>
    <row r="16" spans="1:69" s="14" customFormat="1" ht="27.75" customHeight="1">
      <c r="A16" s="165" t="s">
        <v>102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7"/>
      <c r="M16" s="172">
        <v>299368565</v>
      </c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4"/>
      <c r="AF16" s="10"/>
      <c r="AG16" s="169">
        <f t="shared" si="2"/>
        <v>0.9</v>
      </c>
      <c r="AH16" s="169"/>
      <c r="AI16" s="169"/>
      <c r="AJ16" s="169"/>
      <c r="AK16" s="169"/>
      <c r="AL16" s="169"/>
      <c r="AM16" s="169"/>
      <c r="AN16" s="169"/>
      <c r="AO16" s="169"/>
      <c r="AP16" s="169"/>
      <c r="AQ16" s="11"/>
      <c r="AR16" s="11"/>
      <c r="AS16" s="11"/>
      <c r="AT16" s="11"/>
      <c r="AU16" s="11"/>
      <c r="AV16" s="11"/>
      <c r="AW16" s="11"/>
      <c r="AX16" s="12"/>
      <c r="AY16" s="170">
        <f t="shared" si="1"/>
        <v>105</v>
      </c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93"/>
      <c r="BK16" s="93"/>
      <c r="BL16" s="93"/>
      <c r="BM16" s="93"/>
      <c r="BN16" s="93"/>
      <c r="BO16" s="93"/>
      <c r="BP16" s="93"/>
      <c r="BQ16" s="13"/>
    </row>
    <row r="17" spans="1:69" s="14" customFormat="1" ht="27.75" customHeight="1">
      <c r="A17" s="165" t="s">
        <v>104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7"/>
      <c r="M17" s="172">
        <v>301048548</v>
      </c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4"/>
      <c r="AF17" s="125"/>
      <c r="AG17" s="169">
        <f t="shared" si="2"/>
        <v>0.6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26"/>
      <c r="AR17" s="126"/>
      <c r="AS17" s="126"/>
      <c r="AT17" s="126"/>
      <c r="AU17" s="126"/>
      <c r="AV17" s="126"/>
      <c r="AW17" s="126"/>
      <c r="AX17" s="127"/>
      <c r="AY17" s="170">
        <f>ROUND(M17/$M$5*100,0)</f>
        <v>106</v>
      </c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28"/>
      <c r="BK17" s="128"/>
      <c r="BL17" s="128"/>
      <c r="BM17" s="128"/>
      <c r="BN17" s="128"/>
      <c r="BO17" s="128"/>
      <c r="BP17" s="128"/>
      <c r="BQ17" s="129"/>
    </row>
    <row r="18" spans="1:69" s="14" customFormat="1" ht="27.75" customHeight="1">
      <c r="A18" s="165" t="s">
        <v>113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7"/>
      <c r="M18" s="172">
        <v>305456944</v>
      </c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4"/>
      <c r="AF18" s="125"/>
      <c r="AG18" s="169">
        <f>ROUND((M18-M17)/M17*100,1)</f>
        <v>1.5</v>
      </c>
      <c r="AH18" s="169"/>
      <c r="AI18" s="169"/>
      <c r="AJ18" s="169"/>
      <c r="AK18" s="169"/>
      <c r="AL18" s="169"/>
      <c r="AM18" s="169"/>
      <c r="AN18" s="169"/>
      <c r="AO18" s="169"/>
      <c r="AP18" s="169"/>
      <c r="AQ18" s="126"/>
      <c r="AR18" s="126"/>
      <c r="AS18" s="126"/>
      <c r="AT18" s="126"/>
      <c r="AU18" s="126"/>
      <c r="AV18" s="126"/>
      <c r="AW18" s="126"/>
      <c r="AX18" s="127"/>
      <c r="AY18" s="170">
        <f>ROUND(M18/$M$5*100,0)</f>
        <v>108</v>
      </c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28"/>
      <c r="BK18" s="128"/>
      <c r="BL18" s="128"/>
      <c r="BM18" s="128"/>
      <c r="BN18" s="128"/>
      <c r="BO18" s="128"/>
      <c r="BP18" s="128"/>
      <c r="BQ18" s="129"/>
    </row>
    <row r="19" spans="1:69" s="14" customFormat="1" ht="27.75" customHeight="1">
      <c r="A19" s="204" t="s">
        <v>114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6">
        <v>302628216</v>
      </c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101"/>
      <c r="AG19" s="201">
        <f>ROUND((M19-M18)/M18*100,1)</f>
        <v>-0.9</v>
      </c>
      <c r="AH19" s="201"/>
      <c r="AI19" s="201"/>
      <c r="AJ19" s="201"/>
      <c r="AK19" s="201"/>
      <c r="AL19" s="201"/>
      <c r="AM19" s="201"/>
      <c r="AN19" s="201"/>
      <c r="AO19" s="201"/>
      <c r="AP19" s="201"/>
      <c r="AQ19" s="102"/>
      <c r="AR19" s="102"/>
      <c r="AS19" s="102"/>
      <c r="AT19" s="102"/>
      <c r="AU19" s="102"/>
      <c r="AV19" s="102"/>
      <c r="AW19" s="102"/>
      <c r="AX19" s="103"/>
      <c r="AY19" s="202">
        <f>ROUND(M19/$M$5*100,0)</f>
        <v>107</v>
      </c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104"/>
      <c r="BK19" s="104"/>
      <c r="BL19" s="104"/>
      <c r="BM19" s="104"/>
      <c r="BN19" s="104"/>
      <c r="BO19" s="104"/>
      <c r="BP19" s="104"/>
      <c r="BQ19" s="105"/>
    </row>
    <row r="20" spans="1:69" s="14" customFormat="1" ht="22.5" customHeight="1">
      <c r="A20" s="144" t="s">
        <v>122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2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21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</row>
    <row r="21" spans="1:69" s="26" customFormat="1" ht="19.5" customHeight="1">
      <c r="A21" s="2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</row>
    <row r="22" spans="1:44" ht="16.5" customHeight="1">
      <c r="A22" s="6" t="s">
        <v>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  <c r="AN22" s="7"/>
      <c r="AO22" s="7"/>
      <c r="AP22" s="7"/>
      <c r="AQ22" s="7"/>
      <c r="AR22" s="7"/>
    </row>
    <row r="23" spans="1:69" ht="16.5" customHeight="1">
      <c r="A23" s="195" t="s">
        <v>6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</row>
    <row r="24" spans="1:69" s="27" customFormat="1" ht="27.75" customHeight="1">
      <c r="A24" s="181" t="s">
        <v>7</v>
      </c>
      <c r="B24" s="182"/>
      <c r="C24" s="182"/>
      <c r="D24" s="182"/>
      <c r="E24" s="182"/>
      <c r="F24" s="182"/>
      <c r="G24" s="182"/>
      <c r="H24" s="182"/>
      <c r="I24" s="182"/>
      <c r="J24" s="178" t="s">
        <v>90</v>
      </c>
      <c r="K24" s="179"/>
      <c r="L24" s="179"/>
      <c r="M24" s="179"/>
      <c r="N24" s="179"/>
      <c r="O24" s="180"/>
      <c r="P24" s="178" t="s">
        <v>92</v>
      </c>
      <c r="Q24" s="179"/>
      <c r="R24" s="179"/>
      <c r="S24" s="179"/>
      <c r="T24" s="179"/>
      <c r="U24" s="180"/>
      <c r="V24" s="178" t="s">
        <v>94</v>
      </c>
      <c r="W24" s="179"/>
      <c r="X24" s="179"/>
      <c r="Y24" s="179"/>
      <c r="Z24" s="179"/>
      <c r="AA24" s="180"/>
      <c r="AB24" s="178" t="s">
        <v>96</v>
      </c>
      <c r="AC24" s="179"/>
      <c r="AD24" s="179"/>
      <c r="AE24" s="179"/>
      <c r="AF24" s="179"/>
      <c r="AG24" s="180"/>
      <c r="AH24" s="178" t="s">
        <v>98</v>
      </c>
      <c r="AI24" s="179"/>
      <c r="AJ24" s="179"/>
      <c r="AK24" s="179"/>
      <c r="AL24" s="179"/>
      <c r="AM24" s="180"/>
      <c r="AN24" s="178" t="s">
        <v>100</v>
      </c>
      <c r="AO24" s="179"/>
      <c r="AP24" s="179"/>
      <c r="AQ24" s="179"/>
      <c r="AR24" s="179"/>
      <c r="AS24" s="180"/>
      <c r="AT24" s="178" t="s">
        <v>102</v>
      </c>
      <c r="AU24" s="179"/>
      <c r="AV24" s="179"/>
      <c r="AW24" s="179"/>
      <c r="AX24" s="179"/>
      <c r="AY24" s="180"/>
      <c r="AZ24" s="178" t="s">
        <v>104</v>
      </c>
      <c r="BA24" s="179"/>
      <c r="BB24" s="179"/>
      <c r="BC24" s="179"/>
      <c r="BD24" s="179"/>
      <c r="BE24" s="180"/>
      <c r="BF24" s="182" t="s">
        <v>113</v>
      </c>
      <c r="BG24" s="182"/>
      <c r="BH24" s="182"/>
      <c r="BI24" s="182"/>
      <c r="BJ24" s="182"/>
      <c r="BK24" s="178"/>
      <c r="BL24" s="182" t="s">
        <v>115</v>
      </c>
      <c r="BM24" s="182"/>
      <c r="BN24" s="182"/>
      <c r="BO24" s="182"/>
      <c r="BP24" s="182"/>
      <c r="BQ24" s="197"/>
    </row>
    <row r="25" spans="1:70" s="27" customFormat="1" ht="27.75" customHeight="1">
      <c r="A25" s="216" t="s">
        <v>10</v>
      </c>
      <c r="B25" s="217"/>
      <c r="C25" s="217"/>
      <c r="D25" s="217"/>
      <c r="E25" s="217"/>
      <c r="F25" s="217"/>
      <c r="G25" s="217"/>
      <c r="H25" s="217"/>
      <c r="I25" s="217"/>
      <c r="J25" s="175">
        <v>33.7</v>
      </c>
      <c r="K25" s="176"/>
      <c r="L25" s="176"/>
      <c r="M25" s="176"/>
      <c r="N25" s="176"/>
      <c r="O25" s="177"/>
      <c r="P25" s="175">
        <v>32.7</v>
      </c>
      <c r="Q25" s="176"/>
      <c r="R25" s="176"/>
      <c r="S25" s="176"/>
      <c r="T25" s="176"/>
      <c r="U25" s="177"/>
      <c r="V25" s="175">
        <v>32.6</v>
      </c>
      <c r="W25" s="176"/>
      <c r="X25" s="176"/>
      <c r="Y25" s="176"/>
      <c r="Z25" s="176"/>
      <c r="AA25" s="177"/>
      <c r="AB25" s="175">
        <v>32.7</v>
      </c>
      <c r="AC25" s="176"/>
      <c r="AD25" s="176"/>
      <c r="AE25" s="176"/>
      <c r="AF25" s="176"/>
      <c r="AG25" s="177"/>
      <c r="AH25" s="175">
        <v>32.3</v>
      </c>
      <c r="AI25" s="176"/>
      <c r="AJ25" s="176"/>
      <c r="AK25" s="176"/>
      <c r="AL25" s="176"/>
      <c r="AM25" s="177"/>
      <c r="AN25" s="175">
        <v>32.8</v>
      </c>
      <c r="AO25" s="176"/>
      <c r="AP25" s="176"/>
      <c r="AQ25" s="176"/>
      <c r="AR25" s="176"/>
      <c r="AS25" s="177"/>
      <c r="AT25" s="175">
        <v>32.4</v>
      </c>
      <c r="AU25" s="176"/>
      <c r="AV25" s="176"/>
      <c r="AW25" s="176"/>
      <c r="AX25" s="176"/>
      <c r="AY25" s="177"/>
      <c r="AZ25" s="175">
        <v>33.6</v>
      </c>
      <c r="BA25" s="176"/>
      <c r="BB25" s="176"/>
      <c r="BC25" s="176"/>
      <c r="BD25" s="176"/>
      <c r="BE25" s="177"/>
      <c r="BF25" s="198">
        <v>33.4</v>
      </c>
      <c r="BG25" s="198"/>
      <c r="BH25" s="198"/>
      <c r="BI25" s="198"/>
      <c r="BJ25" s="198"/>
      <c r="BK25" s="209"/>
      <c r="BL25" s="198">
        <v>26</v>
      </c>
      <c r="BM25" s="198"/>
      <c r="BN25" s="198"/>
      <c r="BO25" s="198"/>
      <c r="BP25" s="198"/>
      <c r="BQ25" s="199"/>
      <c r="BR25" s="106"/>
    </row>
    <row r="26" spans="1:70" s="27" customFormat="1" ht="27.75" customHeight="1">
      <c r="A26" s="192" t="s">
        <v>8</v>
      </c>
      <c r="B26" s="193"/>
      <c r="C26" s="193"/>
      <c r="D26" s="193"/>
      <c r="E26" s="193"/>
      <c r="F26" s="193"/>
      <c r="G26" s="193"/>
      <c r="H26" s="193"/>
      <c r="I26" s="193"/>
      <c r="J26" s="175">
        <v>34.6</v>
      </c>
      <c r="K26" s="176"/>
      <c r="L26" s="176"/>
      <c r="M26" s="176"/>
      <c r="N26" s="176"/>
      <c r="O26" s="177"/>
      <c r="P26" s="175">
        <v>34.5</v>
      </c>
      <c r="Q26" s="176"/>
      <c r="R26" s="176"/>
      <c r="S26" s="176"/>
      <c r="T26" s="176"/>
      <c r="U26" s="177"/>
      <c r="V26" s="175">
        <v>34.3</v>
      </c>
      <c r="W26" s="176"/>
      <c r="X26" s="176"/>
      <c r="Y26" s="176"/>
      <c r="Z26" s="176"/>
      <c r="AA26" s="177"/>
      <c r="AB26" s="175">
        <v>34.1</v>
      </c>
      <c r="AC26" s="176"/>
      <c r="AD26" s="176"/>
      <c r="AE26" s="176"/>
      <c r="AF26" s="176"/>
      <c r="AG26" s="177"/>
      <c r="AH26" s="175">
        <v>33.7</v>
      </c>
      <c r="AI26" s="176"/>
      <c r="AJ26" s="176"/>
      <c r="AK26" s="176"/>
      <c r="AL26" s="176"/>
      <c r="AM26" s="177"/>
      <c r="AN26" s="175">
        <v>33.8</v>
      </c>
      <c r="AO26" s="176"/>
      <c r="AP26" s="176"/>
      <c r="AQ26" s="176"/>
      <c r="AR26" s="176"/>
      <c r="AS26" s="177"/>
      <c r="AT26" s="175">
        <v>33.7</v>
      </c>
      <c r="AU26" s="176"/>
      <c r="AV26" s="176"/>
      <c r="AW26" s="176"/>
      <c r="AX26" s="176"/>
      <c r="AY26" s="177"/>
      <c r="AZ26" s="175">
        <v>33.8</v>
      </c>
      <c r="BA26" s="176"/>
      <c r="BB26" s="176"/>
      <c r="BC26" s="176"/>
      <c r="BD26" s="176"/>
      <c r="BE26" s="177"/>
      <c r="BF26" s="200">
        <v>33.3</v>
      </c>
      <c r="BG26" s="200"/>
      <c r="BH26" s="200"/>
      <c r="BI26" s="200"/>
      <c r="BJ26" s="200"/>
      <c r="BK26" s="175"/>
      <c r="BL26" s="212">
        <v>25.1</v>
      </c>
      <c r="BM26" s="212"/>
      <c r="BN26" s="212"/>
      <c r="BO26" s="212"/>
      <c r="BP26" s="212"/>
      <c r="BQ26" s="213"/>
      <c r="BR26" s="106"/>
    </row>
    <row r="27" spans="1:70" s="27" customFormat="1" ht="27.75" customHeight="1">
      <c r="A27" s="192" t="s">
        <v>9</v>
      </c>
      <c r="B27" s="193"/>
      <c r="C27" s="193"/>
      <c r="D27" s="193"/>
      <c r="E27" s="193"/>
      <c r="F27" s="193"/>
      <c r="G27" s="193"/>
      <c r="H27" s="193"/>
      <c r="I27" s="193"/>
      <c r="J27" s="175">
        <v>35</v>
      </c>
      <c r="K27" s="176"/>
      <c r="L27" s="176"/>
      <c r="M27" s="176"/>
      <c r="N27" s="176"/>
      <c r="O27" s="177"/>
      <c r="P27" s="175">
        <v>35.2</v>
      </c>
      <c r="Q27" s="176"/>
      <c r="R27" s="176"/>
      <c r="S27" s="176"/>
      <c r="T27" s="176"/>
      <c r="U27" s="177"/>
      <c r="V27" s="175">
        <v>35</v>
      </c>
      <c r="W27" s="176"/>
      <c r="X27" s="176"/>
      <c r="Y27" s="176"/>
      <c r="Z27" s="176"/>
      <c r="AA27" s="177"/>
      <c r="AB27" s="175">
        <v>34.8</v>
      </c>
      <c r="AC27" s="176"/>
      <c r="AD27" s="176"/>
      <c r="AE27" s="176"/>
      <c r="AF27" s="176"/>
      <c r="AG27" s="177"/>
      <c r="AH27" s="175">
        <v>34.5</v>
      </c>
      <c r="AI27" s="176"/>
      <c r="AJ27" s="176"/>
      <c r="AK27" s="176"/>
      <c r="AL27" s="176"/>
      <c r="AM27" s="177"/>
      <c r="AN27" s="175">
        <v>34.7</v>
      </c>
      <c r="AO27" s="176"/>
      <c r="AP27" s="176"/>
      <c r="AQ27" s="176"/>
      <c r="AR27" s="176"/>
      <c r="AS27" s="177"/>
      <c r="AT27" s="175">
        <v>34.5</v>
      </c>
      <c r="AU27" s="176"/>
      <c r="AV27" s="176"/>
      <c r="AW27" s="176"/>
      <c r="AX27" s="176"/>
      <c r="AY27" s="177"/>
      <c r="AZ27" s="175">
        <v>34.7</v>
      </c>
      <c r="BA27" s="176"/>
      <c r="BB27" s="176"/>
      <c r="BC27" s="176"/>
      <c r="BD27" s="176"/>
      <c r="BE27" s="177"/>
      <c r="BF27" s="200">
        <v>33.8</v>
      </c>
      <c r="BG27" s="200"/>
      <c r="BH27" s="200"/>
      <c r="BI27" s="200"/>
      <c r="BJ27" s="200"/>
      <c r="BK27" s="175"/>
      <c r="BL27" s="212">
        <v>25.4</v>
      </c>
      <c r="BM27" s="212"/>
      <c r="BN27" s="212"/>
      <c r="BO27" s="212"/>
      <c r="BP27" s="212"/>
      <c r="BQ27" s="213"/>
      <c r="BR27" s="106"/>
    </row>
    <row r="28" spans="1:70" s="27" customFormat="1" ht="27.75" customHeight="1">
      <c r="A28" s="210" t="s">
        <v>11</v>
      </c>
      <c r="B28" s="211"/>
      <c r="C28" s="211"/>
      <c r="D28" s="211"/>
      <c r="E28" s="211"/>
      <c r="F28" s="211"/>
      <c r="G28" s="211"/>
      <c r="H28" s="211"/>
      <c r="I28" s="211"/>
      <c r="J28" s="183">
        <v>32.4</v>
      </c>
      <c r="K28" s="184"/>
      <c r="L28" s="184"/>
      <c r="M28" s="184"/>
      <c r="N28" s="184"/>
      <c r="O28" s="185"/>
      <c r="P28" s="183">
        <v>31</v>
      </c>
      <c r="Q28" s="184"/>
      <c r="R28" s="184"/>
      <c r="S28" s="184"/>
      <c r="T28" s="184"/>
      <c r="U28" s="185"/>
      <c r="V28" s="183">
        <v>30.7</v>
      </c>
      <c r="W28" s="184"/>
      <c r="X28" s="184"/>
      <c r="Y28" s="184"/>
      <c r="Z28" s="184"/>
      <c r="AA28" s="185"/>
      <c r="AB28" s="183">
        <v>30.7</v>
      </c>
      <c r="AC28" s="184"/>
      <c r="AD28" s="184"/>
      <c r="AE28" s="184"/>
      <c r="AF28" s="184"/>
      <c r="AG28" s="185"/>
      <c r="AH28" s="183">
        <v>29.7</v>
      </c>
      <c r="AI28" s="184"/>
      <c r="AJ28" s="184"/>
      <c r="AK28" s="184"/>
      <c r="AL28" s="184"/>
      <c r="AM28" s="185"/>
      <c r="AN28" s="183">
        <v>29.2</v>
      </c>
      <c r="AO28" s="184"/>
      <c r="AP28" s="184"/>
      <c r="AQ28" s="184"/>
      <c r="AR28" s="184"/>
      <c r="AS28" s="185"/>
      <c r="AT28" s="183">
        <v>29.6</v>
      </c>
      <c r="AU28" s="184"/>
      <c r="AV28" s="184"/>
      <c r="AW28" s="184"/>
      <c r="AX28" s="184"/>
      <c r="AY28" s="185"/>
      <c r="AZ28" s="183">
        <v>29</v>
      </c>
      <c r="BA28" s="184"/>
      <c r="BB28" s="184"/>
      <c r="BC28" s="184"/>
      <c r="BD28" s="184"/>
      <c r="BE28" s="185"/>
      <c r="BF28" s="208">
        <v>30.5</v>
      </c>
      <c r="BG28" s="208"/>
      <c r="BH28" s="208"/>
      <c r="BI28" s="208"/>
      <c r="BJ28" s="208"/>
      <c r="BK28" s="183"/>
      <c r="BL28" s="214">
        <v>23.2</v>
      </c>
      <c r="BM28" s="214"/>
      <c r="BN28" s="214"/>
      <c r="BO28" s="214"/>
      <c r="BP28" s="214"/>
      <c r="BQ28" s="215"/>
      <c r="BR28" s="106"/>
    </row>
    <row r="29" spans="1:6" ht="12.75">
      <c r="A29" s="28"/>
      <c r="B29" s="28"/>
      <c r="C29" s="28"/>
      <c r="D29" s="28"/>
      <c r="E29" s="28"/>
      <c r="F29" s="28"/>
    </row>
    <row r="30" spans="1:6" ht="12.75">
      <c r="A30" s="28"/>
      <c r="B30" s="28"/>
      <c r="C30" s="28"/>
      <c r="D30" s="28"/>
      <c r="E30" s="28"/>
      <c r="F30" s="28"/>
    </row>
    <row r="31" spans="1:6" ht="12.75">
      <c r="A31" s="28"/>
      <c r="B31" s="28"/>
      <c r="C31" s="28"/>
      <c r="D31" s="28"/>
      <c r="E31" s="28"/>
      <c r="F31" s="28"/>
    </row>
    <row r="32" spans="1:6" ht="12.75">
      <c r="A32" s="28"/>
      <c r="B32" s="28"/>
      <c r="C32" s="28"/>
      <c r="D32" s="28"/>
      <c r="E32" s="28"/>
      <c r="F32" s="28"/>
    </row>
    <row r="33" spans="1:6" ht="12.75">
      <c r="A33" s="28"/>
      <c r="B33" s="28"/>
      <c r="C33" s="28"/>
      <c r="D33" s="28"/>
      <c r="E33" s="28"/>
      <c r="F33" s="28"/>
    </row>
  </sheetData>
  <sheetProtection/>
  <mergeCells count="127">
    <mergeCell ref="A18:L18"/>
    <mergeCell ref="M18:AE18"/>
    <mergeCell ref="AY18:BI18"/>
    <mergeCell ref="AT26:AY26"/>
    <mergeCell ref="AB27:AG27"/>
    <mergeCell ref="J27:O27"/>
    <mergeCell ref="A27:I27"/>
    <mergeCell ref="A25:I25"/>
    <mergeCell ref="J25:O25"/>
    <mergeCell ref="AH26:AM26"/>
    <mergeCell ref="AB28:AG28"/>
    <mergeCell ref="AH28:AM28"/>
    <mergeCell ref="AN28:AS28"/>
    <mergeCell ref="J28:O28"/>
    <mergeCell ref="AN27:AS27"/>
    <mergeCell ref="BL26:BQ26"/>
    <mergeCell ref="BL27:BQ27"/>
    <mergeCell ref="BL28:BQ28"/>
    <mergeCell ref="AZ28:BE28"/>
    <mergeCell ref="AN26:AS26"/>
    <mergeCell ref="BF28:BK28"/>
    <mergeCell ref="BF24:BK24"/>
    <mergeCell ref="BF25:BK25"/>
    <mergeCell ref="A28:I28"/>
    <mergeCell ref="P28:U28"/>
    <mergeCell ref="AZ27:BE27"/>
    <mergeCell ref="P27:U27"/>
    <mergeCell ref="AT28:AY28"/>
    <mergeCell ref="J24:O24"/>
    <mergeCell ref="P24:U24"/>
    <mergeCell ref="AY12:BI12"/>
    <mergeCell ref="J26:O26"/>
    <mergeCell ref="BF27:BK27"/>
    <mergeCell ref="AG19:AP19"/>
    <mergeCell ref="AY19:BI19"/>
    <mergeCell ref="A19:L19"/>
    <mergeCell ref="M19:AE19"/>
    <mergeCell ref="V27:AA27"/>
    <mergeCell ref="AT27:AY27"/>
    <mergeCell ref="AG18:AP18"/>
    <mergeCell ref="BF26:BK26"/>
    <mergeCell ref="AY6:BI6"/>
    <mergeCell ref="A13:L13"/>
    <mergeCell ref="M13:AE13"/>
    <mergeCell ref="M11:AE11"/>
    <mergeCell ref="AG15:AP15"/>
    <mergeCell ref="AY13:BI13"/>
    <mergeCell ref="V24:AA24"/>
    <mergeCell ref="AT24:AY24"/>
    <mergeCell ref="AN25:AS25"/>
    <mergeCell ref="P25:U25"/>
    <mergeCell ref="AZ24:BE24"/>
    <mergeCell ref="AY15:BI15"/>
    <mergeCell ref="M14:AE14"/>
    <mergeCell ref="AN24:AS24"/>
    <mergeCell ref="AB25:AG25"/>
    <mergeCell ref="AT25:AY25"/>
    <mergeCell ref="AG14:AP14"/>
    <mergeCell ref="A23:BQ23"/>
    <mergeCell ref="AZ25:BE25"/>
    <mergeCell ref="BL24:BQ24"/>
    <mergeCell ref="AY16:BI16"/>
    <mergeCell ref="AG16:AP16"/>
    <mergeCell ref="BL25:BQ25"/>
    <mergeCell ref="AY14:BI14"/>
    <mergeCell ref="AH25:AM25"/>
    <mergeCell ref="BL1:BQ1"/>
    <mergeCell ref="AY4:BQ4"/>
    <mergeCell ref="AF4:AX4"/>
    <mergeCell ref="AS1:AV1"/>
    <mergeCell ref="BF1:BK1"/>
    <mergeCell ref="A3:BQ3"/>
    <mergeCell ref="AO1:AR1"/>
    <mergeCell ref="AY10:BI10"/>
    <mergeCell ref="AW1:AY1"/>
    <mergeCell ref="AZ1:BE1"/>
    <mergeCell ref="A26:I26"/>
    <mergeCell ref="AG6:AP6"/>
    <mergeCell ref="AG7:AP7"/>
    <mergeCell ref="M9:AE9"/>
    <mergeCell ref="AG11:AP11"/>
    <mergeCell ref="AZ26:BE26"/>
    <mergeCell ref="AG13:AP13"/>
    <mergeCell ref="V28:AA28"/>
    <mergeCell ref="V26:AA26"/>
    <mergeCell ref="A4:L4"/>
    <mergeCell ref="M4:AE4"/>
    <mergeCell ref="A6:L6"/>
    <mergeCell ref="A5:L5"/>
    <mergeCell ref="M16:AE16"/>
    <mergeCell ref="A16:L16"/>
    <mergeCell ref="M10:AE10"/>
    <mergeCell ref="A15:L15"/>
    <mergeCell ref="AG9:AP9"/>
    <mergeCell ref="AH27:AM27"/>
    <mergeCell ref="A9:L9"/>
    <mergeCell ref="AB24:AG24"/>
    <mergeCell ref="AB26:AG26"/>
    <mergeCell ref="V25:AA25"/>
    <mergeCell ref="A12:L12"/>
    <mergeCell ref="A24:I24"/>
    <mergeCell ref="P26:U26"/>
    <mergeCell ref="AH24:AM24"/>
    <mergeCell ref="AG12:AP12"/>
    <mergeCell ref="AY17:BI17"/>
    <mergeCell ref="AG17:AP17"/>
    <mergeCell ref="M17:AE17"/>
    <mergeCell ref="A17:L17"/>
    <mergeCell ref="AG8:AP8"/>
    <mergeCell ref="AG10:AP10"/>
    <mergeCell ref="AY11:BI11"/>
    <mergeCell ref="AY9:BI9"/>
    <mergeCell ref="AY8:BI8"/>
    <mergeCell ref="M12:AE12"/>
    <mergeCell ref="A14:L14"/>
    <mergeCell ref="M15:AE15"/>
    <mergeCell ref="A10:L10"/>
    <mergeCell ref="A11:L11"/>
    <mergeCell ref="A8:L8"/>
    <mergeCell ref="M8:AE8"/>
    <mergeCell ref="A7:L7"/>
    <mergeCell ref="M7:AE7"/>
    <mergeCell ref="M6:AE6"/>
    <mergeCell ref="AG5:AP5"/>
    <mergeCell ref="M5:AE5"/>
    <mergeCell ref="AY5:BI5"/>
    <mergeCell ref="AY7:B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L33"/>
  <sheetViews>
    <sheetView showGridLines="0" view="pageBreakPreview" zoomScale="120" zoomScaleNormal="13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22" width="1.12109375" style="8" customWidth="1"/>
    <col min="23" max="23" width="2.375" style="8" customWidth="1"/>
    <col min="24" max="28" width="1.12109375" style="8" customWidth="1"/>
    <col min="29" max="29" width="1.875" style="8" customWidth="1"/>
    <col min="30" max="30" width="1.12109375" style="8" customWidth="1"/>
    <col min="31" max="31" width="2.50390625" style="8" customWidth="1"/>
    <col min="32" max="36" width="1.12109375" style="8" customWidth="1"/>
    <col min="37" max="37" width="2.00390625" style="8" customWidth="1"/>
    <col min="38" max="38" width="1.12109375" style="8" customWidth="1"/>
    <col min="39" max="39" width="2.00390625" style="8" customWidth="1"/>
    <col min="40" max="48" width="1.12109375" style="8" customWidth="1"/>
    <col min="49" max="49" width="1.75390625" style="8" customWidth="1"/>
    <col min="50" max="57" width="1.12109375" style="8" customWidth="1"/>
    <col min="58" max="58" width="1.4921875" style="8" customWidth="1"/>
    <col min="59" max="61" width="1.12109375" style="8" customWidth="1"/>
    <col min="62" max="62" width="1.875" style="8" customWidth="1"/>
    <col min="63" max="65" width="1.12109375" style="8" customWidth="1"/>
    <col min="66" max="66" width="2.125" style="8" customWidth="1"/>
    <col min="67" max="67" width="1.75390625" style="8" customWidth="1"/>
    <col min="68" max="70" width="1.12109375" style="8" customWidth="1"/>
    <col min="71" max="71" width="1.875" style="8" customWidth="1"/>
    <col min="72" max="75" width="1.12109375" style="8" customWidth="1"/>
    <col min="76" max="76" width="1.4921875" style="8" customWidth="1"/>
    <col min="77" max="82" width="1.12109375" style="8" customWidth="1"/>
    <col min="83" max="83" width="1.25" style="8" customWidth="1"/>
    <col min="84" max="84" width="1.4921875" style="8" customWidth="1"/>
    <col min="85" max="86" width="1.12109375" style="8" customWidth="1"/>
    <col min="87" max="87" width="9.00390625" style="8" customWidth="1"/>
    <col min="88" max="88" width="10.75390625" style="8" customWidth="1"/>
    <col min="89" max="89" width="11.375" style="8" bestFit="1" customWidth="1"/>
    <col min="90" max="90" width="10.25390625" style="8" bestFit="1" customWidth="1"/>
    <col min="91" max="16384" width="9.00390625" style="8" customWidth="1"/>
  </cols>
  <sheetData>
    <row r="1" spans="1:86" s="5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4"/>
      <c r="AZ1" s="4"/>
      <c r="BA1" s="4"/>
      <c r="BB1" s="191"/>
      <c r="BC1" s="191"/>
      <c r="BD1" s="191"/>
      <c r="BE1" s="191"/>
      <c r="BF1" s="29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</row>
    <row r="2" spans="1:58" ht="16.5" customHeight="1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AY2" s="6"/>
      <c r="AZ2" s="7"/>
      <c r="BA2" s="7"/>
      <c r="BB2" s="7"/>
      <c r="BC2" s="7"/>
      <c r="BD2" s="7"/>
      <c r="BE2" s="7"/>
      <c r="BF2" s="7"/>
    </row>
    <row r="3" spans="1:58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AY3" s="6"/>
      <c r="AZ3" s="7"/>
      <c r="BA3" s="7"/>
      <c r="BB3" s="7"/>
      <c r="BC3" s="7"/>
      <c r="BD3" s="7"/>
      <c r="BE3" s="7"/>
      <c r="BF3" s="7"/>
    </row>
    <row r="4" spans="1:86" ht="16.5" customHeight="1">
      <c r="A4" s="279" t="s">
        <v>85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</row>
    <row r="5" spans="1:86" s="88" customFormat="1" ht="24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230" t="s">
        <v>111</v>
      </c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2"/>
      <c r="AY5" s="269" t="s">
        <v>116</v>
      </c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1"/>
    </row>
    <row r="6" spans="1:86" s="88" customFormat="1" ht="24" customHeight="1">
      <c r="A6" s="262" t="s">
        <v>13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39" t="s">
        <v>15</v>
      </c>
      <c r="P6" s="240"/>
      <c r="Q6" s="240"/>
      <c r="R6" s="240"/>
      <c r="S6" s="240"/>
      <c r="T6" s="240"/>
      <c r="U6" s="240"/>
      <c r="V6" s="240"/>
      <c r="W6" s="241"/>
      <c r="X6" s="239" t="s">
        <v>8</v>
      </c>
      <c r="Y6" s="240"/>
      <c r="Z6" s="240"/>
      <c r="AA6" s="240"/>
      <c r="AB6" s="240"/>
      <c r="AC6" s="240"/>
      <c r="AD6" s="240"/>
      <c r="AE6" s="240"/>
      <c r="AF6" s="241"/>
      <c r="AG6" s="239" t="s">
        <v>9</v>
      </c>
      <c r="AH6" s="240"/>
      <c r="AI6" s="240"/>
      <c r="AJ6" s="240"/>
      <c r="AK6" s="240"/>
      <c r="AL6" s="240"/>
      <c r="AM6" s="240"/>
      <c r="AN6" s="240"/>
      <c r="AO6" s="241"/>
      <c r="AP6" s="239" t="s">
        <v>14</v>
      </c>
      <c r="AQ6" s="240"/>
      <c r="AR6" s="240"/>
      <c r="AS6" s="240"/>
      <c r="AT6" s="240"/>
      <c r="AU6" s="240"/>
      <c r="AV6" s="240"/>
      <c r="AW6" s="240"/>
      <c r="AX6" s="241"/>
      <c r="AY6" s="239" t="s">
        <v>15</v>
      </c>
      <c r="AZ6" s="240"/>
      <c r="BA6" s="240"/>
      <c r="BB6" s="240"/>
      <c r="BC6" s="240"/>
      <c r="BD6" s="240"/>
      <c r="BE6" s="240"/>
      <c r="BF6" s="240"/>
      <c r="BG6" s="241"/>
      <c r="BH6" s="267" t="s">
        <v>8</v>
      </c>
      <c r="BI6" s="268"/>
      <c r="BJ6" s="268"/>
      <c r="BK6" s="268"/>
      <c r="BL6" s="268"/>
      <c r="BM6" s="268"/>
      <c r="BN6" s="268"/>
      <c r="BO6" s="268"/>
      <c r="BP6" s="268"/>
      <c r="BQ6" s="267" t="s">
        <v>9</v>
      </c>
      <c r="BR6" s="268"/>
      <c r="BS6" s="268"/>
      <c r="BT6" s="268"/>
      <c r="BU6" s="268"/>
      <c r="BV6" s="268"/>
      <c r="BW6" s="268"/>
      <c r="BX6" s="268"/>
      <c r="BY6" s="268"/>
      <c r="BZ6" s="267" t="s">
        <v>14</v>
      </c>
      <c r="CA6" s="268"/>
      <c r="CB6" s="268"/>
      <c r="CC6" s="268"/>
      <c r="CD6" s="268"/>
      <c r="CE6" s="268"/>
      <c r="CF6" s="268"/>
      <c r="CG6" s="268"/>
      <c r="CH6" s="272"/>
    </row>
    <row r="7" spans="1:86" s="88" customFormat="1" ht="24" customHeight="1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239" t="s">
        <v>16</v>
      </c>
      <c r="P7" s="240"/>
      <c r="Q7" s="240"/>
      <c r="R7" s="240"/>
      <c r="S7" s="240"/>
      <c r="T7" s="241"/>
      <c r="U7" s="239" t="s">
        <v>17</v>
      </c>
      <c r="V7" s="240"/>
      <c r="W7" s="241"/>
      <c r="X7" s="239" t="s">
        <v>16</v>
      </c>
      <c r="Y7" s="240"/>
      <c r="Z7" s="240"/>
      <c r="AA7" s="240"/>
      <c r="AB7" s="240"/>
      <c r="AC7" s="241"/>
      <c r="AD7" s="239" t="s">
        <v>17</v>
      </c>
      <c r="AE7" s="240"/>
      <c r="AF7" s="241"/>
      <c r="AG7" s="239" t="s">
        <v>16</v>
      </c>
      <c r="AH7" s="240"/>
      <c r="AI7" s="240"/>
      <c r="AJ7" s="240"/>
      <c r="AK7" s="240"/>
      <c r="AL7" s="241"/>
      <c r="AM7" s="239" t="s">
        <v>17</v>
      </c>
      <c r="AN7" s="240"/>
      <c r="AO7" s="241"/>
      <c r="AP7" s="239" t="s">
        <v>16</v>
      </c>
      <c r="AQ7" s="240"/>
      <c r="AR7" s="240"/>
      <c r="AS7" s="240"/>
      <c r="AT7" s="240"/>
      <c r="AU7" s="241"/>
      <c r="AV7" s="239" t="s">
        <v>17</v>
      </c>
      <c r="AW7" s="240"/>
      <c r="AX7" s="241"/>
      <c r="AY7" s="239" t="s">
        <v>16</v>
      </c>
      <c r="AZ7" s="240"/>
      <c r="BA7" s="240"/>
      <c r="BB7" s="240"/>
      <c r="BC7" s="240"/>
      <c r="BD7" s="241"/>
      <c r="BE7" s="239" t="s">
        <v>17</v>
      </c>
      <c r="BF7" s="240"/>
      <c r="BG7" s="241"/>
      <c r="BH7" s="267" t="s">
        <v>16</v>
      </c>
      <c r="BI7" s="268"/>
      <c r="BJ7" s="268"/>
      <c r="BK7" s="268"/>
      <c r="BL7" s="268"/>
      <c r="BM7" s="268"/>
      <c r="BN7" s="267" t="s">
        <v>17</v>
      </c>
      <c r="BO7" s="268"/>
      <c r="BP7" s="268"/>
      <c r="BQ7" s="267" t="s">
        <v>16</v>
      </c>
      <c r="BR7" s="268"/>
      <c r="BS7" s="268"/>
      <c r="BT7" s="268"/>
      <c r="BU7" s="268"/>
      <c r="BV7" s="268"/>
      <c r="BW7" s="267" t="s">
        <v>17</v>
      </c>
      <c r="BX7" s="268"/>
      <c r="BY7" s="268"/>
      <c r="BZ7" s="267" t="s">
        <v>16</v>
      </c>
      <c r="CA7" s="268"/>
      <c r="CB7" s="268"/>
      <c r="CC7" s="268"/>
      <c r="CD7" s="268"/>
      <c r="CE7" s="268"/>
      <c r="CF7" s="267" t="s">
        <v>17</v>
      </c>
      <c r="CG7" s="268"/>
      <c r="CH7" s="272"/>
    </row>
    <row r="8" spans="1:87" s="88" customFormat="1" ht="26.25" customHeight="1">
      <c r="A8" s="264" t="s">
        <v>45</v>
      </c>
      <c r="B8" s="265"/>
      <c r="C8" s="266" t="s">
        <v>18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90"/>
      <c r="O8" s="227">
        <v>21133801</v>
      </c>
      <c r="P8" s="228"/>
      <c r="Q8" s="228"/>
      <c r="R8" s="228"/>
      <c r="S8" s="228"/>
      <c r="T8" s="229"/>
      <c r="U8" s="218">
        <f aca="true" t="shared" si="0" ref="U8:U16">ROUND(O8/O$31*100,1)</f>
        <v>92.4</v>
      </c>
      <c r="V8" s="219"/>
      <c r="W8" s="220"/>
      <c r="X8" s="236">
        <v>286812892</v>
      </c>
      <c r="Y8" s="237"/>
      <c r="Z8" s="237"/>
      <c r="AA8" s="237"/>
      <c r="AB8" s="237"/>
      <c r="AC8" s="238"/>
      <c r="AD8" s="233">
        <f>ROUND(X8/X$31*100,1)</f>
        <v>93.9</v>
      </c>
      <c r="AE8" s="234"/>
      <c r="AF8" s="235"/>
      <c r="AG8" s="242">
        <v>243090884</v>
      </c>
      <c r="AH8" s="243"/>
      <c r="AI8" s="243"/>
      <c r="AJ8" s="243"/>
      <c r="AK8" s="243"/>
      <c r="AL8" s="244"/>
      <c r="AM8" s="233">
        <f aca="true" t="shared" si="1" ref="AM8:AM30">ROUND(AG8/AG$31*100,1)</f>
        <v>92.9</v>
      </c>
      <c r="AN8" s="234"/>
      <c r="AO8" s="235"/>
      <c r="AP8" s="242">
        <v>43722008</v>
      </c>
      <c r="AQ8" s="243"/>
      <c r="AR8" s="243"/>
      <c r="AS8" s="243"/>
      <c r="AT8" s="243"/>
      <c r="AU8" s="244"/>
      <c r="AV8" s="233">
        <f>ROUND(AP8/AP$31*100,1)</f>
        <v>99.9</v>
      </c>
      <c r="AW8" s="234"/>
      <c r="AX8" s="235"/>
      <c r="AY8" s="236">
        <v>20726292</v>
      </c>
      <c r="AZ8" s="237"/>
      <c r="BA8" s="237"/>
      <c r="BB8" s="237"/>
      <c r="BC8" s="237"/>
      <c r="BD8" s="238"/>
      <c r="BE8" s="233">
        <f>ROUND(AY8/$AY$31*100,1)</f>
        <v>92.3</v>
      </c>
      <c r="BF8" s="234"/>
      <c r="BG8" s="235"/>
      <c r="BH8" s="236">
        <v>284119043</v>
      </c>
      <c r="BI8" s="237"/>
      <c r="BJ8" s="237"/>
      <c r="BK8" s="237"/>
      <c r="BL8" s="237"/>
      <c r="BM8" s="238"/>
      <c r="BN8" s="275">
        <f>ROUND(BH8/BH$31*100,1)</f>
        <v>93.9</v>
      </c>
      <c r="BO8" s="275"/>
      <c r="BP8" s="275"/>
      <c r="BQ8" s="242">
        <v>240399571</v>
      </c>
      <c r="BR8" s="243"/>
      <c r="BS8" s="243"/>
      <c r="BT8" s="243"/>
      <c r="BU8" s="243"/>
      <c r="BV8" s="244"/>
      <c r="BW8" s="275">
        <f>ROUND(BQ8/BQ$31*100,1)</f>
        <v>92.9</v>
      </c>
      <c r="BX8" s="275"/>
      <c r="BY8" s="275"/>
      <c r="BZ8" s="242">
        <v>43719472</v>
      </c>
      <c r="CA8" s="243"/>
      <c r="CB8" s="243"/>
      <c r="CC8" s="243"/>
      <c r="CD8" s="243"/>
      <c r="CE8" s="244"/>
      <c r="CF8" s="275">
        <f aca="true" t="shared" si="2" ref="CF8:CF17">ROUND(BZ8/BZ$31*100,1)</f>
        <v>100</v>
      </c>
      <c r="CG8" s="275"/>
      <c r="CH8" s="276"/>
      <c r="CI8" s="100"/>
    </row>
    <row r="9" spans="1:87" s="92" customFormat="1" ht="26.25" customHeight="1">
      <c r="A9" s="258">
        <v>1</v>
      </c>
      <c r="B9" s="259"/>
      <c r="C9" s="260" t="s">
        <v>19</v>
      </c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91"/>
      <c r="O9" s="227">
        <v>10720345</v>
      </c>
      <c r="P9" s="228"/>
      <c r="Q9" s="228"/>
      <c r="R9" s="228"/>
      <c r="S9" s="228"/>
      <c r="T9" s="229"/>
      <c r="U9" s="218">
        <f t="shared" si="0"/>
        <v>46.9</v>
      </c>
      <c r="V9" s="219"/>
      <c r="W9" s="220"/>
      <c r="X9" s="236">
        <v>131891232</v>
      </c>
      <c r="Y9" s="237"/>
      <c r="Z9" s="237"/>
      <c r="AA9" s="237"/>
      <c r="AB9" s="237"/>
      <c r="AC9" s="238"/>
      <c r="AD9" s="233">
        <f aca="true" t="shared" si="3" ref="AD9:AD30">ROUND(X9/X$31*100,1)</f>
        <v>43.2</v>
      </c>
      <c r="AE9" s="234"/>
      <c r="AF9" s="235"/>
      <c r="AG9" s="242">
        <v>114155825</v>
      </c>
      <c r="AH9" s="243"/>
      <c r="AI9" s="243"/>
      <c r="AJ9" s="243"/>
      <c r="AK9" s="243"/>
      <c r="AL9" s="244"/>
      <c r="AM9" s="233">
        <f>ROUND(AG9/AG$31*100,1)</f>
        <v>43.6</v>
      </c>
      <c r="AN9" s="234"/>
      <c r="AO9" s="235"/>
      <c r="AP9" s="242">
        <v>17735407</v>
      </c>
      <c r="AQ9" s="243"/>
      <c r="AR9" s="243"/>
      <c r="AS9" s="243"/>
      <c r="AT9" s="243"/>
      <c r="AU9" s="244"/>
      <c r="AV9" s="233">
        <f aca="true" t="shared" si="4" ref="AV9:AV30">ROUND(AP9/AP$31*100,1)</f>
        <v>40.5</v>
      </c>
      <c r="AW9" s="234"/>
      <c r="AX9" s="235"/>
      <c r="AY9" s="236">
        <v>10239274</v>
      </c>
      <c r="AZ9" s="237"/>
      <c r="BA9" s="237"/>
      <c r="BB9" s="237"/>
      <c r="BC9" s="237"/>
      <c r="BD9" s="238"/>
      <c r="BE9" s="233">
        <f aca="true" t="shared" si="5" ref="BE9:BE29">ROUND(AY9/$AY$31*100,1)</f>
        <v>45.6</v>
      </c>
      <c r="BF9" s="234"/>
      <c r="BG9" s="235"/>
      <c r="BH9" s="236">
        <v>126730834</v>
      </c>
      <c r="BI9" s="237"/>
      <c r="BJ9" s="237"/>
      <c r="BK9" s="237"/>
      <c r="BL9" s="237"/>
      <c r="BM9" s="238"/>
      <c r="BN9" s="273">
        <f aca="true" t="shared" si="6" ref="BN9:BN16">ROUND(BH9/BH$31*100,1)</f>
        <v>41.9</v>
      </c>
      <c r="BO9" s="273"/>
      <c r="BP9" s="273"/>
      <c r="BQ9" s="242">
        <v>109399573</v>
      </c>
      <c r="BR9" s="243"/>
      <c r="BS9" s="243"/>
      <c r="BT9" s="243"/>
      <c r="BU9" s="243"/>
      <c r="BV9" s="244"/>
      <c r="BW9" s="273">
        <f aca="true" t="shared" si="7" ref="BW9:BW16">ROUND(BQ9/BQ$31*100,1)</f>
        <v>42.3</v>
      </c>
      <c r="BX9" s="273"/>
      <c r="BY9" s="273"/>
      <c r="BZ9" s="242">
        <v>17331261</v>
      </c>
      <c r="CA9" s="243"/>
      <c r="CB9" s="243"/>
      <c r="CC9" s="243"/>
      <c r="CD9" s="243"/>
      <c r="CE9" s="244"/>
      <c r="CF9" s="273">
        <f t="shared" si="2"/>
        <v>39.6</v>
      </c>
      <c r="CG9" s="273"/>
      <c r="CH9" s="274"/>
      <c r="CI9" s="88"/>
    </row>
    <row r="10" spans="1:87" s="92" customFormat="1" ht="26.25" customHeight="1">
      <c r="A10" s="261"/>
      <c r="B10" s="240"/>
      <c r="C10" s="257" t="s">
        <v>46</v>
      </c>
      <c r="D10" s="257"/>
      <c r="E10" s="260" t="s">
        <v>20</v>
      </c>
      <c r="F10" s="260"/>
      <c r="G10" s="260"/>
      <c r="H10" s="260"/>
      <c r="I10" s="260"/>
      <c r="J10" s="260"/>
      <c r="K10" s="260"/>
      <c r="L10" s="260"/>
      <c r="M10" s="260"/>
      <c r="N10" s="91"/>
      <c r="O10" s="227">
        <v>225147</v>
      </c>
      <c r="P10" s="228"/>
      <c r="Q10" s="228"/>
      <c r="R10" s="228"/>
      <c r="S10" s="228"/>
      <c r="T10" s="229"/>
      <c r="U10" s="218">
        <f t="shared" si="0"/>
        <v>1</v>
      </c>
      <c r="V10" s="219"/>
      <c r="W10" s="220"/>
      <c r="X10" s="236">
        <v>3648513</v>
      </c>
      <c r="Y10" s="237"/>
      <c r="Z10" s="237"/>
      <c r="AA10" s="237"/>
      <c r="AB10" s="237"/>
      <c r="AC10" s="238"/>
      <c r="AD10" s="233">
        <f t="shared" si="3"/>
        <v>1.2</v>
      </c>
      <c r="AE10" s="234"/>
      <c r="AF10" s="235"/>
      <c r="AG10" s="242">
        <v>3092649</v>
      </c>
      <c r="AH10" s="243"/>
      <c r="AI10" s="243"/>
      <c r="AJ10" s="243"/>
      <c r="AK10" s="243"/>
      <c r="AL10" s="244"/>
      <c r="AM10" s="233">
        <f t="shared" si="1"/>
        <v>1.2</v>
      </c>
      <c r="AN10" s="234"/>
      <c r="AO10" s="235"/>
      <c r="AP10" s="242">
        <v>555864</v>
      </c>
      <c r="AQ10" s="243"/>
      <c r="AR10" s="243"/>
      <c r="AS10" s="243"/>
      <c r="AT10" s="243"/>
      <c r="AU10" s="244"/>
      <c r="AV10" s="233">
        <f t="shared" si="4"/>
        <v>1.3</v>
      </c>
      <c r="AW10" s="234"/>
      <c r="AX10" s="235"/>
      <c r="AY10" s="236">
        <v>227556</v>
      </c>
      <c r="AZ10" s="237"/>
      <c r="BA10" s="237"/>
      <c r="BB10" s="237"/>
      <c r="BC10" s="237"/>
      <c r="BD10" s="238"/>
      <c r="BE10" s="233">
        <f t="shared" si="5"/>
        <v>1</v>
      </c>
      <c r="BF10" s="234"/>
      <c r="BG10" s="235"/>
      <c r="BH10" s="236">
        <v>3671006</v>
      </c>
      <c r="BI10" s="237"/>
      <c r="BJ10" s="237"/>
      <c r="BK10" s="237"/>
      <c r="BL10" s="237"/>
      <c r="BM10" s="238"/>
      <c r="BN10" s="273">
        <f t="shared" si="6"/>
        <v>1.2</v>
      </c>
      <c r="BO10" s="273"/>
      <c r="BP10" s="273"/>
      <c r="BQ10" s="242">
        <v>3109968</v>
      </c>
      <c r="BR10" s="243"/>
      <c r="BS10" s="243"/>
      <c r="BT10" s="243"/>
      <c r="BU10" s="243"/>
      <c r="BV10" s="244"/>
      <c r="BW10" s="273">
        <f t="shared" si="7"/>
        <v>1.2</v>
      </c>
      <c r="BX10" s="273"/>
      <c r="BY10" s="273"/>
      <c r="BZ10" s="242">
        <v>561038</v>
      </c>
      <c r="CA10" s="243"/>
      <c r="CB10" s="243"/>
      <c r="CC10" s="243"/>
      <c r="CD10" s="243"/>
      <c r="CE10" s="244"/>
      <c r="CF10" s="273">
        <f t="shared" si="2"/>
        <v>1.3</v>
      </c>
      <c r="CG10" s="273"/>
      <c r="CH10" s="274"/>
      <c r="CI10" s="88"/>
    </row>
    <row r="11" spans="1:87" s="92" customFormat="1" ht="26.25" customHeight="1">
      <c r="A11" s="261"/>
      <c r="B11" s="240"/>
      <c r="C11" s="257" t="s">
        <v>21</v>
      </c>
      <c r="D11" s="257"/>
      <c r="E11" s="260" t="s">
        <v>22</v>
      </c>
      <c r="F11" s="260"/>
      <c r="G11" s="260"/>
      <c r="H11" s="260"/>
      <c r="I11" s="260"/>
      <c r="J11" s="260"/>
      <c r="K11" s="260"/>
      <c r="L11" s="260"/>
      <c r="M11" s="260"/>
      <c r="N11" s="91"/>
      <c r="O11" s="227">
        <v>445686</v>
      </c>
      <c r="P11" s="228"/>
      <c r="Q11" s="228"/>
      <c r="R11" s="228"/>
      <c r="S11" s="228"/>
      <c r="T11" s="229"/>
      <c r="U11" s="218">
        <f t="shared" si="0"/>
        <v>1.9</v>
      </c>
      <c r="V11" s="219"/>
      <c r="W11" s="220"/>
      <c r="X11" s="236">
        <v>6066699</v>
      </c>
      <c r="Y11" s="237"/>
      <c r="Z11" s="237"/>
      <c r="AA11" s="237"/>
      <c r="AB11" s="237"/>
      <c r="AC11" s="238"/>
      <c r="AD11" s="233">
        <f t="shared" si="3"/>
        <v>2</v>
      </c>
      <c r="AE11" s="234"/>
      <c r="AF11" s="235"/>
      <c r="AG11" s="242">
        <v>5215476</v>
      </c>
      <c r="AH11" s="243"/>
      <c r="AI11" s="243"/>
      <c r="AJ11" s="243"/>
      <c r="AK11" s="243"/>
      <c r="AL11" s="244"/>
      <c r="AM11" s="233">
        <f t="shared" si="1"/>
        <v>2</v>
      </c>
      <c r="AN11" s="234"/>
      <c r="AO11" s="235"/>
      <c r="AP11" s="242">
        <v>851223</v>
      </c>
      <c r="AQ11" s="243"/>
      <c r="AR11" s="243"/>
      <c r="AS11" s="243"/>
      <c r="AT11" s="243"/>
      <c r="AU11" s="244"/>
      <c r="AV11" s="233">
        <f t="shared" si="4"/>
        <v>1.9</v>
      </c>
      <c r="AW11" s="234"/>
      <c r="AX11" s="235"/>
      <c r="AY11" s="236">
        <v>436147</v>
      </c>
      <c r="AZ11" s="237"/>
      <c r="BA11" s="237"/>
      <c r="BB11" s="237"/>
      <c r="BC11" s="237"/>
      <c r="BD11" s="238"/>
      <c r="BE11" s="233">
        <f t="shared" si="5"/>
        <v>1.9</v>
      </c>
      <c r="BF11" s="234"/>
      <c r="BG11" s="235"/>
      <c r="BH11" s="236">
        <v>5760756</v>
      </c>
      <c r="BI11" s="237"/>
      <c r="BJ11" s="237"/>
      <c r="BK11" s="237"/>
      <c r="BL11" s="237"/>
      <c r="BM11" s="238"/>
      <c r="BN11" s="273">
        <f t="shared" si="6"/>
        <v>1.9</v>
      </c>
      <c r="BO11" s="273"/>
      <c r="BP11" s="273"/>
      <c r="BQ11" s="242">
        <v>4937283</v>
      </c>
      <c r="BR11" s="243"/>
      <c r="BS11" s="243"/>
      <c r="BT11" s="243"/>
      <c r="BU11" s="243"/>
      <c r="BV11" s="244"/>
      <c r="BW11" s="273">
        <f t="shared" si="7"/>
        <v>1.9</v>
      </c>
      <c r="BX11" s="273"/>
      <c r="BY11" s="273"/>
      <c r="BZ11" s="242">
        <v>823473</v>
      </c>
      <c r="CA11" s="243"/>
      <c r="CB11" s="243"/>
      <c r="CC11" s="243"/>
      <c r="CD11" s="243"/>
      <c r="CE11" s="244"/>
      <c r="CF11" s="273">
        <f t="shared" si="2"/>
        <v>1.9</v>
      </c>
      <c r="CG11" s="273"/>
      <c r="CH11" s="274"/>
      <c r="CI11" s="88"/>
    </row>
    <row r="12" spans="1:87" s="92" customFormat="1" ht="26.25" customHeight="1">
      <c r="A12" s="261"/>
      <c r="B12" s="240"/>
      <c r="C12" s="257" t="s">
        <v>23</v>
      </c>
      <c r="D12" s="257"/>
      <c r="E12" s="260" t="s">
        <v>24</v>
      </c>
      <c r="F12" s="260"/>
      <c r="G12" s="260"/>
      <c r="H12" s="260"/>
      <c r="I12" s="260"/>
      <c r="J12" s="260"/>
      <c r="K12" s="260"/>
      <c r="L12" s="260"/>
      <c r="M12" s="260"/>
      <c r="N12" s="91"/>
      <c r="O12" s="227">
        <v>8099988</v>
      </c>
      <c r="P12" s="228"/>
      <c r="Q12" s="228"/>
      <c r="R12" s="228"/>
      <c r="S12" s="228"/>
      <c r="T12" s="229"/>
      <c r="U12" s="218">
        <f t="shared" si="0"/>
        <v>35.4</v>
      </c>
      <c r="V12" s="219"/>
      <c r="W12" s="220"/>
      <c r="X12" s="236">
        <v>104493263</v>
      </c>
      <c r="Y12" s="237"/>
      <c r="Z12" s="237"/>
      <c r="AA12" s="237"/>
      <c r="AB12" s="237"/>
      <c r="AC12" s="238"/>
      <c r="AD12" s="233">
        <f>ROUND(X12/X$31*100,1)</f>
        <v>34.2</v>
      </c>
      <c r="AE12" s="234"/>
      <c r="AF12" s="235"/>
      <c r="AG12" s="242">
        <v>90012205</v>
      </c>
      <c r="AH12" s="243"/>
      <c r="AI12" s="243"/>
      <c r="AJ12" s="243"/>
      <c r="AK12" s="243"/>
      <c r="AL12" s="244"/>
      <c r="AM12" s="233">
        <f>ROUND(AG12/AG$31*100,1)</f>
        <v>34.4</v>
      </c>
      <c r="AN12" s="234"/>
      <c r="AO12" s="235"/>
      <c r="AP12" s="242">
        <v>14481058</v>
      </c>
      <c r="AQ12" s="243"/>
      <c r="AR12" s="243"/>
      <c r="AS12" s="243"/>
      <c r="AT12" s="243"/>
      <c r="AU12" s="244"/>
      <c r="AV12" s="233">
        <f aca="true" t="shared" si="8" ref="AV12:AV17">ROUND(AP12/AP$31*100,1)</f>
        <v>33.1</v>
      </c>
      <c r="AW12" s="234"/>
      <c r="AX12" s="235"/>
      <c r="AY12" s="236">
        <v>8199125</v>
      </c>
      <c r="AZ12" s="237"/>
      <c r="BA12" s="237"/>
      <c r="BB12" s="237"/>
      <c r="BC12" s="237"/>
      <c r="BD12" s="238"/>
      <c r="BE12" s="233">
        <f t="shared" si="5"/>
        <v>36.5</v>
      </c>
      <c r="BF12" s="234"/>
      <c r="BG12" s="235"/>
      <c r="BH12" s="236">
        <v>105289597</v>
      </c>
      <c r="BI12" s="237"/>
      <c r="BJ12" s="237"/>
      <c r="BK12" s="237"/>
      <c r="BL12" s="237"/>
      <c r="BM12" s="238"/>
      <c r="BN12" s="273">
        <f t="shared" si="6"/>
        <v>34.8</v>
      </c>
      <c r="BO12" s="273"/>
      <c r="BP12" s="273"/>
      <c r="BQ12" s="242">
        <v>90711628</v>
      </c>
      <c r="BR12" s="243"/>
      <c r="BS12" s="243"/>
      <c r="BT12" s="243"/>
      <c r="BU12" s="243"/>
      <c r="BV12" s="244"/>
      <c r="BW12" s="273">
        <f t="shared" si="7"/>
        <v>35</v>
      </c>
      <c r="BX12" s="273"/>
      <c r="BY12" s="273"/>
      <c r="BZ12" s="242">
        <v>14577969</v>
      </c>
      <c r="CA12" s="243"/>
      <c r="CB12" s="243"/>
      <c r="CC12" s="243"/>
      <c r="CD12" s="243"/>
      <c r="CE12" s="244"/>
      <c r="CF12" s="273">
        <f t="shared" si="2"/>
        <v>33.3</v>
      </c>
      <c r="CG12" s="273"/>
      <c r="CH12" s="274"/>
      <c r="CI12" s="88"/>
    </row>
    <row r="13" spans="1:87" s="92" customFormat="1" ht="26.25" customHeight="1">
      <c r="A13" s="261"/>
      <c r="B13" s="240"/>
      <c r="C13" s="257" t="s">
        <v>25</v>
      </c>
      <c r="D13" s="257"/>
      <c r="E13" s="260" t="s">
        <v>26</v>
      </c>
      <c r="F13" s="260"/>
      <c r="G13" s="260"/>
      <c r="H13" s="260"/>
      <c r="I13" s="260"/>
      <c r="J13" s="260"/>
      <c r="K13" s="260"/>
      <c r="L13" s="260"/>
      <c r="M13" s="260"/>
      <c r="N13" s="91"/>
      <c r="O13" s="227">
        <v>1949524</v>
      </c>
      <c r="P13" s="228"/>
      <c r="Q13" s="228"/>
      <c r="R13" s="228"/>
      <c r="S13" s="228"/>
      <c r="T13" s="229"/>
      <c r="U13" s="218">
        <f t="shared" si="0"/>
        <v>8.5</v>
      </c>
      <c r="V13" s="219"/>
      <c r="W13" s="220"/>
      <c r="X13" s="236">
        <v>17682757</v>
      </c>
      <c r="Y13" s="237"/>
      <c r="Z13" s="237"/>
      <c r="AA13" s="237"/>
      <c r="AB13" s="237"/>
      <c r="AC13" s="238"/>
      <c r="AD13" s="233">
        <f t="shared" si="3"/>
        <v>5.8</v>
      </c>
      <c r="AE13" s="234"/>
      <c r="AF13" s="235"/>
      <c r="AG13" s="242">
        <v>15835495</v>
      </c>
      <c r="AH13" s="243"/>
      <c r="AI13" s="243"/>
      <c r="AJ13" s="243"/>
      <c r="AK13" s="243"/>
      <c r="AL13" s="244"/>
      <c r="AM13" s="233">
        <f>ROUND(AG13/AG$31*100,1)</f>
        <v>6.1</v>
      </c>
      <c r="AN13" s="234"/>
      <c r="AO13" s="235"/>
      <c r="AP13" s="242">
        <v>1847262</v>
      </c>
      <c r="AQ13" s="243"/>
      <c r="AR13" s="243"/>
      <c r="AS13" s="243"/>
      <c r="AT13" s="243"/>
      <c r="AU13" s="244"/>
      <c r="AV13" s="233">
        <f t="shared" si="8"/>
        <v>4.2</v>
      </c>
      <c r="AW13" s="234"/>
      <c r="AX13" s="235"/>
      <c r="AY13" s="236">
        <v>1376446</v>
      </c>
      <c r="AZ13" s="237"/>
      <c r="BA13" s="237"/>
      <c r="BB13" s="237"/>
      <c r="BC13" s="237"/>
      <c r="BD13" s="238"/>
      <c r="BE13" s="233">
        <f t="shared" si="5"/>
        <v>6.1</v>
      </c>
      <c r="BF13" s="234"/>
      <c r="BG13" s="235"/>
      <c r="BH13" s="236">
        <v>12009475</v>
      </c>
      <c r="BI13" s="237"/>
      <c r="BJ13" s="237"/>
      <c r="BK13" s="237"/>
      <c r="BL13" s="237"/>
      <c r="BM13" s="238"/>
      <c r="BN13" s="273">
        <f t="shared" si="6"/>
        <v>4</v>
      </c>
      <c r="BO13" s="273"/>
      <c r="BP13" s="273"/>
      <c r="BQ13" s="242">
        <v>10640694</v>
      </c>
      <c r="BR13" s="243"/>
      <c r="BS13" s="243"/>
      <c r="BT13" s="243"/>
      <c r="BU13" s="243"/>
      <c r="BV13" s="244"/>
      <c r="BW13" s="273">
        <f t="shared" si="7"/>
        <v>4.1</v>
      </c>
      <c r="BX13" s="273"/>
      <c r="BY13" s="273"/>
      <c r="BZ13" s="242">
        <v>1368781</v>
      </c>
      <c r="CA13" s="243"/>
      <c r="CB13" s="243"/>
      <c r="CC13" s="243"/>
      <c r="CD13" s="243"/>
      <c r="CE13" s="244"/>
      <c r="CF13" s="273">
        <f t="shared" si="2"/>
        <v>3.1</v>
      </c>
      <c r="CG13" s="273"/>
      <c r="CH13" s="274"/>
      <c r="CI13" s="88"/>
    </row>
    <row r="14" spans="1:87" s="92" customFormat="1" ht="26.25" customHeight="1">
      <c r="A14" s="258">
        <v>2</v>
      </c>
      <c r="B14" s="259"/>
      <c r="C14" s="260" t="s">
        <v>27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91"/>
      <c r="O14" s="227">
        <v>9286049</v>
      </c>
      <c r="P14" s="228"/>
      <c r="Q14" s="228"/>
      <c r="R14" s="228"/>
      <c r="S14" s="228"/>
      <c r="T14" s="229"/>
      <c r="U14" s="218">
        <f t="shared" si="0"/>
        <v>40.6</v>
      </c>
      <c r="V14" s="219"/>
      <c r="W14" s="220"/>
      <c r="X14" s="236">
        <v>137259307</v>
      </c>
      <c r="Y14" s="237"/>
      <c r="Z14" s="237"/>
      <c r="AA14" s="237"/>
      <c r="AB14" s="237"/>
      <c r="AC14" s="238"/>
      <c r="AD14" s="233">
        <f>ROUND(X14/X$31*100,1)</f>
        <v>44.9</v>
      </c>
      <c r="AE14" s="234"/>
      <c r="AF14" s="235"/>
      <c r="AG14" s="242">
        <v>113989046</v>
      </c>
      <c r="AH14" s="243"/>
      <c r="AI14" s="243"/>
      <c r="AJ14" s="243"/>
      <c r="AK14" s="243"/>
      <c r="AL14" s="244"/>
      <c r="AM14" s="233">
        <f t="shared" si="1"/>
        <v>43.6</v>
      </c>
      <c r="AN14" s="234"/>
      <c r="AO14" s="235"/>
      <c r="AP14" s="242">
        <v>23270261</v>
      </c>
      <c r="AQ14" s="243"/>
      <c r="AR14" s="243"/>
      <c r="AS14" s="243"/>
      <c r="AT14" s="243"/>
      <c r="AU14" s="244"/>
      <c r="AV14" s="233">
        <f t="shared" si="8"/>
        <v>53.2</v>
      </c>
      <c r="AW14" s="234"/>
      <c r="AX14" s="235"/>
      <c r="AY14" s="236">
        <v>9380072</v>
      </c>
      <c r="AZ14" s="237"/>
      <c r="BA14" s="237"/>
      <c r="BB14" s="237"/>
      <c r="BC14" s="237"/>
      <c r="BD14" s="238"/>
      <c r="BE14" s="233">
        <f t="shared" si="5"/>
        <v>41.8</v>
      </c>
      <c r="BF14" s="234"/>
      <c r="BG14" s="235"/>
      <c r="BH14" s="236">
        <v>139851562</v>
      </c>
      <c r="BI14" s="237"/>
      <c r="BJ14" s="237"/>
      <c r="BK14" s="237"/>
      <c r="BL14" s="237"/>
      <c r="BM14" s="238"/>
      <c r="BN14" s="273">
        <f t="shared" si="6"/>
        <v>46.2</v>
      </c>
      <c r="BO14" s="273"/>
      <c r="BP14" s="273"/>
      <c r="BQ14" s="242">
        <v>116195813</v>
      </c>
      <c r="BR14" s="243"/>
      <c r="BS14" s="243"/>
      <c r="BT14" s="243"/>
      <c r="BU14" s="243"/>
      <c r="BV14" s="244"/>
      <c r="BW14" s="273">
        <f t="shared" si="7"/>
        <v>44.9</v>
      </c>
      <c r="BX14" s="273"/>
      <c r="BY14" s="273"/>
      <c r="BZ14" s="242">
        <v>23655749</v>
      </c>
      <c r="CA14" s="243"/>
      <c r="CB14" s="243"/>
      <c r="CC14" s="243"/>
      <c r="CD14" s="243"/>
      <c r="CE14" s="244"/>
      <c r="CF14" s="273">
        <f t="shared" si="2"/>
        <v>54.1</v>
      </c>
      <c r="CG14" s="273"/>
      <c r="CH14" s="274"/>
      <c r="CI14" s="88"/>
    </row>
    <row r="15" spans="1:87" s="92" customFormat="1" ht="26.25" customHeight="1">
      <c r="A15" s="261"/>
      <c r="B15" s="240"/>
      <c r="C15" s="257" t="s">
        <v>47</v>
      </c>
      <c r="D15" s="257"/>
      <c r="E15" s="260" t="s">
        <v>28</v>
      </c>
      <c r="F15" s="260"/>
      <c r="G15" s="260"/>
      <c r="H15" s="260"/>
      <c r="I15" s="260"/>
      <c r="J15" s="260"/>
      <c r="K15" s="260"/>
      <c r="L15" s="260"/>
      <c r="M15" s="260"/>
      <c r="N15" s="91"/>
      <c r="O15" s="227">
        <v>3485345</v>
      </c>
      <c r="P15" s="228"/>
      <c r="Q15" s="228"/>
      <c r="R15" s="228"/>
      <c r="S15" s="228"/>
      <c r="T15" s="229"/>
      <c r="U15" s="218">
        <f t="shared" si="0"/>
        <v>15.2</v>
      </c>
      <c r="V15" s="219"/>
      <c r="W15" s="220"/>
      <c r="X15" s="236">
        <v>46691649</v>
      </c>
      <c r="Y15" s="237"/>
      <c r="Z15" s="237"/>
      <c r="AA15" s="237"/>
      <c r="AB15" s="237"/>
      <c r="AC15" s="238"/>
      <c r="AD15" s="233">
        <f>ROUND(X15/X$31*100,1)</f>
        <v>15.3</v>
      </c>
      <c r="AE15" s="234"/>
      <c r="AF15" s="235"/>
      <c r="AG15" s="242">
        <v>39483121</v>
      </c>
      <c r="AH15" s="243"/>
      <c r="AI15" s="243"/>
      <c r="AJ15" s="243"/>
      <c r="AK15" s="243"/>
      <c r="AL15" s="244"/>
      <c r="AM15" s="233">
        <f>ROUND(AG15/AG$31*100,1)</f>
        <v>15.1</v>
      </c>
      <c r="AN15" s="234"/>
      <c r="AO15" s="235"/>
      <c r="AP15" s="242">
        <v>7208528</v>
      </c>
      <c r="AQ15" s="243"/>
      <c r="AR15" s="243"/>
      <c r="AS15" s="243"/>
      <c r="AT15" s="243"/>
      <c r="AU15" s="244"/>
      <c r="AV15" s="233">
        <f t="shared" si="8"/>
        <v>16.5</v>
      </c>
      <c r="AW15" s="234"/>
      <c r="AX15" s="235"/>
      <c r="AY15" s="236">
        <v>3479313</v>
      </c>
      <c r="AZ15" s="237"/>
      <c r="BA15" s="237"/>
      <c r="BB15" s="237"/>
      <c r="BC15" s="237"/>
      <c r="BD15" s="238"/>
      <c r="BE15" s="233">
        <f t="shared" si="5"/>
        <v>15.5</v>
      </c>
      <c r="BF15" s="234"/>
      <c r="BG15" s="235"/>
      <c r="BH15" s="236">
        <v>46375169</v>
      </c>
      <c r="BI15" s="237"/>
      <c r="BJ15" s="237"/>
      <c r="BK15" s="237"/>
      <c r="BL15" s="237"/>
      <c r="BM15" s="238"/>
      <c r="BN15" s="273">
        <f t="shared" si="6"/>
        <v>15.3</v>
      </c>
      <c r="BO15" s="273"/>
      <c r="BP15" s="273"/>
      <c r="BQ15" s="242">
        <v>39210905</v>
      </c>
      <c r="BR15" s="243"/>
      <c r="BS15" s="243"/>
      <c r="BT15" s="243"/>
      <c r="BU15" s="243"/>
      <c r="BV15" s="244"/>
      <c r="BW15" s="273">
        <f t="shared" si="7"/>
        <v>15.1</v>
      </c>
      <c r="BX15" s="273"/>
      <c r="BY15" s="273"/>
      <c r="BZ15" s="242">
        <v>7164264</v>
      </c>
      <c r="CA15" s="243"/>
      <c r="CB15" s="243"/>
      <c r="CC15" s="243"/>
      <c r="CD15" s="243"/>
      <c r="CE15" s="244"/>
      <c r="CF15" s="273">
        <f t="shared" si="2"/>
        <v>16.4</v>
      </c>
      <c r="CG15" s="273"/>
      <c r="CH15" s="274"/>
      <c r="CI15" s="88"/>
    </row>
    <row r="16" spans="1:87" s="92" customFormat="1" ht="26.25" customHeight="1">
      <c r="A16" s="261"/>
      <c r="B16" s="240"/>
      <c r="C16" s="257" t="s">
        <v>21</v>
      </c>
      <c r="D16" s="257"/>
      <c r="E16" s="260" t="s">
        <v>29</v>
      </c>
      <c r="F16" s="260"/>
      <c r="G16" s="260"/>
      <c r="H16" s="260"/>
      <c r="I16" s="260"/>
      <c r="J16" s="260"/>
      <c r="K16" s="260"/>
      <c r="L16" s="260"/>
      <c r="M16" s="260"/>
      <c r="N16" s="91"/>
      <c r="O16" s="227">
        <v>3957813</v>
      </c>
      <c r="P16" s="228"/>
      <c r="Q16" s="228"/>
      <c r="R16" s="228"/>
      <c r="S16" s="228"/>
      <c r="T16" s="229"/>
      <c r="U16" s="218">
        <f t="shared" si="0"/>
        <v>17.3</v>
      </c>
      <c r="V16" s="219"/>
      <c r="W16" s="220"/>
      <c r="X16" s="236">
        <v>58518438</v>
      </c>
      <c r="Y16" s="237"/>
      <c r="Z16" s="237"/>
      <c r="AA16" s="237"/>
      <c r="AB16" s="237"/>
      <c r="AC16" s="238"/>
      <c r="AD16" s="233">
        <f>ROUND(X16/X$31*100,1)</f>
        <v>19.2</v>
      </c>
      <c r="AE16" s="234"/>
      <c r="AF16" s="235"/>
      <c r="AG16" s="242">
        <v>49880355</v>
      </c>
      <c r="AH16" s="243"/>
      <c r="AI16" s="243"/>
      <c r="AJ16" s="243"/>
      <c r="AK16" s="243"/>
      <c r="AL16" s="244"/>
      <c r="AM16" s="233">
        <f>ROUND(AG16/AG$31*100,1)</f>
        <v>19.1</v>
      </c>
      <c r="AN16" s="234"/>
      <c r="AO16" s="235"/>
      <c r="AP16" s="242">
        <v>8638083</v>
      </c>
      <c r="AQ16" s="243"/>
      <c r="AR16" s="243"/>
      <c r="AS16" s="243"/>
      <c r="AT16" s="243"/>
      <c r="AU16" s="244"/>
      <c r="AV16" s="233">
        <f t="shared" si="8"/>
        <v>19.7</v>
      </c>
      <c r="AW16" s="234"/>
      <c r="AX16" s="235"/>
      <c r="AY16" s="236">
        <v>4040303</v>
      </c>
      <c r="AZ16" s="237"/>
      <c r="BA16" s="237"/>
      <c r="BB16" s="237"/>
      <c r="BC16" s="237"/>
      <c r="BD16" s="238"/>
      <c r="BE16" s="233">
        <f t="shared" si="5"/>
        <v>18</v>
      </c>
      <c r="BF16" s="234"/>
      <c r="BG16" s="235"/>
      <c r="BH16" s="236">
        <v>59882932</v>
      </c>
      <c r="BI16" s="237"/>
      <c r="BJ16" s="237"/>
      <c r="BK16" s="237"/>
      <c r="BL16" s="237"/>
      <c r="BM16" s="238"/>
      <c r="BN16" s="273">
        <f t="shared" si="6"/>
        <v>19.8</v>
      </c>
      <c r="BO16" s="273"/>
      <c r="BP16" s="273"/>
      <c r="BQ16" s="242">
        <v>51011351</v>
      </c>
      <c r="BR16" s="243"/>
      <c r="BS16" s="243"/>
      <c r="BT16" s="243"/>
      <c r="BU16" s="243"/>
      <c r="BV16" s="244"/>
      <c r="BW16" s="273">
        <f t="shared" si="7"/>
        <v>19.7</v>
      </c>
      <c r="BX16" s="273"/>
      <c r="BY16" s="273"/>
      <c r="BZ16" s="242">
        <v>8871581</v>
      </c>
      <c r="CA16" s="243"/>
      <c r="CB16" s="243"/>
      <c r="CC16" s="243"/>
      <c r="CD16" s="243"/>
      <c r="CE16" s="244"/>
      <c r="CF16" s="273">
        <f t="shared" si="2"/>
        <v>20.3</v>
      </c>
      <c r="CG16" s="273"/>
      <c r="CH16" s="274"/>
      <c r="CI16" s="88"/>
    </row>
    <row r="17" spans="1:87" s="92" customFormat="1" ht="26.25" customHeight="1">
      <c r="A17" s="261"/>
      <c r="B17" s="240"/>
      <c r="C17" s="257" t="s">
        <v>23</v>
      </c>
      <c r="D17" s="257"/>
      <c r="E17" s="260" t="s">
        <v>30</v>
      </c>
      <c r="F17" s="260"/>
      <c r="G17" s="260"/>
      <c r="H17" s="260"/>
      <c r="I17" s="260"/>
      <c r="J17" s="260"/>
      <c r="K17" s="260"/>
      <c r="L17" s="260"/>
      <c r="M17" s="260"/>
      <c r="N17" s="91"/>
      <c r="O17" s="227">
        <v>1755643</v>
      </c>
      <c r="P17" s="228"/>
      <c r="Q17" s="228"/>
      <c r="R17" s="228"/>
      <c r="S17" s="228"/>
      <c r="T17" s="229"/>
      <c r="U17" s="218">
        <f aca="true" t="shared" si="9" ref="U17:U24">ROUND(O17/O$31*100,1)</f>
        <v>7.7</v>
      </c>
      <c r="V17" s="219"/>
      <c r="W17" s="220"/>
      <c r="X17" s="236">
        <v>31708605</v>
      </c>
      <c r="Y17" s="237"/>
      <c r="Z17" s="237"/>
      <c r="AA17" s="237"/>
      <c r="AB17" s="237"/>
      <c r="AC17" s="238"/>
      <c r="AD17" s="233">
        <f t="shared" si="3"/>
        <v>10.4</v>
      </c>
      <c r="AE17" s="234"/>
      <c r="AF17" s="235"/>
      <c r="AG17" s="242">
        <v>24384393</v>
      </c>
      <c r="AH17" s="243"/>
      <c r="AI17" s="243"/>
      <c r="AJ17" s="243"/>
      <c r="AK17" s="243"/>
      <c r="AL17" s="244"/>
      <c r="AM17" s="233">
        <f t="shared" si="1"/>
        <v>9.3</v>
      </c>
      <c r="AN17" s="234"/>
      <c r="AO17" s="235"/>
      <c r="AP17" s="242">
        <v>7324212</v>
      </c>
      <c r="AQ17" s="243"/>
      <c r="AR17" s="243"/>
      <c r="AS17" s="243"/>
      <c r="AT17" s="243"/>
      <c r="AU17" s="244"/>
      <c r="AV17" s="233">
        <f t="shared" si="8"/>
        <v>16.7</v>
      </c>
      <c r="AW17" s="234"/>
      <c r="AX17" s="235"/>
      <c r="AY17" s="236">
        <v>1773944</v>
      </c>
      <c r="AZ17" s="237"/>
      <c r="BA17" s="237"/>
      <c r="BB17" s="237"/>
      <c r="BC17" s="237"/>
      <c r="BD17" s="238"/>
      <c r="BE17" s="233">
        <f t="shared" si="5"/>
        <v>7.9</v>
      </c>
      <c r="BF17" s="234"/>
      <c r="BG17" s="235"/>
      <c r="BH17" s="236">
        <v>33260036</v>
      </c>
      <c r="BI17" s="237"/>
      <c r="BJ17" s="237"/>
      <c r="BK17" s="237"/>
      <c r="BL17" s="237"/>
      <c r="BM17" s="238"/>
      <c r="BN17" s="273">
        <f aca="true" t="shared" si="10" ref="BN17:BN24">ROUND(BH17/BH$31*100,1)</f>
        <v>11</v>
      </c>
      <c r="BO17" s="273"/>
      <c r="BP17" s="273"/>
      <c r="BQ17" s="242">
        <v>25737172</v>
      </c>
      <c r="BR17" s="243"/>
      <c r="BS17" s="243"/>
      <c r="BT17" s="243"/>
      <c r="BU17" s="243"/>
      <c r="BV17" s="244"/>
      <c r="BW17" s="273">
        <f aca="true" t="shared" si="11" ref="BW17:BW30">ROUND(BQ17/BQ$31*100,1)</f>
        <v>9.9</v>
      </c>
      <c r="BX17" s="273"/>
      <c r="BY17" s="273"/>
      <c r="BZ17" s="242">
        <v>7522864</v>
      </c>
      <c r="CA17" s="243"/>
      <c r="CB17" s="243"/>
      <c r="CC17" s="243"/>
      <c r="CD17" s="243"/>
      <c r="CE17" s="244"/>
      <c r="CF17" s="273">
        <f t="shared" si="2"/>
        <v>17.2</v>
      </c>
      <c r="CG17" s="273"/>
      <c r="CH17" s="274"/>
      <c r="CI17" s="88"/>
    </row>
    <row r="18" spans="1:87" s="92" customFormat="1" ht="26.25" customHeight="1">
      <c r="A18" s="261"/>
      <c r="B18" s="240"/>
      <c r="C18" s="257" t="s">
        <v>25</v>
      </c>
      <c r="D18" s="257"/>
      <c r="E18" s="260" t="s">
        <v>31</v>
      </c>
      <c r="F18" s="260"/>
      <c r="G18" s="260"/>
      <c r="H18" s="260"/>
      <c r="I18" s="260"/>
      <c r="J18" s="260"/>
      <c r="K18" s="260"/>
      <c r="L18" s="260"/>
      <c r="M18" s="260"/>
      <c r="N18" s="91"/>
      <c r="O18" s="227">
        <v>87247</v>
      </c>
      <c r="P18" s="228"/>
      <c r="Q18" s="228"/>
      <c r="R18" s="228"/>
      <c r="S18" s="228"/>
      <c r="T18" s="229"/>
      <c r="U18" s="218">
        <f t="shared" si="9"/>
        <v>0.4</v>
      </c>
      <c r="V18" s="219"/>
      <c r="W18" s="220"/>
      <c r="X18" s="236">
        <v>340615</v>
      </c>
      <c r="Y18" s="237"/>
      <c r="Z18" s="237"/>
      <c r="AA18" s="237"/>
      <c r="AB18" s="237"/>
      <c r="AC18" s="238"/>
      <c r="AD18" s="233">
        <f t="shared" si="3"/>
        <v>0.1</v>
      </c>
      <c r="AE18" s="234"/>
      <c r="AF18" s="235"/>
      <c r="AG18" s="242">
        <v>241177</v>
      </c>
      <c r="AH18" s="243"/>
      <c r="AI18" s="243"/>
      <c r="AJ18" s="243"/>
      <c r="AK18" s="243"/>
      <c r="AL18" s="244"/>
      <c r="AM18" s="233">
        <f t="shared" si="1"/>
        <v>0.1</v>
      </c>
      <c r="AN18" s="234"/>
      <c r="AO18" s="235"/>
      <c r="AP18" s="242">
        <v>99438</v>
      </c>
      <c r="AQ18" s="243"/>
      <c r="AR18" s="243"/>
      <c r="AS18" s="243"/>
      <c r="AT18" s="243"/>
      <c r="AU18" s="244"/>
      <c r="AV18" s="233">
        <f t="shared" si="4"/>
        <v>0.2</v>
      </c>
      <c r="AW18" s="234"/>
      <c r="AX18" s="235"/>
      <c r="AY18" s="236">
        <v>86512</v>
      </c>
      <c r="AZ18" s="237"/>
      <c r="BA18" s="237"/>
      <c r="BB18" s="237"/>
      <c r="BC18" s="237"/>
      <c r="BD18" s="238"/>
      <c r="BE18" s="233">
        <f t="shared" si="5"/>
        <v>0.4</v>
      </c>
      <c r="BF18" s="234"/>
      <c r="BG18" s="235"/>
      <c r="BH18" s="236">
        <v>333425</v>
      </c>
      <c r="BI18" s="237"/>
      <c r="BJ18" s="237"/>
      <c r="BK18" s="237"/>
      <c r="BL18" s="237"/>
      <c r="BM18" s="238"/>
      <c r="BN18" s="273">
        <f t="shared" si="10"/>
        <v>0.1</v>
      </c>
      <c r="BO18" s="273"/>
      <c r="BP18" s="273"/>
      <c r="BQ18" s="242">
        <v>236385</v>
      </c>
      <c r="BR18" s="243"/>
      <c r="BS18" s="243"/>
      <c r="BT18" s="243"/>
      <c r="BU18" s="243"/>
      <c r="BV18" s="244"/>
      <c r="BW18" s="273">
        <f t="shared" si="11"/>
        <v>0.1</v>
      </c>
      <c r="BX18" s="273"/>
      <c r="BY18" s="273"/>
      <c r="BZ18" s="242">
        <v>97040</v>
      </c>
      <c r="CA18" s="243"/>
      <c r="CB18" s="243"/>
      <c r="CC18" s="243"/>
      <c r="CD18" s="243"/>
      <c r="CE18" s="244"/>
      <c r="CF18" s="273">
        <f aca="true" t="shared" si="12" ref="CF18:CF30">ROUND(BZ18/BZ$31*100,1)</f>
        <v>0.2</v>
      </c>
      <c r="CG18" s="273"/>
      <c r="CH18" s="274"/>
      <c r="CI18" s="88"/>
    </row>
    <row r="19" spans="1:87" s="92" customFormat="1" ht="26.25" customHeight="1">
      <c r="A19" s="258">
        <v>3</v>
      </c>
      <c r="B19" s="259"/>
      <c r="C19" s="260" t="s">
        <v>32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91"/>
      <c r="O19" s="227">
        <v>269231</v>
      </c>
      <c r="P19" s="228"/>
      <c r="Q19" s="228"/>
      <c r="R19" s="228"/>
      <c r="S19" s="228"/>
      <c r="T19" s="229"/>
      <c r="U19" s="218">
        <f t="shared" si="9"/>
        <v>1.2</v>
      </c>
      <c r="V19" s="219"/>
      <c r="W19" s="220"/>
      <c r="X19" s="236">
        <v>5629821</v>
      </c>
      <c r="Y19" s="237"/>
      <c r="Z19" s="237"/>
      <c r="AA19" s="237"/>
      <c r="AB19" s="237"/>
      <c r="AC19" s="238"/>
      <c r="AD19" s="233">
        <f t="shared" si="3"/>
        <v>1.8</v>
      </c>
      <c r="AE19" s="234"/>
      <c r="AF19" s="235"/>
      <c r="AG19" s="242">
        <v>4664965</v>
      </c>
      <c r="AH19" s="243"/>
      <c r="AI19" s="243"/>
      <c r="AJ19" s="243"/>
      <c r="AK19" s="243"/>
      <c r="AL19" s="244"/>
      <c r="AM19" s="233">
        <f t="shared" si="1"/>
        <v>1.8</v>
      </c>
      <c r="AN19" s="234"/>
      <c r="AO19" s="235"/>
      <c r="AP19" s="242">
        <v>964856</v>
      </c>
      <c r="AQ19" s="243"/>
      <c r="AR19" s="243"/>
      <c r="AS19" s="243"/>
      <c r="AT19" s="243"/>
      <c r="AU19" s="244"/>
      <c r="AV19" s="233">
        <f t="shared" si="4"/>
        <v>2.2</v>
      </c>
      <c r="AW19" s="234"/>
      <c r="AX19" s="235"/>
      <c r="AY19" s="236">
        <v>285425</v>
      </c>
      <c r="AZ19" s="237"/>
      <c r="BA19" s="237"/>
      <c r="BB19" s="237"/>
      <c r="BC19" s="237"/>
      <c r="BD19" s="238"/>
      <c r="BE19" s="233">
        <f t="shared" si="5"/>
        <v>1.3</v>
      </c>
      <c r="BF19" s="234"/>
      <c r="BG19" s="235"/>
      <c r="BH19" s="236">
        <v>5992759</v>
      </c>
      <c r="BI19" s="237"/>
      <c r="BJ19" s="237"/>
      <c r="BK19" s="237"/>
      <c r="BL19" s="237"/>
      <c r="BM19" s="238"/>
      <c r="BN19" s="273">
        <f>ROUND(BH19/BH$31*100,1)</f>
        <v>2</v>
      </c>
      <c r="BO19" s="273"/>
      <c r="BP19" s="273"/>
      <c r="BQ19" s="242">
        <v>4970408</v>
      </c>
      <c r="BR19" s="243"/>
      <c r="BS19" s="243"/>
      <c r="BT19" s="243"/>
      <c r="BU19" s="243"/>
      <c r="BV19" s="244"/>
      <c r="BW19" s="273">
        <f t="shared" si="11"/>
        <v>1.9</v>
      </c>
      <c r="BX19" s="273"/>
      <c r="BY19" s="273"/>
      <c r="BZ19" s="242">
        <v>1022351</v>
      </c>
      <c r="CA19" s="243"/>
      <c r="CB19" s="243"/>
      <c r="CC19" s="243"/>
      <c r="CD19" s="243"/>
      <c r="CE19" s="244"/>
      <c r="CF19" s="273">
        <f t="shared" si="12"/>
        <v>2.3</v>
      </c>
      <c r="CG19" s="273"/>
      <c r="CH19" s="274"/>
      <c r="CI19" s="88"/>
    </row>
    <row r="20" spans="1:87" s="92" customFormat="1" ht="26.25" customHeight="1">
      <c r="A20" s="258">
        <v>4</v>
      </c>
      <c r="B20" s="259"/>
      <c r="C20" s="260" t="s">
        <v>33</v>
      </c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91"/>
      <c r="O20" s="227">
        <v>853879</v>
      </c>
      <c r="P20" s="228"/>
      <c r="Q20" s="228"/>
      <c r="R20" s="228"/>
      <c r="S20" s="228"/>
      <c r="T20" s="229"/>
      <c r="U20" s="218">
        <f t="shared" si="9"/>
        <v>3.7</v>
      </c>
      <c r="V20" s="219"/>
      <c r="W20" s="220"/>
      <c r="X20" s="236">
        <v>12022699</v>
      </c>
      <c r="Y20" s="237"/>
      <c r="Z20" s="237"/>
      <c r="AA20" s="237"/>
      <c r="AB20" s="237"/>
      <c r="AC20" s="238"/>
      <c r="AD20" s="233">
        <f t="shared" si="3"/>
        <v>3.9</v>
      </c>
      <c r="AE20" s="234"/>
      <c r="AF20" s="235"/>
      <c r="AG20" s="242">
        <v>10276414</v>
      </c>
      <c r="AH20" s="243"/>
      <c r="AI20" s="243"/>
      <c r="AJ20" s="243"/>
      <c r="AK20" s="243"/>
      <c r="AL20" s="244"/>
      <c r="AM20" s="233">
        <f t="shared" si="1"/>
        <v>3.9</v>
      </c>
      <c r="AN20" s="234"/>
      <c r="AO20" s="235"/>
      <c r="AP20" s="242">
        <v>1746285</v>
      </c>
      <c r="AQ20" s="243"/>
      <c r="AR20" s="243"/>
      <c r="AS20" s="243"/>
      <c r="AT20" s="243"/>
      <c r="AU20" s="244"/>
      <c r="AV20" s="233">
        <f t="shared" si="4"/>
        <v>4</v>
      </c>
      <c r="AW20" s="234"/>
      <c r="AX20" s="235"/>
      <c r="AY20" s="236">
        <v>817068</v>
      </c>
      <c r="AZ20" s="237"/>
      <c r="BA20" s="237"/>
      <c r="BB20" s="237"/>
      <c r="BC20" s="237"/>
      <c r="BD20" s="238"/>
      <c r="BE20" s="233">
        <f t="shared" si="5"/>
        <v>3.6</v>
      </c>
      <c r="BF20" s="234"/>
      <c r="BG20" s="235"/>
      <c r="BH20" s="236">
        <v>11535390</v>
      </c>
      <c r="BI20" s="237"/>
      <c r="BJ20" s="237"/>
      <c r="BK20" s="237"/>
      <c r="BL20" s="237"/>
      <c r="BM20" s="238"/>
      <c r="BN20" s="273">
        <f t="shared" si="10"/>
        <v>3.8</v>
      </c>
      <c r="BO20" s="273"/>
      <c r="BP20" s="273"/>
      <c r="BQ20" s="242">
        <v>9829949</v>
      </c>
      <c r="BR20" s="243"/>
      <c r="BS20" s="243"/>
      <c r="BT20" s="243"/>
      <c r="BU20" s="243"/>
      <c r="BV20" s="244"/>
      <c r="BW20" s="273">
        <f t="shared" si="11"/>
        <v>3.8</v>
      </c>
      <c r="BX20" s="273"/>
      <c r="BY20" s="273"/>
      <c r="BZ20" s="242">
        <v>1705441</v>
      </c>
      <c r="CA20" s="243"/>
      <c r="CB20" s="243"/>
      <c r="CC20" s="243"/>
      <c r="CD20" s="243"/>
      <c r="CE20" s="244"/>
      <c r="CF20" s="273">
        <f t="shared" si="12"/>
        <v>3.9</v>
      </c>
      <c r="CG20" s="273"/>
      <c r="CH20" s="274"/>
      <c r="CI20" s="88"/>
    </row>
    <row r="21" spans="1:87" s="92" customFormat="1" ht="26.25" customHeight="1">
      <c r="A21" s="258">
        <v>5</v>
      </c>
      <c r="B21" s="259"/>
      <c r="C21" s="260" t="s">
        <v>34</v>
      </c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91"/>
      <c r="O21" s="227">
        <v>1770</v>
      </c>
      <c r="P21" s="228"/>
      <c r="Q21" s="228"/>
      <c r="R21" s="228"/>
      <c r="S21" s="228"/>
      <c r="T21" s="229"/>
      <c r="U21" s="218">
        <f t="shared" si="9"/>
        <v>0</v>
      </c>
      <c r="V21" s="219"/>
      <c r="W21" s="220"/>
      <c r="X21" s="236">
        <v>9833</v>
      </c>
      <c r="Y21" s="237"/>
      <c r="Z21" s="237"/>
      <c r="AA21" s="237"/>
      <c r="AB21" s="237"/>
      <c r="AC21" s="238"/>
      <c r="AD21" s="233">
        <f t="shared" si="3"/>
        <v>0</v>
      </c>
      <c r="AE21" s="234"/>
      <c r="AF21" s="235"/>
      <c r="AG21" s="242">
        <v>4634</v>
      </c>
      <c r="AH21" s="243"/>
      <c r="AI21" s="243"/>
      <c r="AJ21" s="243"/>
      <c r="AK21" s="243"/>
      <c r="AL21" s="244"/>
      <c r="AM21" s="233">
        <f t="shared" si="1"/>
        <v>0</v>
      </c>
      <c r="AN21" s="234"/>
      <c r="AO21" s="235"/>
      <c r="AP21" s="242">
        <v>5199</v>
      </c>
      <c r="AQ21" s="243"/>
      <c r="AR21" s="243"/>
      <c r="AS21" s="243"/>
      <c r="AT21" s="243"/>
      <c r="AU21" s="244"/>
      <c r="AV21" s="233">
        <f t="shared" si="4"/>
        <v>0</v>
      </c>
      <c r="AW21" s="234"/>
      <c r="AX21" s="235"/>
      <c r="AY21" s="236">
        <v>1802</v>
      </c>
      <c r="AZ21" s="237"/>
      <c r="BA21" s="237"/>
      <c r="BB21" s="237"/>
      <c r="BC21" s="237"/>
      <c r="BD21" s="238"/>
      <c r="BE21" s="233">
        <f t="shared" si="5"/>
        <v>0</v>
      </c>
      <c r="BF21" s="234"/>
      <c r="BG21" s="235"/>
      <c r="BH21" s="236">
        <v>8498</v>
      </c>
      <c r="BI21" s="237"/>
      <c r="BJ21" s="237"/>
      <c r="BK21" s="237"/>
      <c r="BL21" s="237"/>
      <c r="BM21" s="238"/>
      <c r="BN21" s="273">
        <f t="shared" si="10"/>
        <v>0</v>
      </c>
      <c r="BO21" s="273"/>
      <c r="BP21" s="273"/>
      <c r="BQ21" s="242">
        <v>3828</v>
      </c>
      <c r="BR21" s="243"/>
      <c r="BS21" s="243"/>
      <c r="BT21" s="243"/>
      <c r="BU21" s="243"/>
      <c r="BV21" s="244"/>
      <c r="BW21" s="273">
        <f t="shared" si="11"/>
        <v>0</v>
      </c>
      <c r="BX21" s="273"/>
      <c r="BY21" s="273"/>
      <c r="BZ21" s="242">
        <v>4670</v>
      </c>
      <c r="CA21" s="243"/>
      <c r="CB21" s="243"/>
      <c r="CC21" s="243"/>
      <c r="CD21" s="243"/>
      <c r="CE21" s="244"/>
      <c r="CF21" s="273">
        <f t="shared" si="12"/>
        <v>0</v>
      </c>
      <c r="CG21" s="273"/>
      <c r="CH21" s="274"/>
      <c r="CI21" s="88"/>
    </row>
    <row r="22" spans="1:87" s="92" customFormat="1" ht="26.25" customHeight="1">
      <c r="A22" s="258">
        <v>6</v>
      </c>
      <c r="B22" s="259"/>
      <c r="C22" s="260" t="s">
        <v>35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91"/>
      <c r="O22" s="227">
        <v>192</v>
      </c>
      <c r="P22" s="228"/>
      <c r="Q22" s="228"/>
      <c r="R22" s="228"/>
      <c r="S22" s="228"/>
      <c r="T22" s="229"/>
      <c r="U22" s="218">
        <f t="shared" si="9"/>
        <v>0</v>
      </c>
      <c r="V22" s="219"/>
      <c r="W22" s="220"/>
      <c r="X22" s="236">
        <v>0</v>
      </c>
      <c r="Y22" s="237"/>
      <c r="Z22" s="237"/>
      <c r="AA22" s="237"/>
      <c r="AB22" s="237"/>
      <c r="AC22" s="238"/>
      <c r="AD22" s="233">
        <f t="shared" si="3"/>
        <v>0</v>
      </c>
      <c r="AE22" s="234"/>
      <c r="AF22" s="235"/>
      <c r="AG22" s="242">
        <v>0</v>
      </c>
      <c r="AH22" s="243"/>
      <c r="AI22" s="243"/>
      <c r="AJ22" s="243"/>
      <c r="AK22" s="243"/>
      <c r="AL22" s="244"/>
      <c r="AM22" s="233">
        <f t="shared" si="1"/>
        <v>0</v>
      </c>
      <c r="AN22" s="234"/>
      <c r="AO22" s="235"/>
      <c r="AP22" s="242">
        <v>0</v>
      </c>
      <c r="AQ22" s="243"/>
      <c r="AR22" s="243"/>
      <c r="AS22" s="243"/>
      <c r="AT22" s="243"/>
      <c r="AU22" s="244"/>
      <c r="AV22" s="233">
        <f t="shared" si="4"/>
        <v>0</v>
      </c>
      <c r="AW22" s="234"/>
      <c r="AX22" s="235"/>
      <c r="AY22" s="236">
        <v>82</v>
      </c>
      <c r="AZ22" s="237"/>
      <c r="BA22" s="237"/>
      <c r="BB22" s="237"/>
      <c r="BC22" s="237"/>
      <c r="BD22" s="238"/>
      <c r="BE22" s="233">
        <f t="shared" si="5"/>
        <v>0</v>
      </c>
      <c r="BF22" s="234"/>
      <c r="BG22" s="235"/>
      <c r="BH22" s="236">
        <v>0</v>
      </c>
      <c r="BI22" s="237"/>
      <c r="BJ22" s="237"/>
      <c r="BK22" s="237"/>
      <c r="BL22" s="237"/>
      <c r="BM22" s="238"/>
      <c r="BN22" s="273">
        <f t="shared" si="10"/>
        <v>0</v>
      </c>
      <c r="BO22" s="273"/>
      <c r="BP22" s="273"/>
      <c r="BQ22" s="242">
        <v>0</v>
      </c>
      <c r="BR22" s="243"/>
      <c r="BS22" s="243"/>
      <c r="BT22" s="243"/>
      <c r="BU22" s="243"/>
      <c r="BV22" s="244"/>
      <c r="BW22" s="273">
        <f t="shared" si="11"/>
        <v>0</v>
      </c>
      <c r="BX22" s="273"/>
      <c r="BY22" s="273"/>
      <c r="BZ22" s="242">
        <v>0</v>
      </c>
      <c r="CA22" s="243"/>
      <c r="CB22" s="243"/>
      <c r="CC22" s="243"/>
      <c r="CD22" s="243"/>
      <c r="CE22" s="244"/>
      <c r="CF22" s="273">
        <f t="shared" si="12"/>
        <v>0</v>
      </c>
      <c r="CG22" s="273"/>
      <c r="CH22" s="274"/>
      <c r="CI22" s="88"/>
    </row>
    <row r="23" spans="1:87" s="92" customFormat="1" ht="26.25" customHeight="1">
      <c r="A23" s="258">
        <v>7</v>
      </c>
      <c r="B23" s="259"/>
      <c r="C23" s="260" t="s">
        <v>36</v>
      </c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91"/>
      <c r="O23" s="227">
        <v>2334</v>
      </c>
      <c r="P23" s="228"/>
      <c r="Q23" s="228"/>
      <c r="R23" s="228"/>
      <c r="S23" s="228"/>
      <c r="T23" s="229"/>
      <c r="U23" s="218">
        <f t="shared" si="9"/>
        <v>0</v>
      </c>
      <c r="V23" s="219"/>
      <c r="W23" s="220"/>
      <c r="X23" s="236">
        <v>0</v>
      </c>
      <c r="Y23" s="237"/>
      <c r="Z23" s="237"/>
      <c r="AA23" s="237"/>
      <c r="AB23" s="237"/>
      <c r="AC23" s="238"/>
      <c r="AD23" s="233">
        <f t="shared" si="3"/>
        <v>0</v>
      </c>
      <c r="AE23" s="234"/>
      <c r="AF23" s="235"/>
      <c r="AG23" s="242">
        <v>0</v>
      </c>
      <c r="AH23" s="243"/>
      <c r="AI23" s="243"/>
      <c r="AJ23" s="243"/>
      <c r="AK23" s="243"/>
      <c r="AL23" s="244"/>
      <c r="AM23" s="233">
        <f t="shared" si="1"/>
        <v>0</v>
      </c>
      <c r="AN23" s="234"/>
      <c r="AO23" s="235"/>
      <c r="AP23" s="242">
        <v>0</v>
      </c>
      <c r="AQ23" s="243"/>
      <c r="AR23" s="243"/>
      <c r="AS23" s="243"/>
      <c r="AT23" s="243"/>
      <c r="AU23" s="244"/>
      <c r="AV23" s="233">
        <f t="shared" si="4"/>
        <v>0</v>
      </c>
      <c r="AW23" s="234"/>
      <c r="AX23" s="235"/>
      <c r="AY23" s="236">
        <v>2570</v>
      </c>
      <c r="AZ23" s="237"/>
      <c r="BA23" s="237"/>
      <c r="BB23" s="237"/>
      <c r="BC23" s="237"/>
      <c r="BD23" s="238"/>
      <c r="BE23" s="233">
        <f t="shared" si="5"/>
        <v>0</v>
      </c>
      <c r="BF23" s="234"/>
      <c r="BG23" s="235"/>
      <c r="BH23" s="236">
        <v>0</v>
      </c>
      <c r="BI23" s="237"/>
      <c r="BJ23" s="237"/>
      <c r="BK23" s="237"/>
      <c r="BL23" s="237"/>
      <c r="BM23" s="238"/>
      <c r="BN23" s="273">
        <f t="shared" si="10"/>
        <v>0</v>
      </c>
      <c r="BO23" s="273"/>
      <c r="BP23" s="273"/>
      <c r="BQ23" s="242">
        <v>0</v>
      </c>
      <c r="BR23" s="243"/>
      <c r="BS23" s="243"/>
      <c r="BT23" s="243"/>
      <c r="BU23" s="243"/>
      <c r="BV23" s="244"/>
      <c r="BW23" s="273">
        <f t="shared" si="11"/>
        <v>0</v>
      </c>
      <c r="BX23" s="273"/>
      <c r="BY23" s="273"/>
      <c r="BZ23" s="242">
        <v>0</v>
      </c>
      <c r="CA23" s="243"/>
      <c r="CB23" s="243"/>
      <c r="CC23" s="243"/>
      <c r="CD23" s="243"/>
      <c r="CE23" s="244"/>
      <c r="CF23" s="273">
        <f t="shared" si="12"/>
        <v>0</v>
      </c>
      <c r="CG23" s="273"/>
      <c r="CH23" s="274"/>
      <c r="CI23" s="88"/>
    </row>
    <row r="24" spans="1:87" s="92" customFormat="1" ht="26.25" customHeight="1">
      <c r="A24" s="261" t="s">
        <v>48</v>
      </c>
      <c r="B24" s="240"/>
      <c r="C24" s="260" t="s">
        <v>37</v>
      </c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91"/>
      <c r="O24" s="227">
        <v>1733994</v>
      </c>
      <c r="P24" s="228"/>
      <c r="Q24" s="228"/>
      <c r="R24" s="228"/>
      <c r="S24" s="228"/>
      <c r="T24" s="229"/>
      <c r="U24" s="218">
        <f t="shared" si="9"/>
        <v>7.6</v>
      </c>
      <c r="V24" s="219"/>
      <c r="W24" s="220"/>
      <c r="X24" s="236">
        <v>18644052</v>
      </c>
      <c r="Y24" s="237"/>
      <c r="Z24" s="237"/>
      <c r="AA24" s="237"/>
      <c r="AB24" s="237"/>
      <c r="AC24" s="238"/>
      <c r="AD24" s="233">
        <f t="shared" si="3"/>
        <v>6.1</v>
      </c>
      <c r="AE24" s="234"/>
      <c r="AF24" s="235"/>
      <c r="AG24" s="242">
        <v>18609401</v>
      </c>
      <c r="AH24" s="243"/>
      <c r="AI24" s="243"/>
      <c r="AJ24" s="243"/>
      <c r="AK24" s="243"/>
      <c r="AL24" s="244"/>
      <c r="AM24" s="233">
        <f t="shared" si="1"/>
        <v>7.1</v>
      </c>
      <c r="AN24" s="234"/>
      <c r="AO24" s="235"/>
      <c r="AP24" s="242">
        <v>34651</v>
      </c>
      <c r="AQ24" s="243"/>
      <c r="AR24" s="243"/>
      <c r="AS24" s="243"/>
      <c r="AT24" s="243"/>
      <c r="AU24" s="244"/>
      <c r="AV24" s="233">
        <f t="shared" si="4"/>
        <v>0.1</v>
      </c>
      <c r="AW24" s="234"/>
      <c r="AX24" s="235"/>
      <c r="AY24" s="236">
        <v>1730665</v>
      </c>
      <c r="AZ24" s="237"/>
      <c r="BA24" s="237"/>
      <c r="BB24" s="237"/>
      <c r="BC24" s="237"/>
      <c r="BD24" s="238"/>
      <c r="BE24" s="233">
        <f t="shared" si="5"/>
        <v>7.7</v>
      </c>
      <c r="BF24" s="234"/>
      <c r="BG24" s="235"/>
      <c r="BH24" s="236">
        <v>18509173</v>
      </c>
      <c r="BI24" s="237"/>
      <c r="BJ24" s="237"/>
      <c r="BK24" s="237"/>
      <c r="BL24" s="237"/>
      <c r="BM24" s="238"/>
      <c r="BN24" s="273">
        <f t="shared" si="10"/>
        <v>6.1</v>
      </c>
      <c r="BO24" s="273"/>
      <c r="BP24" s="273"/>
      <c r="BQ24" s="242">
        <v>18487811</v>
      </c>
      <c r="BR24" s="243"/>
      <c r="BS24" s="243"/>
      <c r="BT24" s="243"/>
      <c r="BU24" s="243"/>
      <c r="BV24" s="244"/>
      <c r="BW24" s="273">
        <f t="shared" si="11"/>
        <v>7.1</v>
      </c>
      <c r="BX24" s="273"/>
      <c r="BY24" s="273"/>
      <c r="BZ24" s="242">
        <v>21362</v>
      </c>
      <c r="CA24" s="243"/>
      <c r="CB24" s="243"/>
      <c r="CC24" s="243"/>
      <c r="CD24" s="243"/>
      <c r="CE24" s="244"/>
      <c r="CF24" s="273">
        <f t="shared" si="12"/>
        <v>0</v>
      </c>
      <c r="CG24" s="273"/>
      <c r="CH24" s="274"/>
      <c r="CI24" s="88"/>
    </row>
    <row r="25" spans="1:87" s="92" customFormat="1" ht="26.25" customHeight="1">
      <c r="A25" s="258">
        <v>1</v>
      </c>
      <c r="B25" s="259"/>
      <c r="C25" s="260" t="s">
        <v>38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91"/>
      <c r="O25" s="227">
        <v>22498</v>
      </c>
      <c r="P25" s="228"/>
      <c r="Q25" s="228"/>
      <c r="R25" s="228"/>
      <c r="S25" s="228"/>
      <c r="T25" s="229"/>
      <c r="U25" s="218">
        <f aca="true" t="shared" si="13" ref="U25:U30">ROUND(O25/O$31*100,1)</f>
        <v>0.1</v>
      </c>
      <c r="V25" s="219"/>
      <c r="W25" s="220"/>
      <c r="X25" s="236">
        <v>677123</v>
      </c>
      <c r="Y25" s="237"/>
      <c r="Z25" s="237"/>
      <c r="AA25" s="237"/>
      <c r="AB25" s="237"/>
      <c r="AC25" s="238"/>
      <c r="AD25" s="233">
        <f>ROUND(X25/X$31*100,1)</f>
        <v>0.2</v>
      </c>
      <c r="AE25" s="234"/>
      <c r="AF25" s="235"/>
      <c r="AG25" s="242">
        <v>642472</v>
      </c>
      <c r="AH25" s="243"/>
      <c r="AI25" s="243"/>
      <c r="AJ25" s="243"/>
      <c r="AK25" s="243"/>
      <c r="AL25" s="244"/>
      <c r="AM25" s="233">
        <f t="shared" si="1"/>
        <v>0.2</v>
      </c>
      <c r="AN25" s="234"/>
      <c r="AO25" s="235"/>
      <c r="AP25" s="242">
        <v>34651</v>
      </c>
      <c r="AQ25" s="243"/>
      <c r="AR25" s="243"/>
      <c r="AS25" s="243"/>
      <c r="AT25" s="243"/>
      <c r="AU25" s="244"/>
      <c r="AV25" s="233">
        <f t="shared" si="4"/>
        <v>0.1</v>
      </c>
      <c r="AW25" s="234"/>
      <c r="AX25" s="235"/>
      <c r="AY25" s="236">
        <v>12357</v>
      </c>
      <c r="AZ25" s="237"/>
      <c r="BA25" s="237"/>
      <c r="BB25" s="237"/>
      <c r="BC25" s="237"/>
      <c r="BD25" s="238"/>
      <c r="BE25" s="233">
        <f t="shared" si="5"/>
        <v>0.1</v>
      </c>
      <c r="BF25" s="234"/>
      <c r="BG25" s="235"/>
      <c r="BH25" s="236">
        <v>356166</v>
      </c>
      <c r="BI25" s="237"/>
      <c r="BJ25" s="237"/>
      <c r="BK25" s="237"/>
      <c r="BL25" s="237"/>
      <c r="BM25" s="238"/>
      <c r="BN25" s="273">
        <f aca="true" t="shared" si="14" ref="BN25:BN30">ROUND(BH25/BH$31*100,1)</f>
        <v>0.1</v>
      </c>
      <c r="BO25" s="273"/>
      <c r="BP25" s="273"/>
      <c r="BQ25" s="242">
        <v>334804</v>
      </c>
      <c r="BR25" s="243"/>
      <c r="BS25" s="243"/>
      <c r="BT25" s="243"/>
      <c r="BU25" s="243"/>
      <c r="BV25" s="244"/>
      <c r="BW25" s="273">
        <f t="shared" si="11"/>
        <v>0.1</v>
      </c>
      <c r="BX25" s="273"/>
      <c r="BY25" s="273"/>
      <c r="BZ25" s="242">
        <v>21362</v>
      </c>
      <c r="CA25" s="243"/>
      <c r="CB25" s="243"/>
      <c r="CC25" s="243"/>
      <c r="CD25" s="243"/>
      <c r="CE25" s="244"/>
      <c r="CF25" s="273">
        <f t="shared" si="12"/>
        <v>0</v>
      </c>
      <c r="CG25" s="273"/>
      <c r="CH25" s="274"/>
      <c r="CI25" s="88"/>
    </row>
    <row r="26" spans="1:87" s="92" customFormat="1" ht="26.25" customHeight="1">
      <c r="A26" s="258">
        <v>2</v>
      </c>
      <c r="B26" s="259"/>
      <c r="C26" s="260" t="s">
        <v>39</v>
      </c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91"/>
      <c r="O26" s="227">
        <v>386702</v>
      </c>
      <c r="P26" s="228"/>
      <c r="Q26" s="228"/>
      <c r="R26" s="228"/>
      <c r="S26" s="228"/>
      <c r="T26" s="229"/>
      <c r="U26" s="218">
        <f t="shared" si="13"/>
        <v>1.7</v>
      </c>
      <c r="V26" s="219"/>
      <c r="W26" s="220"/>
      <c r="X26" s="236">
        <v>1590883</v>
      </c>
      <c r="Y26" s="237"/>
      <c r="Z26" s="237"/>
      <c r="AA26" s="237"/>
      <c r="AB26" s="237"/>
      <c r="AC26" s="238"/>
      <c r="AD26" s="233">
        <f t="shared" si="3"/>
        <v>0.5</v>
      </c>
      <c r="AE26" s="234"/>
      <c r="AF26" s="235"/>
      <c r="AG26" s="242">
        <v>1590883</v>
      </c>
      <c r="AH26" s="243"/>
      <c r="AI26" s="243"/>
      <c r="AJ26" s="243"/>
      <c r="AK26" s="243"/>
      <c r="AL26" s="244"/>
      <c r="AM26" s="233">
        <f t="shared" si="1"/>
        <v>0.6</v>
      </c>
      <c r="AN26" s="234"/>
      <c r="AO26" s="235"/>
      <c r="AP26" s="242">
        <v>0</v>
      </c>
      <c r="AQ26" s="243"/>
      <c r="AR26" s="243"/>
      <c r="AS26" s="243"/>
      <c r="AT26" s="243"/>
      <c r="AU26" s="244"/>
      <c r="AV26" s="233">
        <f t="shared" si="4"/>
        <v>0</v>
      </c>
      <c r="AW26" s="234"/>
      <c r="AX26" s="235"/>
      <c r="AY26" s="236">
        <v>384463</v>
      </c>
      <c r="AZ26" s="237"/>
      <c r="BA26" s="237"/>
      <c r="BB26" s="237"/>
      <c r="BC26" s="237"/>
      <c r="BD26" s="238"/>
      <c r="BE26" s="233">
        <f t="shared" si="5"/>
        <v>1.7</v>
      </c>
      <c r="BF26" s="234"/>
      <c r="BG26" s="235"/>
      <c r="BH26" s="236">
        <v>1586366</v>
      </c>
      <c r="BI26" s="237"/>
      <c r="BJ26" s="237"/>
      <c r="BK26" s="237"/>
      <c r="BL26" s="237"/>
      <c r="BM26" s="238"/>
      <c r="BN26" s="273">
        <f t="shared" si="14"/>
        <v>0.5</v>
      </c>
      <c r="BO26" s="273"/>
      <c r="BP26" s="273"/>
      <c r="BQ26" s="242">
        <v>1586366</v>
      </c>
      <c r="BR26" s="243"/>
      <c r="BS26" s="243"/>
      <c r="BT26" s="243"/>
      <c r="BU26" s="243"/>
      <c r="BV26" s="244"/>
      <c r="BW26" s="273">
        <f t="shared" si="11"/>
        <v>0.6</v>
      </c>
      <c r="BX26" s="273"/>
      <c r="BY26" s="273"/>
      <c r="BZ26" s="242">
        <v>0</v>
      </c>
      <c r="CA26" s="243"/>
      <c r="CB26" s="243"/>
      <c r="CC26" s="243"/>
      <c r="CD26" s="243"/>
      <c r="CE26" s="244"/>
      <c r="CF26" s="273">
        <f t="shared" si="12"/>
        <v>0</v>
      </c>
      <c r="CG26" s="273"/>
      <c r="CH26" s="274"/>
      <c r="CI26" s="88"/>
    </row>
    <row r="27" spans="1:87" s="92" customFormat="1" ht="26.25" customHeight="1">
      <c r="A27" s="258">
        <v>3</v>
      </c>
      <c r="B27" s="259"/>
      <c r="C27" s="260" t="s">
        <v>40</v>
      </c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91"/>
      <c r="O27" s="227">
        <v>1317728</v>
      </c>
      <c r="P27" s="228"/>
      <c r="Q27" s="228"/>
      <c r="R27" s="228"/>
      <c r="S27" s="228"/>
      <c r="T27" s="229"/>
      <c r="U27" s="218">
        <f t="shared" si="13"/>
        <v>5.8</v>
      </c>
      <c r="V27" s="219"/>
      <c r="W27" s="220"/>
      <c r="X27" s="236">
        <v>16351636</v>
      </c>
      <c r="Y27" s="237"/>
      <c r="Z27" s="237"/>
      <c r="AA27" s="237"/>
      <c r="AB27" s="237"/>
      <c r="AC27" s="238"/>
      <c r="AD27" s="233">
        <f>ROUND(X27/X$31*100,1)</f>
        <v>5.4</v>
      </c>
      <c r="AE27" s="234"/>
      <c r="AF27" s="235"/>
      <c r="AG27" s="242">
        <v>16351636</v>
      </c>
      <c r="AH27" s="243"/>
      <c r="AI27" s="243"/>
      <c r="AJ27" s="243"/>
      <c r="AK27" s="243"/>
      <c r="AL27" s="244"/>
      <c r="AM27" s="233">
        <f t="shared" si="1"/>
        <v>6.2</v>
      </c>
      <c r="AN27" s="234"/>
      <c r="AO27" s="235"/>
      <c r="AP27" s="242">
        <v>0</v>
      </c>
      <c r="AQ27" s="243"/>
      <c r="AR27" s="243"/>
      <c r="AS27" s="243"/>
      <c r="AT27" s="243"/>
      <c r="AU27" s="244"/>
      <c r="AV27" s="233">
        <f t="shared" si="4"/>
        <v>0</v>
      </c>
      <c r="AW27" s="234"/>
      <c r="AX27" s="235"/>
      <c r="AY27" s="236">
        <v>1329627</v>
      </c>
      <c r="AZ27" s="237"/>
      <c r="BA27" s="237"/>
      <c r="BB27" s="237"/>
      <c r="BC27" s="237"/>
      <c r="BD27" s="238"/>
      <c r="BE27" s="233">
        <f t="shared" si="5"/>
        <v>5.9</v>
      </c>
      <c r="BF27" s="234"/>
      <c r="BG27" s="235"/>
      <c r="BH27" s="236">
        <v>16542610</v>
      </c>
      <c r="BI27" s="237"/>
      <c r="BJ27" s="237"/>
      <c r="BK27" s="237"/>
      <c r="BL27" s="237"/>
      <c r="BM27" s="238"/>
      <c r="BN27" s="273">
        <f t="shared" si="14"/>
        <v>5.5</v>
      </c>
      <c r="BO27" s="273"/>
      <c r="BP27" s="273"/>
      <c r="BQ27" s="242">
        <v>16542610</v>
      </c>
      <c r="BR27" s="243"/>
      <c r="BS27" s="243"/>
      <c r="BT27" s="243"/>
      <c r="BU27" s="243"/>
      <c r="BV27" s="244"/>
      <c r="BW27" s="273">
        <f t="shared" si="11"/>
        <v>6.4</v>
      </c>
      <c r="BX27" s="273"/>
      <c r="BY27" s="273"/>
      <c r="BZ27" s="242">
        <v>0</v>
      </c>
      <c r="CA27" s="243"/>
      <c r="CB27" s="243"/>
      <c r="CC27" s="243"/>
      <c r="CD27" s="243"/>
      <c r="CE27" s="244"/>
      <c r="CF27" s="273">
        <f t="shared" si="12"/>
        <v>0</v>
      </c>
      <c r="CG27" s="273"/>
      <c r="CH27" s="274"/>
      <c r="CI27" s="88"/>
    </row>
    <row r="28" spans="1:87" s="92" customFormat="1" ht="26.25" customHeight="1">
      <c r="A28" s="258">
        <v>4</v>
      </c>
      <c r="B28" s="259"/>
      <c r="C28" s="253" t="s">
        <v>41</v>
      </c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91"/>
      <c r="O28" s="227">
        <v>25</v>
      </c>
      <c r="P28" s="228"/>
      <c r="Q28" s="228"/>
      <c r="R28" s="228"/>
      <c r="S28" s="228"/>
      <c r="T28" s="229"/>
      <c r="U28" s="218">
        <f t="shared" si="13"/>
        <v>0</v>
      </c>
      <c r="V28" s="219"/>
      <c r="W28" s="220"/>
      <c r="X28" s="236">
        <v>24410</v>
      </c>
      <c r="Y28" s="237"/>
      <c r="Z28" s="237"/>
      <c r="AA28" s="237"/>
      <c r="AB28" s="237"/>
      <c r="AC28" s="238"/>
      <c r="AD28" s="233">
        <f t="shared" si="3"/>
        <v>0</v>
      </c>
      <c r="AE28" s="234"/>
      <c r="AF28" s="235"/>
      <c r="AG28" s="242">
        <v>24410</v>
      </c>
      <c r="AH28" s="243"/>
      <c r="AI28" s="243"/>
      <c r="AJ28" s="243"/>
      <c r="AK28" s="243"/>
      <c r="AL28" s="244"/>
      <c r="AM28" s="233">
        <f t="shared" si="1"/>
        <v>0</v>
      </c>
      <c r="AN28" s="234"/>
      <c r="AO28" s="235"/>
      <c r="AP28" s="242">
        <v>0</v>
      </c>
      <c r="AQ28" s="243"/>
      <c r="AR28" s="243"/>
      <c r="AS28" s="243"/>
      <c r="AT28" s="243"/>
      <c r="AU28" s="244"/>
      <c r="AV28" s="233">
        <f t="shared" si="4"/>
        <v>0</v>
      </c>
      <c r="AW28" s="234"/>
      <c r="AX28" s="235"/>
      <c r="AY28" s="236">
        <v>25</v>
      </c>
      <c r="AZ28" s="237"/>
      <c r="BA28" s="237"/>
      <c r="BB28" s="237"/>
      <c r="BC28" s="237"/>
      <c r="BD28" s="238"/>
      <c r="BE28" s="233">
        <f>ROUND(AY28/$AY$31*100,1)</f>
        <v>0</v>
      </c>
      <c r="BF28" s="234"/>
      <c r="BG28" s="235"/>
      <c r="BH28" s="236">
        <v>24031</v>
      </c>
      <c r="BI28" s="237"/>
      <c r="BJ28" s="237"/>
      <c r="BK28" s="237"/>
      <c r="BL28" s="237"/>
      <c r="BM28" s="238"/>
      <c r="BN28" s="273">
        <f t="shared" si="14"/>
        <v>0</v>
      </c>
      <c r="BO28" s="273"/>
      <c r="BP28" s="273"/>
      <c r="BQ28" s="242">
        <v>24031</v>
      </c>
      <c r="BR28" s="243"/>
      <c r="BS28" s="243"/>
      <c r="BT28" s="243"/>
      <c r="BU28" s="243"/>
      <c r="BV28" s="244"/>
      <c r="BW28" s="273">
        <f t="shared" si="11"/>
        <v>0</v>
      </c>
      <c r="BX28" s="273"/>
      <c r="BY28" s="273"/>
      <c r="BZ28" s="242">
        <v>0</v>
      </c>
      <c r="CA28" s="243"/>
      <c r="CB28" s="243"/>
      <c r="CC28" s="243"/>
      <c r="CD28" s="243"/>
      <c r="CE28" s="244"/>
      <c r="CF28" s="273">
        <f t="shared" si="12"/>
        <v>0</v>
      </c>
      <c r="CG28" s="273"/>
      <c r="CH28" s="274"/>
      <c r="CI28" s="88"/>
    </row>
    <row r="29" spans="1:87" s="92" customFormat="1" ht="26.25" customHeight="1">
      <c r="A29" s="258">
        <v>5</v>
      </c>
      <c r="B29" s="259"/>
      <c r="C29" s="253" t="s">
        <v>42</v>
      </c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91"/>
      <c r="O29" s="227">
        <v>7041</v>
      </c>
      <c r="P29" s="228"/>
      <c r="Q29" s="228"/>
      <c r="R29" s="228"/>
      <c r="S29" s="228"/>
      <c r="T29" s="229"/>
      <c r="U29" s="218">
        <f t="shared" si="13"/>
        <v>0</v>
      </c>
      <c r="V29" s="219"/>
      <c r="W29" s="220"/>
      <c r="X29" s="236">
        <v>0</v>
      </c>
      <c r="Y29" s="237"/>
      <c r="Z29" s="237"/>
      <c r="AA29" s="237"/>
      <c r="AB29" s="237"/>
      <c r="AC29" s="238"/>
      <c r="AD29" s="233">
        <f t="shared" si="3"/>
        <v>0</v>
      </c>
      <c r="AE29" s="234"/>
      <c r="AF29" s="235"/>
      <c r="AG29" s="242">
        <v>0</v>
      </c>
      <c r="AH29" s="243"/>
      <c r="AI29" s="243"/>
      <c r="AJ29" s="243"/>
      <c r="AK29" s="243"/>
      <c r="AL29" s="244"/>
      <c r="AM29" s="233">
        <f t="shared" si="1"/>
        <v>0</v>
      </c>
      <c r="AN29" s="234"/>
      <c r="AO29" s="235"/>
      <c r="AP29" s="242">
        <v>0</v>
      </c>
      <c r="AQ29" s="243"/>
      <c r="AR29" s="243"/>
      <c r="AS29" s="243"/>
      <c r="AT29" s="243"/>
      <c r="AU29" s="244"/>
      <c r="AV29" s="233">
        <f t="shared" si="4"/>
        <v>0</v>
      </c>
      <c r="AW29" s="234"/>
      <c r="AX29" s="235"/>
      <c r="AY29" s="236">
        <v>4193</v>
      </c>
      <c r="AZ29" s="237"/>
      <c r="BA29" s="237"/>
      <c r="BB29" s="237"/>
      <c r="BC29" s="237"/>
      <c r="BD29" s="238"/>
      <c r="BE29" s="233">
        <f t="shared" si="5"/>
        <v>0</v>
      </c>
      <c r="BF29" s="234"/>
      <c r="BG29" s="235"/>
      <c r="BH29" s="236">
        <v>0</v>
      </c>
      <c r="BI29" s="237"/>
      <c r="BJ29" s="237"/>
      <c r="BK29" s="237"/>
      <c r="BL29" s="237"/>
      <c r="BM29" s="238"/>
      <c r="BN29" s="273">
        <f t="shared" si="14"/>
        <v>0</v>
      </c>
      <c r="BO29" s="273"/>
      <c r="BP29" s="273"/>
      <c r="BQ29" s="242">
        <v>0</v>
      </c>
      <c r="BR29" s="243"/>
      <c r="BS29" s="243"/>
      <c r="BT29" s="243"/>
      <c r="BU29" s="243"/>
      <c r="BV29" s="244"/>
      <c r="BW29" s="273">
        <f t="shared" si="11"/>
        <v>0</v>
      </c>
      <c r="BX29" s="273"/>
      <c r="BY29" s="273"/>
      <c r="BZ29" s="242">
        <v>0</v>
      </c>
      <c r="CA29" s="243"/>
      <c r="CB29" s="243"/>
      <c r="CC29" s="243"/>
      <c r="CD29" s="243"/>
      <c r="CE29" s="244"/>
      <c r="CF29" s="273">
        <f t="shared" si="12"/>
        <v>0</v>
      </c>
      <c r="CG29" s="273"/>
      <c r="CH29" s="274"/>
      <c r="CI29" s="88"/>
    </row>
    <row r="30" spans="1:87" s="92" customFormat="1" ht="26.25" customHeight="1">
      <c r="A30" s="261" t="s">
        <v>49</v>
      </c>
      <c r="B30" s="240"/>
      <c r="C30" s="253" t="s">
        <v>43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91"/>
      <c r="O30" s="227">
        <v>0</v>
      </c>
      <c r="P30" s="228"/>
      <c r="Q30" s="228"/>
      <c r="R30" s="228"/>
      <c r="S30" s="228"/>
      <c r="T30" s="229"/>
      <c r="U30" s="218">
        <f t="shared" si="13"/>
        <v>0</v>
      </c>
      <c r="V30" s="219"/>
      <c r="W30" s="220"/>
      <c r="X30" s="236">
        <v>0</v>
      </c>
      <c r="Y30" s="237"/>
      <c r="Z30" s="237"/>
      <c r="AA30" s="237"/>
      <c r="AB30" s="237"/>
      <c r="AC30" s="238"/>
      <c r="AD30" s="233">
        <f t="shared" si="3"/>
        <v>0</v>
      </c>
      <c r="AE30" s="234"/>
      <c r="AF30" s="235"/>
      <c r="AG30" s="242">
        <v>0</v>
      </c>
      <c r="AH30" s="243"/>
      <c r="AI30" s="243"/>
      <c r="AJ30" s="243"/>
      <c r="AK30" s="243"/>
      <c r="AL30" s="244"/>
      <c r="AM30" s="233">
        <f t="shared" si="1"/>
        <v>0</v>
      </c>
      <c r="AN30" s="234"/>
      <c r="AO30" s="235"/>
      <c r="AP30" s="242">
        <v>0</v>
      </c>
      <c r="AQ30" s="243"/>
      <c r="AR30" s="243"/>
      <c r="AS30" s="243"/>
      <c r="AT30" s="243"/>
      <c r="AU30" s="244"/>
      <c r="AV30" s="233">
        <f t="shared" si="4"/>
        <v>0</v>
      </c>
      <c r="AW30" s="234"/>
      <c r="AX30" s="235"/>
      <c r="AY30" s="236">
        <v>0</v>
      </c>
      <c r="AZ30" s="237"/>
      <c r="BA30" s="237"/>
      <c r="BB30" s="237"/>
      <c r="BC30" s="237"/>
      <c r="BD30" s="238"/>
      <c r="BE30" s="233">
        <f>ROUND(AY30/$AY$31*100,1)</f>
        <v>0</v>
      </c>
      <c r="BF30" s="234"/>
      <c r="BG30" s="235"/>
      <c r="BH30" s="236">
        <v>0</v>
      </c>
      <c r="BI30" s="237"/>
      <c r="BJ30" s="237"/>
      <c r="BK30" s="237"/>
      <c r="BL30" s="237"/>
      <c r="BM30" s="238"/>
      <c r="BN30" s="273">
        <f t="shared" si="14"/>
        <v>0</v>
      </c>
      <c r="BO30" s="273"/>
      <c r="BP30" s="273"/>
      <c r="BQ30" s="242">
        <v>0</v>
      </c>
      <c r="BR30" s="243"/>
      <c r="BS30" s="243"/>
      <c r="BT30" s="243"/>
      <c r="BU30" s="243"/>
      <c r="BV30" s="244"/>
      <c r="BW30" s="273">
        <f t="shared" si="11"/>
        <v>0</v>
      </c>
      <c r="BX30" s="273"/>
      <c r="BY30" s="273"/>
      <c r="BZ30" s="242">
        <v>0</v>
      </c>
      <c r="CA30" s="243"/>
      <c r="CB30" s="243"/>
      <c r="CC30" s="243"/>
      <c r="CD30" s="243"/>
      <c r="CE30" s="244"/>
      <c r="CF30" s="273">
        <f t="shared" si="12"/>
        <v>0</v>
      </c>
      <c r="CG30" s="273"/>
      <c r="CH30" s="274"/>
      <c r="CI30" s="88"/>
    </row>
    <row r="31" spans="1:90" s="92" customFormat="1" ht="26.25" customHeight="1">
      <c r="A31" s="251" t="s">
        <v>44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21">
        <v>22867795</v>
      </c>
      <c r="P31" s="222"/>
      <c r="Q31" s="222"/>
      <c r="R31" s="222"/>
      <c r="S31" s="222"/>
      <c r="T31" s="223"/>
      <c r="U31" s="224">
        <f>U8+U24+U30</f>
        <v>100</v>
      </c>
      <c r="V31" s="225"/>
      <c r="W31" s="226"/>
      <c r="X31" s="254">
        <v>305456944</v>
      </c>
      <c r="Y31" s="255"/>
      <c r="Z31" s="255"/>
      <c r="AA31" s="255"/>
      <c r="AB31" s="255"/>
      <c r="AC31" s="256"/>
      <c r="AD31" s="248">
        <f>AD8+AD24+AD30</f>
        <v>100</v>
      </c>
      <c r="AE31" s="249"/>
      <c r="AF31" s="250"/>
      <c r="AG31" s="245">
        <v>261700285</v>
      </c>
      <c r="AH31" s="246"/>
      <c r="AI31" s="246"/>
      <c r="AJ31" s="246"/>
      <c r="AK31" s="246"/>
      <c r="AL31" s="247"/>
      <c r="AM31" s="248">
        <f>AM8+AM24+AM30</f>
        <v>100</v>
      </c>
      <c r="AN31" s="249"/>
      <c r="AO31" s="250"/>
      <c r="AP31" s="245">
        <v>43756659</v>
      </c>
      <c r="AQ31" s="246"/>
      <c r="AR31" s="246"/>
      <c r="AS31" s="246"/>
      <c r="AT31" s="246"/>
      <c r="AU31" s="247"/>
      <c r="AV31" s="248">
        <f>AV8+AV24+AV30</f>
        <v>100</v>
      </c>
      <c r="AW31" s="249"/>
      <c r="AX31" s="250"/>
      <c r="AY31" s="254">
        <v>22456957</v>
      </c>
      <c r="AZ31" s="255"/>
      <c r="BA31" s="255"/>
      <c r="BB31" s="255"/>
      <c r="BC31" s="255"/>
      <c r="BD31" s="256"/>
      <c r="BE31" s="277">
        <f>ROUND(AY31/$AY$31*100,1)</f>
        <v>100</v>
      </c>
      <c r="BF31" s="277"/>
      <c r="BG31" s="277"/>
      <c r="BH31" s="254">
        <v>302628216</v>
      </c>
      <c r="BI31" s="255"/>
      <c r="BJ31" s="255"/>
      <c r="BK31" s="255"/>
      <c r="BL31" s="255"/>
      <c r="BM31" s="256"/>
      <c r="BN31" s="277">
        <f>BN8+BN24+BN30</f>
        <v>100</v>
      </c>
      <c r="BO31" s="277"/>
      <c r="BP31" s="277"/>
      <c r="BQ31" s="245">
        <v>258887382</v>
      </c>
      <c r="BR31" s="246"/>
      <c r="BS31" s="246"/>
      <c r="BT31" s="246"/>
      <c r="BU31" s="246"/>
      <c r="BV31" s="247"/>
      <c r="BW31" s="277">
        <f>BW8+BW24+BW30</f>
        <v>100</v>
      </c>
      <c r="BX31" s="277"/>
      <c r="BY31" s="277"/>
      <c r="BZ31" s="245">
        <v>43740834</v>
      </c>
      <c r="CA31" s="246"/>
      <c r="CB31" s="246"/>
      <c r="CC31" s="246"/>
      <c r="CD31" s="246"/>
      <c r="CE31" s="247"/>
      <c r="CF31" s="277">
        <f>CF8+CF24+CF30</f>
        <v>100</v>
      </c>
      <c r="CG31" s="277"/>
      <c r="CH31" s="278"/>
      <c r="CI31" s="88"/>
      <c r="CJ31" s="133"/>
      <c r="CK31" s="133"/>
      <c r="CL31" s="133"/>
    </row>
    <row r="32" ht="12.75">
      <c r="CI32" s="88"/>
    </row>
    <row r="33" spans="24:87" ht="12.75">
      <c r="X33" s="282"/>
      <c r="Y33" s="283"/>
      <c r="Z33" s="283"/>
      <c r="AA33" s="283"/>
      <c r="AB33" s="283"/>
      <c r="AC33" s="283"/>
      <c r="AZ33" s="8">
        <f>SUBTOTAL(9,AY8:BD30)</f>
        <v>64533261</v>
      </c>
      <c r="CI33" s="88"/>
    </row>
  </sheetData>
  <sheetProtection/>
  <mergeCells count="479">
    <mergeCell ref="AY30:BD30"/>
    <mergeCell ref="X33:AC33"/>
    <mergeCell ref="AY19:BD19"/>
    <mergeCell ref="AY21:BD21"/>
    <mergeCell ref="AY23:BD23"/>
    <mergeCell ref="AY25:BD25"/>
    <mergeCell ref="AY27:BD27"/>
    <mergeCell ref="AY28:BD28"/>
    <mergeCell ref="AY31:BD31"/>
    <mergeCell ref="AY26:BD26"/>
    <mergeCell ref="AY8:BD8"/>
    <mergeCell ref="AY9:BD9"/>
    <mergeCell ref="AY11:BD11"/>
    <mergeCell ref="AY13:BD13"/>
    <mergeCell ref="AY15:BD15"/>
    <mergeCell ref="AY17:BD17"/>
    <mergeCell ref="AY16:BD16"/>
    <mergeCell ref="AY14:BD14"/>
    <mergeCell ref="AY12:BD12"/>
    <mergeCell ref="AY10:BD10"/>
    <mergeCell ref="BE30:BG30"/>
    <mergeCell ref="BH30:BM30"/>
    <mergeCell ref="BN30:BP30"/>
    <mergeCell ref="BQ30:BV30"/>
    <mergeCell ref="BW30:BY30"/>
    <mergeCell ref="BZ30:CE30"/>
    <mergeCell ref="BZ31:CE31"/>
    <mergeCell ref="CF31:CH31"/>
    <mergeCell ref="A4:CH4"/>
    <mergeCell ref="AY29:BD29"/>
    <mergeCell ref="BE29:BG29"/>
    <mergeCell ref="BH29:BM29"/>
    <mergeCell ref="BN29:BP29"/>
    <mergeCell ref="BQ29:BV29"/>
    <mergeCell ref="BW29:BY29"/>
    <mergeCell ref="BZ29:CE29"/>
    <mergeCell ref="BE31:BG31"/>
    <mergeCell ref="BH31:BM31"/>
    <mergeCell ref="BN31:BP31"/>
    <mergeCell ref="BQ31:BV31"/>
    <mergeCell ref="BW31:BY31"/>
    <mergeCell ref="CF27:CH27"/>
    <mergeCell ref="BE28:BG28"/>
    <mergeCell ref="BH28:BM28"/>
    <mergeCell ref="BN28:BP28"/>
    <mergeCell ref="BQ28:BV28"/>
    <mergeCell ref="BW28:BY28"/>
    <mergeCell ref="BZ28:CE28"/>
    <mergeCell ref="CF28:CH28"/>
    <mergeCell ref="BZ26:CE26"/>
    <mergeCell ref="CF26:CH26"/>
    <mergeCell ref="CF30:CH30"/>
    <mergeCell ref="CF29:CH29"/>
    <mergeCell ref="BE27:BG27"/>
    <mergeCell ref="BH27:BM27"/>
    <mergeCell ref="BN27:BP27"/>
    <mergeCell ref="BQ27:BV27"/>
    <mergeCell ref="BW27:BY27"/>
    <mergeCell ref="BZ27:CE27"/>
    <mergeCell ref="CF25:CH25"/>
    <mergeCell ref="BE26:BG26"/>
    <mergeCell ref="BH26:BM26"/>
    <mergeCell ref="BN26:BP26"/>
    <mergeCell ref="BQ26:BV26"/>
    <mergeCell ref="BW26:BY26"/>
    <mergeCell ref="BE25:BG25"/>
    <mergeCell ref="BH25:BM25"/>
    <mergeCell ref="BN25:BP25"/>
    <mergeCell ref="BQ25:BV25"/>
    <mergeCell ref="BW25:BY25"/>
    <mergeCell ref="BZ25:CE25"/>
    <mergeCell ref="CF23:CH23"/>
    <mergeCell ref="AY24:BD24"/>
    <mergeCell ref="BE24:BG24"/>
    <mergeCell ref="BH24:BM24"/>
    <mergeCell ref="BN24:BP24"/>
    <mergeCell ref="BQ24:BV24"/>
    <mergeCell ref="BW24:BY24"/>
    <mergeCell ref="CF24:CH24"/>
    <mergeCell ref="BZ22:CE22"/>
    <mergeCell ref="CF22:CH22"/>
    <mergeCell ref="BE21:BG21"/>
    <mergeCell ref="BZ24:CE24"/>
    <mergeCell ref="BE23:BG23"/>
    <mergeCell ref="BH23:BM23"/>
    <mergeCell ref="BN23:BP23"/>
    <mergeCell ref="BQ23:BV23"/>
    <mergeCell ref="BW23:BY23"/>
    <mergeCell ref="BZ23:CE23"/>
    <mergeCell ref="AY22:BD22"/>
    <mergeCell ref="BE22:BG22"/>
    <mergeCell ref="BH22:BM22"/>
    <mergeCell ref="BN22:BP22"/>
    <mergeCell ref="BQ22:BV22"/>
    <mergeCell ref="BW22:BY22"/>
    <mergeCell ref="BH21:BM21"/>
    <mergeCell ref="BN21:BP21"/>
    <mergeCell ref="BQ21:BV21"/>
    <mergeCell ref="BW21:BY21"/>
    <mergeCell ref="BZ21:CE21"/>
    <mergeCell ref="CF19:CH19"/>
    <mergeCell ref="BZ20:CE20"/>
    <mergeCell ref="CF20:CH20"/>
    <mergeCell ref="CF21:CH21"/>
    <mergeCell ref="AY20:BD20"/>
    <mergeCell ref="BE20:BG20"/>
    <mergeCell ref="BH20:BM20"/>
    <mergeCell ref="BN20:BP20"/>
    <mergeCell ref="BQ20:BV20"/>
    <mergeCell ref="BW20:BY20"/>
    <mergeCell ref="BE19:BG19"/>
    <mergeCell ref="BH19:BM19"/>
    <mergeCell ref="BN19:BP19"/>
    <mergeCell ref="BQ19:BV19"/>
    <mergeCell ref="BW19:BY19"/>
    <mergeCell ref="BZ19:CE19"/>
    <mergeCell ref="CF17:CH17"/>
    <mergeCell ref="BE16:BG16"/>
    <mergeCell ref="AY18:BD18"/>
    <mergeCell ref="BE18:BG18"/>
    <mergeCell ref="BH18:BM18"/>
    <mergeCell ref="BN18:BP18"/>
    <mergeCell ref="BQ18:BV18"/>
    <mergeCell ref="BW18:BY18"/>
    <mergeCell ref="BZ18:CE18"/>
    <mergeCell ref="CF18:CH18"/>
    <mergeCell ref="BE17:BG17"/>
    <mergeCell ref="BH17:BM17"/>
    <mergeCell ref="BN17:BP17"/>
    <mergeCell ref="BQ17:BV17"/>
    <mergeCell ref="BW17:BY17"/>
    <mergeCell ref="BZ17:CE17"/>
    <mergeCell ref="BH16:BM16"/>
    <mergeCell ref="BN16:BP16"/>
    <mergeCell ref="BQ16:BV16"/>
    <mergeCell ref="BW16:BY16"/>
    <mergeCell ref="BZ14:CE14"/>
    <mergeCell ref="CF14:CH14"/>
    <mergeCell ref="CF15:CH15"/>
    <mergeCell ref="BZ16:CE16"/>
    <mergeCell ref="CF16:CH16"/>
    <mergeCell ref="BE15:BG15"/>
    <mergeCell ref="BH15:BM15"/>
    <mergeCell ref="BN15:BP15"/>
    <mergeCell ref="BQ15:BV15"/>
    <mergeCell ref="BW15:BY15"/>
    <mergeCell ref="BZ15:CE15"/>
    <mergeCell ref="BE14:BG14"/>
    <mergeCell ref="BH14:BM14"/>
    <mergeCell ref="BN14:BP14"/>
    <mergeCell ref="BQ14:BV14"/>
    <mergeCell ref="BW14:BY14"/>
    <mergeCell ref="BZ12:CE12"/>
    <mergeCell ref="BN12:BP12"/>
    <mergeCell ref="BQ12:BV12"/>
    <mergeCell ref="BW12:BY12"/>
    <mergeCell ref="CF12:CH12"/>
    <mergeCell ref="BE13:BG13"/>
    <mergeCell ref="BH13:BM13"/>
    <mergeCell ref="BN13:BP13"/>
    <mergeCell ref="BQ13:BV13"/>
    <mergeCell ref="BW13:BY13"/>
    <mergeCell ref="BZ13:CE13"/>
    <mergeCell ref="CF13:CH13"/>
    <mergeCell ref="BE12:BG12"/>
    <mergeCell ref="BH12:BM12"/>
    <mergeCell ref="BZ10:CE10"/>
    <mergeCell ref="CF10:CH10"/>
    <mergeCell ref="BE11:BG11"/>
    <mergeCell ref="BH11:BM11"/>
    <mergeCell ref="BN11:BP11"/>
    <mergeCell ref="BQ11:BV11"/>
    <mergeCell ref="BW11:BY11"/>
    <mergeCell ref="BZ11:CE11"/>
    <mergeCell ref="CF11:CH11"/>
    <mergeCell ref="BE10:BG10"/>
    <mergeCell ref="BH10:BM10"/>
    <mergeCell ref="BN10:BP10"/>
    <mergeCell ref="BQ10:BV10"/>
    <mergeCell ref="BW10:BY10"/>
    <mergeCell ref="CF8:CH8"/>
    <mergeCell ref="BE9:BG9"/>
    <mergeCell ref="BH9:BM9"/>
    <mergeCell ref="BN9:BP9"/>
    <mergeCell ref="BQ9:BV9"/>
    <mergeCell ref="BW9:BY9"/>
    <mergeCell ref="BZ9:CE9"/>
    <mergeCell ref="CF9:CH9"/>
    <mergeCell ref="BW7:BY7"/>
    <mergeCell ref="BZ7:CE7"/>
    <mergeCell ref="CF7:CH7"/>
    <mergeCell ref="BE8:BG8"/>
    <mergeCell ref="BH8:BM8"/>
    <mergeCell ref="BN8:BP8"/>
    <mergeCell ref="BQ8:BV8"/>
    <mergeCell ref="BW8:BY8"/>
    <mergeCell ref="BZ8:CE8"/>
    <mergeCell ref="AY5:CH5"/>
    <mergeCell ref="AY6:BG6"/>
    <mergeCell ref="BH6:BP6"/>
    <mergeCell ref="BQ6:BY6"/>
    <mergeCell ref="BZ6:CH6"/>
    <mergeCell ref="AY7:BD7"/>
    <mergeCell ref="BE7:BG7"/>
    <mergeCell ref="BH7:BM7"/>
    <mergeCell ref="BN7:BP7"/>
    <mergeCell ref="BQ7:BV7"/>
    <mergeCell ref="BB1:BE1"/>
    <mergeCell ref="BG1:BJ1"/>
    <mergeCell ref="BK1:BM1"/>
    <mergeCell ref="BN1:BT1"/>
    <mergeCell ref="BU1:CA1"/>
    <mergeCell ref="CB1:CH1"/>
    <mergeCell ref="AD13:AF13"/>
    <mergeCell ref="AM8:AO8"/>
    <mergeCell ref="AG9:AL9"/>
    <mergeCell ref="AM9:AO9"/>
    <mergeCell ref="X11:AC11"/>
    <mergeCell ref="AD11:AF11"/>
    <mergeCell ref="AD10:AF10"/>
    <mergeCell ref="AG10:AL10"/>
    <mergeCell ref="AM10:AO10"/>
    <mergeCell ref="AV9:AX9"/>
    <mergeCell ref="AP10:AU10"/>
    <mergeCell ref="AV10:AX10"/>
    <mergeCell ref="O10:T10"/>
    <mergeCell ref="O11:T11"/>
    <mergeCell ref="U10:W10"/>
    <mergeCell ref="AV11:AX11"/>
    <mergeCell ref="U11:W11"/>
    <mergeCell ref="AK1:AQ1"/>
    <mergeCell ref="C11:D11"/>
    <mergeCell ref="X8:AC8"/>
    <mergeCell ref="AD9:AF9"/>
    <mergeCell ref="X14:AC14"/>
    <mergeCell ref="AD14:AF14"/>
    <mergeCell ref="AG11:AL11"/>
    <mergeCell ref="AD12:AF12"/>
    <mergeCell ref="X12:AC12"/>
    <mergeCell ref="X13:AC13"/>
    <mergeCell ref="A9:B9"/>
    <mergeCell ref="C9:M9"/>
    <mergeCell ref="X10:AC10"/>
    <mergeCell ref="X1:Z1"/>
    <mergeCell ref="AA1:AC1"/>
    <mergeCell ref="AD1:AJ1"/>
    <mergeCell ref="C8:M8"/>
    <mergeCell ref="O6:W6"/>
    <mergeCell ref="O7:T7"/>
    <mergeCell ref="U7:W7"/>
    <mergeCell ref="AR1:AX1"/>
    <mergeCell ref="X15:AC15"/>
    <mergeCell ref="AD15:AF15"/>
    <mergeCell ref="AV12:AX12"/>
    <mergeCell ref="AP13:AU13"/>
    <mergeCell ref="AV13:AX13"/>
    <mergeCell ref="AP15:AU15"/>
    <mergeCell ref="AV15:AX15"/>
    <mergeCell ref="X7:AC7"/>
    <mergeCell ref="AP12:AU12"/>
    <mergeCell ref="X21:AC21"/>
    <mergeCell ref="AD21:AF21"/>
    <mergeCell ref="X22:AC22"/>
    <mergeCell ref="X16:AC16"/>
    <mergeCell ref="AD16:AF16"/>
    <mergeCell ref="X17:AC17"/>
    <mergeCell ref="AD17:AF17"/>
    <mergeCell ref="X18:AC18"/>
    <mergeCell ref="AD18:AF18"/>
    <mergeCell ref="AD22:AF22"/>
    <mergeCell ref="AD23:AF23"/>
    <mergeCell ref="X24:AC24"/>
    <mergeCell ref="AD24:AF24"/>
    <mergeCell ref="X25:AC25"/>
    <mergeCell ref="AD25:AF25"/>
    <mergeCell ref="X19:AC19"/>
    <mergeCell ref="AD19:AF19"/>
    <mergeCell ref="X20:AC20"/>
    <mergeCell ref="AD20:AF20"/>
    <mergeCell ref="X23:AC23"/>
    <mergeCell ref="X26:AC26"/>
    <mergeCell ref="AD26:AF26"/>
    <mergeCell ref="X27:AC27"/>
    <mergeCell ref="AM11:AO11"/>
    <mergeCell ref="AG12:AL12"/>
    <mergeCell ref="AM12:AO12"/>
    <mergeCell ref="AG13:AL13"/>
    <mergeCell ref="AM13:AO13"/>
    <mergeCell ref="AG14:AL14"/>
    <mergeCell ref="AG15:AL15"/>
    <mergeCell ref="AD27:AF27"/>
    <mergeCell ref="AM21:AO21"/>
    <mergeCell ref="AM27:AO27"/>
    <mergeCell ref="AG22:AL22"/>
    <mergeCell ref="AM22:AO22"/>
    <mergeCell ref="AM17:AO17"/>
    <mergeCell ref="AG21:AL21"/>
    <mergeCell ref="AM18:AO18"/>
    <mergeCell ref="AG19:AL19"/>
    <mergeCell ref="AM19:AO19"/>
    <mergeCell ref="AG17:AL17"/>
    <mergeCell ref="AG27:AL27"/>
    <mergeCell ref="AM24:AO24"/>
    <mergeCell ref="AM28:AO28"/>
    <mergeCell ref="AG29:AL29"/>
    <mergeCell ref="AM20:AO20"/>
    <mergeCell ref="AG20:AL20"/>
    <mergeCell ref="AG25:AL25"/>
    <mergeCell ref="AM25:AO25"/>
    <mergeCell ref="AG26:AL26"/>
    <mergeCell ref="AM26:AO26"/>
    <mergeCell ref="AG23:AL23"/>
    <mergeCell ref="AM23:AO23"/>
    <mergeCell ref="AG24:AL24"/>
    <mergeCell ref="AV19:AX19"/>
    <mergeCell ref="AP26:AU26"/>
    <mergeCell ref="AV26:AX26"/>
    <mergeCell ref="AP22:AU22"/>
    <mergeCell ref="AP17:AU17"/>
    <mergeCell ref="AP23:AU23"/>
    <mergeCell ref="AV17:AX17"/>
    <mergeCell ref="AP18:AU18"/>
    <mergeCell ref="AP27:AU27"/>
    <mergeCell ref="AV27:AX27"/>
    <mergeCell ref="AP24:AU24"/>
    <mergeCell ref="AV24:AX24"/>
    <mergeCell ref="AP25:AU25"/>
    <mergeCell ref="AV25:AX25"/>
    <mergeCell ref="AV18:AX18"/>
    <mergeCell ref="AP19:AU19"/>
    <mergeCell ref="AV23:AX23"/>
    <mergeCell ref="AP20:AU20"/>
    <mergeCell ref="AV20:AX20"/>
    <mergeCell ref="AP21:AU21"/>
    <mergeCell ref="AV21:AX21"/>
    <mergeCell ref="AV22:AX22"/>
    <mergeCell ref="A13:B13"/>
    <mergeCell ref="C13:D13"/>
    <mergeCell ref="AV16:AX16"/>
    <mergeCell ref="AG6:AO6"/>
    <mergeCell ref="AP6:AX6"/>
    <mergeCell ref="AV7:AX7"/>
    <mergeCell ref="AM7:AO7"/>
    <mergeCell ref="AP14:AU14"/>
    <mergeCell ref="AV14:AX14"/>
    <mergeCell ref="AP11:AU11"/>
    <mergeCell ref="A15:B15"/>
    <mergeCell ref="A16:B16"/>
    <mergeCell ref="A14:B14"/>
    <mergeCell ref="AP16:AU16"/>
    <mergeCell ref="AM16:AO16"/>
    <mergeCell ref="AM14:AO14"/>
    <mergeCell ref="AM15:AO15"/>
    <mergeCell ref="C14:M14"/>
    <mergeCell ref="U16:W16"/>
    <mergeCell ref="AG16:AL16"/>
    <mergeCell ref="E13:M13"/>
    <mergeCell ref="C16:D16"/>
    <mergeCell ref="C10:D10"/>
    <mergeCell ref="E10:M10"/>
    <mergeCell ref="E16:M16"/>
    <mergeCell ref="C15:D15"/>
    <mergeCell ref="E15:M15"/>
    <mergeCell ref="C12:D12"/>
    <mergeCell ref="E12:M12"/>
    <mergeCell ref="E11:M11"/>
    <mergeCell ref="C17:D17"/>
    <mergeCell ref="E17:M17"/>
    <mergeCell ref="A6:N6"/>
    <mergeCell ref="A8:B8"/>
    <mergeCell ref="AG8:AL8"/>
    <mergeCell ref="A10:B10"/>
    <mergeCell ref="A11:B11"/>
    <mergeCell ref="A12:B12"/>
    <mergeCell ref="AD7:AF7"/>
    <mergeCell ref="AG7:AL7"/>
    <mergeCell ref="A17:B17"/>
    <mergeCell ref="A18:B18"/>
    <mergeCell ref="A19:B19"/>
    <mergeCell ref="A20:B20"/>
    <mergeCell ref="A21:B21"/>
    <mergeCell ref="A22:B22"/>
    <mergeCell ref="C25:M25"/>
    <mergeCell ref="C26:M26"/>
    <mergeCell ref="A23:B23"/>
    <mergeCell ref="A24:B24"/>
    <mergeCell ref="A25:B25"/>
    <mergeCell ref="C21:M21"/>
    <mergeCell ref="C22:M22"/>
    <mergeCell ref="A28:B28"/>
    <mergeCell ref="A29:B29"/>
    <mergeCell ref="AG30:AL30"/>
    <mergeCell ref="C28:M28"/>
    <mergeCell ref="A30:B30"/>
    <mergeCell ref="C30:M30"/>
    <mergeCell ref="AG28:AL28"/>
    <mergeCell ref="X28:AC28"/>
    <mergeCell ref="AD29:AF29"/>
    <mergeCell ref="X30:AC30"/>
    <mergeCell ref="C18:D18"/>
    <mergeCell ref="AG18:AL18"/>
    <mergeCell ref="A27:B27"/>
    <mergeCell ref="C27:M27"/>
    <mergeCell ref="E18:M18"/>
    <mergeCell ref="C19:M19"/>
    <mergeCell ref="C20:M20"/>
    <mergeCell ref="A26:B26"/>
    <mergeCell ref="C23:M23"/>
    <mergeCell ref="C24:M24"/>
    <mergeCell ref="AP28:AU28"/>
    <mergeCell ref="AV28:AX28"/>
    <mergeCell ref="AP29:AU29"/>
    <mergeCell ref="AV29:AX29"/>
    <mergeCell ref="X31:AC31"/>
    <mergeCell ref="AD31:AF31"/>
    <mergeCell ref="AD30:AF30"/>
    <mergeCell ref="AP30:AU30"/>
    <mergeCell ref="AV30:AX30"/>
    <mergeCell ref="AD28:AF28"/>
    <mergeCell ref="AP31:AU31"/>
    <mergeCell ref="AV31:AX31"/>
    <mergeCell ref="A31:N31"/>
    <mergeCell ref="AG31:AL31"/>
    <mergeCell ref="AM31:AO31"/>
    <mergeCell ref="X29:AC29"/>
    <mergeCell ref="C29:M29"/>
    <mergeCell ref="AM29:AO29"/>
    <mergeCell ref="AM30:AO30"/>
    <mergeCell ref="O30:T30"/>
    <mergeCell ref="O5:AX5"/>
    <mergeCell ref="O8:T8"/>
    <mergeCell ref="O9:T9"/>
    <mergeCell ref="AD8:AF8"/>
    <mergeCell ref="X9:AC9"/>
    <mergeCell ref="AP7:AU7"/>
    <mergeCell ref="X6:AF6"/>
    <mergeCell ref="AP8:AU8"/>
    <mergeCell ref="AV8:AX8"/>
    <mergeCell ref="AP9:AU9"/>
    <mergeCell ref="O12:T12"/>
    <mergeCell ref="O13:T13"/>
    <mergeCell ref="O14:T14"/>
    <mergeCell ref="O15:T15"/>
    <mergeCell ref="O16:T16"/>
    <mergeCell ref="O17:T17"/>
    <mergeCell ref="O28:T28"/>
    <mergeCell ref="U24:W24"/>
    <mergeCell ref="O29:T29"/>
    <mergeCell ref="O18:T18"/>
    <mergeCell ref="O19:T19"/>
    <mergeCell ref="O20:T20"/>
    <mergeCell ref="O21:T21"/>
    <mergeCell ref="O22:T22"/>
    <mergeCell ref="O23:T23"/>
    <mergeCell ref="U26:W26"/>
    <mergeCell ref="U25:W25"/>
    <mergeCell ref="O24:T24"/>
    <mergeCell ref="O25:T25"/>
    <mergeCell ref="O26:T26"/>
    <mergeCell ref="O27:T27"/>
    <mergeCell ref="U19:W19"/>
    <mergeCell ref="U22:W22"/>
    <mergeCell ref="O31:T31"/>
    <mergeCell ref="U8:W8"/>
    <mergeCell ref="U9:W9"/>
    <mergeCell ref="U31:W31"/>
    <mergeCell ref="U30:W30"/>
    <mergeCell ref="U29:W29"/>
    <mergeCell ref="U20:W20"/>
    <mergeCell ref="U28:W28"/>
    <mergeCell ref="U27:W27"/>
    <mergeCell ref="U23:W23"/>
    <mergeCell ref="U12:W12"/>
    <mergeCell ref="U13:W13"/>
    <mergeCell ref="U14:W14"/>
    <mergeCell ref="U21:W21"/>
    <mergeCell ref="U15:W15"/>
    <mergeCell ref="U17:W17"/>
    <mergeCell ref="U18:W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3"/>
  <headerFooter alignWithMargins="0">
    <oddFooter>&amp;C-3-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2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6" width="1.37890625" style="8" customWidth="1"/>
    <col min="7" max="8" width="1.4921875" style="8" customWidth="1"/>
    <col min="9" max="52" width="1.875" style="8" customWidth="1"/>
    <col min="53" max="16384" width="9.00390625" style="8" customWidth="1"/>
  </cols>
  <sheetData>
    <row r="1" spans="1:48" s="5" customFormat="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3"/>
      <c r="N1" s="3"/>
      <c r="O1" s="4"/>
      <c r="P1" s="4"/>
      <c r="Q1" s="4"/>
      <c r="R1" s="4"/>
      <c r="S1" s="3"/>
      <c r="T1" s="3"/>
      <c r="U1" s="4"/>
      <c r="V1" s="4"/>
      <c r="W1" s="4"/>
      <c r="X1" s="3"/>
      <c r="Y1" s="3"/>
      <c r="Z1" s="3"/>
      <c r="AA1" s="4"/>
      <c r="AB1" s="4"/>
      <c r="AC1" s="4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31" ht="16.5" customHeight="1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7"/>
      <c r="AD2" s="7"/>
      <c r="AE2" s="7"/>
    </row>
    <row r="3" spans="1:48" ht="16.5" customHeigh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</row>
    <row r="4" spans="1:52" s="27" customFormat="1" ht="27.75" customHeight="1">
      <c r="A4" s="181" t="s">
        <v>7</v>
      </c>
      <c r="B4" s="182"/>
      <c r="C4" s="182"/>
      <c r="D4" s="182"/>
      <c r="E4" s="182"/>
      <c r="F4" s="182"/>
      <c r="G4" s="182"/>
      <c r="H4" s="182"/>
      <c r="I4" s="178" t="s">
        <v>90</v>
      </c>
      <c r="J4" s="179"/>
      <c r="K4" s="179"/>
      <c r="L4" s="180"/>
      <c r="M4" s="178" t="s">
        <v>92</v>
      </c>
      <c r="N4" s="179"/>
      <c r="O4" s="179"/>
      <c r="P4" s="180"/>
      <c r="Q4" s="178" t="s">
        <v>94</v>
      </c>
      <c r="R4" s="179"/>
      <c r="S4" s="179"/>
      <c r="T4" s="180"/>
      <c r="U4" s="178" t="s">
        <v>96</v>
      </c>
      <c r="V4" s="179"/>
      <c r="W4" s="179"/>
      <c r="X4" s="180"/>
      <c r="Y4" s="178" t="s">
        <v>98</v>
      </c>
      <c r="Z4" s="179"/>
      <c r="AA4" s="179"/>
      <c r="AB4" s="180"/>
      <c r="AC4" s="178" t="s">
        <v>100</v>
      </c>
      <c r="AD4" s="179"/>
      <c r="AE4" s="179"/>
      <c r="AF4" s="180"/>
      <c r="AG4" s="178" t="s">
        <v>102</v>
      </c>
      <c r="AH4" s="179"/>
      <c r="AI4" s="179"/>
      <c r="AJ4" s="180"/>
      <c r="AK4" s="178" t="s">
        <v>104</v>
      </c>
      <c r="AL4" s="179"/>
      <c r="AM4" s="179"/>
      <c r="AN4" s="180"/>
      <c r="AO4" s="178" t="s">
        <v>113</v>
      </c>
      <c r="AP4" s="179"/>
      <c r="AQ4" s="179"/>
      <c r="AR4" s="180"/>
      <c r="AS4" s="182" t="s">
        <v>115</v>
      </c>
      <c r="AT4" s="182"/>
      <c r="AU4" s="182"/>
      <c r="AV4" s="197"/>
      <c r="AW4" s="300"/>
      <c r="AX4" s="301"/>
      <c r="AY4" s="301"/>
      <c r="AZ4" s="302"/>
    </row>
    <row r="5" spans="1:52" s="27" customFormat="1" ht="27.75" customHeight="1">
      <c r="A5" s="216" t="s">
        <v>51</v>
      </c>
      <c r="B5" s="217"/>
      <c r="C5" s="217"/>
      <c r="D5" s="217"/>
      <c r="E5" s="217"/>
      <c r="F5" s="217"/>
      <c r="G5" s="217"/>
      <c r="H5" s="217"/>
      <c r="I5" s="312">
        <v>141601</v>
      </c>
      <c r="J5" s="313"/>
      <c r="K5" s="313"/>
      <c r="L5" s="314"/>
      <c r="M5" s="312">
        <v>137739</v>
      </c>
      <c r="N5" s="313"/>
      <c r="O5" s="313"/>
      <c r="P5" s="314"/>
      <c r="Q5" s="312">
        <v>138560</v>
      </c>
      <c r="R5" s="313"/>
      <c r="S5" s="313"/>
      <c r="T5" s="314"/>
      <c r="U5" s="312">
        <v>140584</v>
      </c>
      <c r="V5" s="313"/>
      <c r="W5" s="313"/>
      <c r="X5" s="314"/>
      <c r="Y5" s="312">
        <v>141791</v>
      </c>
      <c r="Z5" s="313"/>
      <c r="AA5" s="313"/>
      <c r="AB5" s="314"/>
      <c r="AC5" s="312">
        <v>143572</v>
      </c>
      <c r="AD5" s="313"/>
      <c r="AE5" s="313"/>
      <c r="AF5" s="314"/>
      <c r="AG5" s="312">
        <v>145724</v>
      </c>
      <c r="AH5" s="313"/>
      <c r="AI5" s="313"/>
      <c r="AJ5" s="314"/>
      <c r="AK5" s="312">
        <v>147276</v>
      </c>
      <c r="AL5" s="313"/>
      <c r="AM5" s="313"/>
      <c r="AN5" s="314"/>
      <c r="AO5" s="312">
        <v>150287</v>
      </c>
      <c r="AP5" s="313"/>
      <c r="AQ5" s="313"/>
      <c r="AR5" s="314"/>
      <c r="AS5" s="305">
        <v>150049</v>
      </c>
      <c r="AT5" s="305"/>
      <c r="AU5" s="305"/>
      <c r="AV5" s="306"/>
      <c r="AW5" s="297"/>
      <c r="AX5" s="298"/>
      <c r="AY5" s="298"/>
      <c r="AZ5" s="299"/>
    </row>
    <row r="6" spans="1:52" s="27" customFormat="1" ht="27.75" customHeight="1">
      <c r="A6" s="210" t="s">
        <v>52</v>
      </c>
      <c r="B6" s="211"/>
      <c r="C6" s="211"/>
      <c r="D6" s="211"/>
      <c r="E6" s="211"/>
      <c r="F6" s="211"/>
      <c r="G6" s="211"/>
      <c r="H6" s="211"/>
      <c r="I6" s="307">
        <f>ROUND(I5/$I$5*100,0)</f>
        <v>100</v>
      </c>
      <c r="J6" s="285"/>
      <c r="K6" s="285"/>
      <c r="L6" s="286"/>
      <c r="M6" s="307">
        <f>ROUND(M5/$I$5*100,0)</f>
        <v>97</v>
      </c>
      <c r="N6" s="285"/>
      <c r="O6" s="285"/>
      <c r="P6" s="286"/>
      <c r="Q6" s="307">
        <f>ROUND(Q5/$I$5*100,0)</f>
        <v>98</v>
      </c>
      <c r="R6" s="285"/>
      <c r="S6" s="285"/>
      <c r="T6" s="286"/>
      <c r="U6" s="307">
        <f>ROUND(U5/$I$5*100,0)</f>
        <v>99</v>
      </c>
      <c r="V6" s="285"/>
      <c r="W6" s="285"/>
      <c r="X6" s="286"/>
      <c r="Y6" s="307">
        <f>ROUND(Y5/$I$5*100,0)</f>
        <v>100</v>
      </c>
      <c r="Z6" s="285"/>
      <c r="AA6" s="285"/>
      <c r="AB6" s="286"/>
      <c r="AC6" s="307">
        <f>ROUND(AC5/$I$5*100,0)</f>
        <v>101</v>
      </c>
      <c r="AD6" s="285"/>
      <c r="AE6" s="285"/>
      <c r="AF6" s="286"/>
      <c r="AG6" s="307">
        <f>ROUND(AG5/$I$5*100,0)</f>
        <v>103</v>
      </c>
      <c r="AH6" s="285"/>
      <c r="AI6" s="285"/>
      <c r="AJ6" s="286"/>
      <c r="AK6" s="307">
        <f>ROUND(AK5/$I$5*100,0)</f>
        <v>104</v>
      </c>
      <c r="AL6" s="285"/>
      <c r="AM6" s="285"/>
      <c r="AN6" s="285"/>
      <c r="AO6" s="307">
        <f>ROUND(AO5/$I$5*100,0)</f>
        <v>106</v>
      </c>
      <c r="AP6" s="285"/>
      <c r="AQ6" s="285"/>
      <c r="AR6" s="285"/>
      <c r="AS6" s="307">
        <f>ROUND(AS5/$I$5*100,0)</f>
        <v>106</v>
      </c>
      <c r="AT6" s="285"/>
      <c r="AU6" s="285"/>
      <c r="AV6" s="311"/>
      <c r="AW6" s="303"/>
      <c r="AX6" s="304"/>
      <c r="AY6" s="304"/>
      <c r="AZ6" s="304"/>
    </row>
    <row r="7" spans="1:48" s="27" customFormat="1" ht="27.75" customHeight="1">
      <c r="A7" s="144" t="s">
        <v>123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</row>
    <row r="8" spans="1:31" ht="16.5" customHeight="1">
      <c r="A8" s="6" t="s">
        <v>53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7"/>
      <c r="AD8" s="7"/>
      <c r="AE8" s="7"/>
    </row>
    <row r="9" spans="1:48" ht="16.5" customHeight="1">
      <c r="A9" s="195" t="s">
        <v>6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s="27" customFormat="1" ht="27.75" customHeight="1">
      <c r="A10" s="320" t="s">
        <v>54</v>
      </c>
      <c r="B10" s="321"/>
      <c r="C10" s="321"/>
      <c r="D10" s="321"/>
      <c r="E10" s="321"/>
      <c r="F10" s="321"/>
      <c r="G10" s="321"/>
      <c r="H10" s="321"/>
      <c r="I10" s="315" t="s">
        <v>55</v>
      </c>
      <c r="J10" s="316"/>
      <c r="K10" s="316"/>
      <c r="L10" s="316"/>
      <c r="M10" s="317"/>
      <c r="N10" s="316" t="s">
        <v>56</v>
      </c>
      <c r="O10" s="316"/>
      <c r="P10" s="316"/>
      <c r="Q10" s="316"/>
      <c r="R10" s="316"/>
      <c r="S10" s="315" t="s">
        <v>57</v>
      </c>
      <c r="T10" s="316"/>
      <c r="U10" s="316"/>
      <c r="V10" s="316"/>
      <c r="W10" s="317"/>
      <c r="X10" s="316" t="s">
        <v>58</v>
      </c>
      <c r="Y10" s="316"/>
      <c r="Z10" s="316"/>
      <c r="AA10" s="316"/>
      <c r="AB10" s="316"/>
      <c r="AC10" s="315" t="s">
        <v>59</v>
      </c>
      <c r="AD10" s="316"/>
      <c r="AE10" s="316"/>
      <c r="AF10" s="316"/>
      <c r="AG10" s="317"/>
      <c r="AH10" s="316" t="s">
        <v>60</v>
      </c>
      <c r="AI10" s="316"/>
      <c r="AJ10" s="316"/>
      <c r="AK10" s="316"/>
      <c r="AL10" s="316"/>
      <c r="AM10" s="315" t="s">
        <v>61</v>
      </c>
      <c r="AN10" s="316"/>
      <c r="AO10" s="316"/>
      <c r="AP10" s="316"/>
      <c r="AQ10" s="317"/>
      <c r="AR10" s="328" t="s">
        <v>62</v>
      </c>
      <c r="AS10" s="328"/>
      <c r="AT10" s="328"/>
      <c r="AU10" s="328"/>
      <c r="AV10" s="329"/>
    </row>
    <row r="11" spans="1:48" s="27" customFormat="1" ht="27.75" customHeight="1">
      <c r="A11" s="318" t="s">
        <v>63</v>
      </c>
      <c r="B11" s="319"/>
      <c r="C11" s="319"/>
      <c r="D11" s="319"/>
      <c r="E11" s="319"/>
      <c r="F11" s="319"/>
      <c r="G11" s="319"/>
      <c r="H11" s="319"/>
      <c r="I11" s="308" t="s">
        <v>64</v>
      </c>
      <c r="J11" s="309"/>
      <c r="K11" s="309"/>
      <c r="L11" s="309"/>
      <c r="M11" s="310"/>
      <c r="N11" s="309" t="s">
        <v>65</v>
      </c>
      <c r="O11" s="309"/>
      <c r="P11" s="309"/>
      <c r="Q11" s="309"/>
      <c r="R11" s="309"/>
      <c r="S11" s="308" t="s">
        <v>66</v>
      </c>
      <c r="T11" s="309"/>
      <c r="U11" s="309"/>
      <c r="V11" s="309"/>
      <c r="W11" s="310"/>
      <c r="X11" s="309" t="s">
        <v>67</v>
      </c>
      <c r="Y11" s="309"/>
      <c r="Z11" s="309"/>
      <c r="AA11" s="309"/>
      <c r="AB11" s="309"/>
      <c r="AC11" s="308" t="s">
        <v>68</v>
      </c>
      <c r="AD11" s="309"/>
      <c r="AE11" s="309"/>
      <c r="AF11" s="309"/>
      <c r="AG11" s="310"/>
      <c r="AH11" s="309" t="s">
        <v>69</v>
      </c>
      <c r="AI11" s="309"/>
      <c r="AJ11" s="309"/>
      <c r="AK11" s="309"/>
      <c r="AL11" s="309"/>
      <c r="AM11" s="308" t="s">
        <v>70</v>
      </c>
      <c r="AN11" s="309"/>
      <c r="AO11" s="309"/>
      <c r="AP11" s="309"/>
      <c r="AQ11" s="310"/>
      <c r="AR11" s="330"/>
      <c r="AS11" s="330"/>
      <c r="AT11" s="330"/>
      <c r="AU11" s="330"/>
      <c r="AV11" s="331"/>
    </row>
    <row r="12" spans="1:48" s="27" customFormat="1" ht="27.75" customHeight="1">
      <c r="A12" s="322" t="s">
        <v>89</v>
      </c>
      <c r="B12" s="323"/>
      <c r="C12" s="323"/>
      <c r="D12" s="323"/>
      <c r="E12" s="323"/>
      <c r="F12" s="323"/>
      <c r="G12" s="323"/>
      <c r="H12" s="324"/>
      <c r="I12" s="293">
        <v>42.7</v>
      </c>
      <c r="J12" s="294"/>
      <c r="K12" s="294"/>
      <c r="L12" s="294"/>
      <c r="M12" s="43"/>
      <c r="N12" s="296">
        <v>46.3</v>
      </c>
      <c r="O12" s="296"/>
      <c r="P12" s="296"/>
      <c r="Q12" s="296"/>
      <c r="R12" s="143"/>
      <c r="S12" s="295">
        <v>1.3</v>
      </c>
      <c r="T12" s="296"/>
      <c r="U12" s="296"/>
      <c r="V12" s="296"/>
      <c r="W12" s="43"/>
      <c r="X12" s="296">
        <v>3.7</v>
      </c>
      <c r="Y12" s="296"/>
      <c r="Z12" s="296"/>
      <c r="AA12" s="296"/>
      <c r="AB12" s="143"/>
      <c r="AC12" s="295">
        <v>0</v>
      </c>
      <c r="AD12" s="296"/>
      <c r="AE12" s="296"/>
      <c r="AF12" s="296"/>
      <c r="AG12" s="43"/>
      <c r="AH12" s="296">
        <v>5.2</v>
      </c>
      <c r="AI12" s="296"/>
      <c r="AJ12" s="296"/>
      <c r="AK12" s="296"/>
      <c r="AL12" s="143"/>
      <c r="AM12" s="295">
        <v>0.8</v>
      </c>
      <c r="AN12" s="296"/>
      <c r="AO12" s="296"/>
      <c r="AP12" s="296"/>
      <c r="AQ12" s="43"/>
      <c r="AR12" s="296">
        <f aca="true" t="shared" si="0" ref="AR12:AR17">SUM(I12:AP12)</f>
        <v>100</v>
      </c>
      <c r="AS12" s="296"/>
      <c r="AT12" s="296"/>
      <c r="AU12" s="296"/>
      <c r="AV12" s="63"/>
    </row>
    <row r="13" spans="1:48" s="27" customFormat="1" ht="27.75" customHeight="1">
      <c r="A13" s="322" t="s">
        <v>91</v>
      </c>
      <c r="B13" s="323"/>
      <c r="C13" s="323"/>
      <c r="D13" s="323"/>
      <c r="E13" s="323"/>
      <c r="F13" s="323"/>
      <c r="G13" s="323"/>
      <c r="H13" s="324"/>
      <c r="I13" s="293">
        <v>41.2</v>
      </c>
      <c r="J13" s="294"/>
      <c r="K13" s="294"/>
      <c r="L13" s="294"/>
      <c r="M13" s="141"/>
      <c r="N13" s="294">
        <v>47.4</v>
      </c>
      <c r="O13" s="294"/>
      <c r="P13" s="294"/>
      <c r="Q13" s="294"/>
      <c r="R13" s="140"/>
      <c r="S13" s="293">
        <v>1.3</v>
      </c>
      <c r="T13" s="294"/>
      <c r="U13" s="294"/>
      <c r="V13" s="294"/>
      <c r="W13" s="141"/>
      <c r="X13" s="294">
        <v>3.8</v>
      </c>
      <c r="Y13" s="294"/>
      <c r="Z13" s="294"/>
      <c r="AA13" s="294"/>
      <c r="AB13" s="140"/>
      <c r="AC13" s="293">
        <v>0</v>
      </c>
      <c r="AD13" s="294"/>
      <c r="AE13" s="294"/>
      <c r="AF13" s="294"/>
      <c r="AG13" s="141"/>
      <c r="AH13" s="294">
        <v>5.4</v>
      </c>
      <c r="AI13" s="294"/>
      <c r="AJ13" s="294"/>
      <c r="AK13" s="294"/>
      <c r="AL13" s="140"/>
      <c r="AM13" s="293">
        <v>0.9</v>
      </c>
      <c r="AN13" s="294"/>
      <c r="AO13" s="294"/>
      <c r="AP13" s="294"/>
      <c r="AQ13" s="141"/>
      <c r="AR13" s="294">
        <f t="shared" si="0"/>
        <v>100</v>
      </c>
      <c r="AS13" s="294"/>
      <c r="AT13" s="294"/>
      <c r="AU13" s="294"/>
      <c r="AV13" s="60"/>
    </row>
    <row r="14" spans="1:48" s="27" customFormat="1" ht="27.75" customHeight="1">
      <c r="A14" s="322" t="s">
        <v>93</v>
      </c>
      <c r="B14" s="323"/>
      <c r="C14" s="323"/>
      <c r="D14" s="323"/>
      <c r="E14" s="323"/>
      <c r="F14" s="323"/>
      <c r="G14" s="323"/>
      <c r="H14" s="324"/>
      <c r="I14" s="293">
        <v>41.1</v>
      </c>
      <c r="J14" s="294"/>
      <c r="K14" s="294"/>
      <c r="L14" s="294"/>
      <c r="M14" s="141"/>
      <c r="N14" s="294">
        <v>46.9</v>
      </c>
      <c r="O14" s="294"/>
      <c r="P14" s="294"/>
      <c r="Q14" s="294"/>
      <c r="R14" s="140"/>
      <c r="S14" s="293">
        <v>1.3</v>
      </c>
      <c r="T14" s="294"/>
      <c r="U14" s="294"/>
      <c r="V14" s="294"/>
      <c r="W14" s="141"/>
      <c r="X14" s="294">
        <v>4.4</v>
      </c>
      <c r="Y14" s="294"/>
      <c r="Z14" s="294"/>
      <c r="AA14" s="294"/>
      <c r="AB14" s="140"/>
      <c r="AC14" s="293">
        <v>0</v>
      </c>
      <c r="AD14" s="294"/>
      <c r="AE14" s="294"/>
      <c r="AF14" s="294"/>
      <c r="AG14" s="141"/>
      <c r="AH14" s="294">
        <v>5.6</v>
      </c>
      <c r="AI14" s="294"/>
      <c r="AJ14" s="294"/>
      <c r="AK14" s="294"/>
      <c r="AL14" s="140"/>
      <c r="AM14" s="293">
        <v>0.7000000000000028</v>
      </c>
      <c r="AN14" s="294"/>
      <c r="AO14" s="294"/>
      <c r="AP14" s="294"/>
      <c r="AQ14" s="141"/>
      <c r="AR14" s="294">
        <f t="shared" si="0"/>
        <v>100</v>
      </c>
      <c r="AS14" s="294"/>
      <c r="AT14" s="294"/>
      <c r="AU14" s="294"/>
      <c r="AV14" s="60"/>
    </row>
    <row r="15" spans="1:48" s="27" customFormat="1" ht="27.75" customHeight="1">
      <c r="A15" s="322" t="s">
        <v>95</v>
      </c>
      <c r="B15" s="323"/>
      <c r="C15" s="323"/>
      <c r="D15" s="323"/>
      <c r="E15" s="323"/>
      <c r="F15" s="323"/>
      <c r="G15" s="323"/>
      <c r="H15" s="324"/>
      <c r="I15" s="295">
        <v>43.1</v>
      </c>
      <c r="J15" s="296"/>
      <c r="K15" s="296"/>
      <c r="L15" s="296"/>
      <c r="M15" s="43"/>
      <c r="N15" s="296">
        <v>45</v>
      </c>
      <c r="O15" s="296"/>
      <c r="P15" s="296"/>
      <c r="Q15" s="296"/>
      <c r="R15" s="143"/>
      <c r="S15" s="295">
        <v>1.4</v>
      </c>
      <c r="T15" s="296"/>
      <c r="U15" s="296"/>
      <c r="V15" s="296"/>
      <c r="W15" s="43"/>
      <c r="X15" s="296">
        <v>4.3</v>
      </c>
      <c r="Y15" s="296"/>
      <c r="Z15" s="296"/>
      <c r="AA15" s="296"/>
      <c r="AB15" s="143"/>
      <c r="AC15" s="295">
        <v>0</v>
      </c>
      <c r="AD15" s="296"/>
      <c r="AE15" s="296"/>
      <c r="AF15" s="296"/>
      <c r="AG15" s="43"/>
      <c r="AH15" s="296">
        <v>5.4</v>
      </c>
      <c r="AI15" s="296"/>
      <c r="AJ15" s="296"/>
      <c r="AK15" s="296"/>
      <c r="AL15" s="143"/>
      <c r="AM15" s="295">
        <v>0.7999999999999972</v>
      </c>
      <c r="AN15" s="296"/>
      <c r="AO15" s="296"/>
      <c r="AP15" s="296"/>
      <c r="AQ15" s="43"/>
      <c r="AR15" s="296">
        <f t="shared" si="0"/>
        <v>100</v>
      </c>
      <c r="AS15" s="296"/>
      <c r="AT15" s="296"/>
      <c r="AU15" s="296"/>
      <c r="AV15" s="63"/>
    </row>
    <row r="16" spans="1:48" s="27" customFormat="1" ht="27.75" customHeight="1">
      <c r="A16" s="322" t="s">
        <v>97</v>
      </c>
      <c r="B16" s="323"/>
      <c r="C16" s="323"/>
      <c r="D16" s="323"/>
      <c r="E16" s="323"/>
      <c r="F16" s="323"/>
      <c r="G16" s="323"/>
      <c r="H16" s="324"/>
      <c r="I16" s="291">
        <v>42.5</v>
      </c>
      <c r="J16" s="292"/>
      <c r="K16" s="292"/>
      <c r="L16" s="292"/>
      <c r="M16" s="137"/>
      <c r="N16" s="292">
        <v>45.1</v>
      </c>
      <c r="O16" s="292"/>
      <c r="P16" s="292"/>
      <c r="Q16" s="292"/>
      <c r="R16" s="136"/>
      <c r="S16" s="291">
        <v>1.4</v>
      </c>
      <c r="T16" s="292"/>
      <c r="U16" s="292"/>
      <c r="V16" s="292"/>
      <c r="W16" s="137"/>
      <c r="X16" s="292">
        <v>4.8</v>
      </c>
      <c r="Y16" s="292"/>
      <c r="Z16" s="292"/>
      <c r="AA16" s="292"/>
      <c r="AB16" s="136"/>
      <c r="AC16" s="291">
        <f>'第３表'!AD21</f>
        <v>0</v>
      </c>
      <c r="AD16" s="292"/>
      <c r="AE16" s="292"/>
      <c r="AF16" s="292"/>
      <c r="AG16" s="137"/>
      <c r="AH16" s="292">
        <v>5.4</v>
      </c>
      <c r="AI16" s="292"/>
      <c r="AJ16" s="292"/>
      <c r="AK16" s="292"/>
      <c r="AL16" s="136"/>
      <c r="AM16" s="291">
        <v>0.8</v>
      </c>
      <c r="AN16" s="292"/>
      <c r="AO16" s="292"/>
      <c r="AP16" s="292"/>
      <c r="AQ16" s="137"/>
      <c r="AR16" s="292">
        <f t="shared" si="0"/>
        <v>100</v>
      </c>
      <c r="AS16" s="292"/>
      <c r="AT16" s="292"/>
      <c r="AU16" s="292"/>
      <c r="AV16" s="85"/>
    </row>
    <row r="17" spans="1:48" s="27" customFormat="1" ht="27.75" customHeight="1">
      <c r="A17" s="322" t="s">
        <v>99</v>
      </c>
      <c r="B17" s="323"/>
      <c r="C17" s="323"/>
      <c r="D17" s="323"/>
      <c r="E17" s="323"/>
      <c r="F17" s="323"/>
      <c r="G17" s="323"/>
      <c r="H17" s="324"/>
      <c r="I17" s="291">
        <v>43.3</v>
      </c>
      <c r="J17" s="292"/>
      <c r="K17" s="292"/>
      <c r="L17" s="292"/>
      <c r="M17" s="137"/>
      <c r="N17" s="292">
        <v>44.6</v>
      </c>
      <c r="O17" s="292"/>
      <c r="P17" s="292"/>
      <c r="Q17" s="292"/>
      <c r="R17" s="136"/>
      <c r="S17" s="291">
        <v>1.4</v>
      </c>
      <c r="T17" s="292"/>
      <c r="U17" s="292"/>
      <c r="V17" s="292"/>
      <c r="W17" s="137"/>
      <c r="X17" s="292">
        <v>4.5</v>
      </c>
      <c r="Y17" s="292"/>
      <c r="Z17" s="292"/>
      <c r="AA17" s="292"/>
      <c r="AB17" s="136"/>
      <c r="AC17" s="291">
        <v>0</v>
      </c>
      <c r="AD17" s="292"/>
      <c r="AE17" s="292"/>
      <c r="AF17" s="292"/>
      <c r="AG17" s="137"/>
      <c r="AH17" s="292">
        <v>5.3</v>
      </c>
      <c r="AI17" s="292"/>
      <c r="AJ17" s="292"/>
      <c r="AK17" s="292"/>
      <c r="AL17" s="136"/>
      <c r="AM17" s="291">
        <v>0.8999999999999915</v>
      </c>
      <c r="AN17" s="292"/>
      <c r="AO17" s="292"/>
      <c r="AP17" s="292"/>
      <c r="AQ17" s="137"/>
      <c r="AR17" s="292">
        <f t="shared" si="0"/>
        <v>100</v>
      </c>
      <c r="AS17" s="292"/>
      <c r="AT17" s="292"/>
      <c r="AU17" s="292"/>
      <c r="AV17" s="85"/>
    </row>
    <row r="18" spans="1:48" s="27" customFormat="1" ht="27.75" customHeight="1">
      <c r="A18" s="322" t="s">
        <v>101</v>
      </c>
      <c r="B18" s="323"/>
      <c r="C18" s="323"/>
      <c r="D18" s="323"/>
      <c r="E18" s="323"/>
      <c r="F18" s="323"/>
      <c r="G18" s="323"/>
      <c r="H18" s="324"/>
      <c r="I18" s="291">
        <v>42.8</v>
      </c>
      <c r="J18" s="292"/>
      <c r="K18" s="292"/>
      <c r="L18" s="292"/>
      <c r="M18" s="137"/>
      <c r="N18" s="292">
        <v>45.1</v>
      </c>
      <c r="O18" s="292"/>
      <c r="P18" s="292"/>
      <c r="Q18" s="292"/>
      <c r="R18" s="136"/>
      <c r="S18" s="291">
        <v>1.7</v>
      </c>
      <c r="T18" s="292"/>
      <c r="U18" s="292"/>
      <c r="V18" s="292"/>
      <c r="W18" s="137"/>
      <c r="X18" s="292">
        <v>4.3</v>
      </c>
      <c r="Y18" s="292"/>
      <c r="Z18" s="292"/>
      <c r="AA18" s="292"/>
      <c r="AB18" s="136"/>
      <c r="AC18" s="291">
        <f>'第３表'!AD21</f>
        <v>0</v>
      </c>
      <c r="AD18" s="292"/>
      <c r="AE18" s="292"/>
      <c r="AF18" s="292"/>
      <c r="AG18" s="137"/>
      <c r="AH18" s="292">
        <v>5.4</v>
      </c>
      <c r="AI18" s="292"/>
      <c r="AJ18" s="292"/>
      <c r="AK18" s="292"/>
      <c r="AL18" s="136"/>
      <c r="AM18" s="291">
        <f>AR18-SUM(I18,N18,S18,X18,AC18,AH18)</f>
        <v>0.6999999999999886</v>
      </c>
      <c r="AN18" s="292"/>
      <c r="AO18" s="292"/>
      <c r="AP18" s="292"/>
      <c r="AQ18" s="137"/>
      <c r="AR18" s="292">
        <v>100</v>
      </c>
      <c r="AS18" s="292"/>
      <c r="AT18" s="292"/>
      <c r="AU18" s="292"/>
      <c r="AV18" s="85"/>
    </row>
    <row r="19" spans="1:48" s="27" customFormat="1" ht="27.75" customHeight="1">
      <c r="A19" s="322" t="s">
        <v>103</v>
      </c>
      <c r="B19" s="323"/>
      <c r="C19" s="323"/>
      <c r="D19" s="323"/>
      <c r="E19" s="323"/>
      <c r="F19" s="323"/>
      <c r="G19" s="323"/>
      <c r="H19" s="324"/>
      <c r="I19" s="293">
        <v>42.6</v>
      </c>
      <c r="J19" s="294"/>
      <c r="K19" s="294"/>
      <c r="L19" s="294"/>
      <c r="M19" s="137"/>
      <c r="N19" s="293">
        <v>45.4</v>
      </c>
      <c r="O19" s="294"/>
      <c r="P19" s="294"/>
      <c r="Q19" s="294"/>
      <c r="R19" s="136"/>
      <c r="S19" s="293">
        <v>1.7</v>
      </c>
      <c r="T19" s="294"/>
      <c r="U19" s="294"/>
      <c r="V19" s="294"/>
      <c r="W19" s="137"/>
      <c r="X19" s="293">
        <v>4.1</v>
      </c>
      <c r="Y19" s="294"/>
      <c r="Z19" s="294"/>
      <c r="AA19" s="294"/>
      <c r="AB19" s="136"/>
      <c r="AC19" s="293">
        <v>0</v>
      </c>
      <c r="AD19" s="294"/>
      <c r="AE19" s="294"/>
      <c r="AF19" s="294"/>
      <c r="AG19" s="137"/>
      <c r="AH19" s="293">
        <v>5.4</v>
      </c>
      <c r="AI19" s="294"/>
      <c r="AJ19" s="294"/>
      <c r="AK19" s="294"/>
      <c r="AL19" s="136"/>
      <c r="AM19" s="293">
        <v>0.8</v>
      </c>
      <c r="AN19" s="294"/>
      <c r="AO19" s="294"/>
      <c r="AP19" s="294"/>
      <c r="AQ19" s="137"/>
      <c r="AR19" s="293">
        <v>100</v>
      </c>
      <c r="AS19" s="294"/>
      <c r="AT19" s="294"/>
      <c r="AU19" s="294"/>
      <c r="AV19" s="85"/>
    </row>
    <row r="20" spans="1:48" s="27" customFormat="1" ht="27.75" customHeight="1">
      <c r="A20" s="325" t="s">
        <v>105</v>
      </c>
      <c r="B20" s="326"/>
      <c r="C20" s="326"/>
      <c r="D20" s="326"/>
      <c r="E20" s="326"/>
      <c r="F20" s="326"/>
      <c r="G20" s="326"/>
      <c r="H20" s="327"/>
      <c r="I20" s="291">
        <v>43.4</v>
      </c>
      <c r="J20" s="292"/>
      <c r="K20" s="292"/>
      <c r="L20" s="292"/>
      <c r="M20" s="137"/>
      <c r="N20" s="292">
        <v>44.7</v>
      </c>
      <c r="O20" s="292"/>
      <c r="P20" s="292"/>
      <c r="Q20" s="292"/>
      <c r="R20" s="136"/>
      <c r="S20" s="291">
        <v>1.8</v>
      </c>
      <c r="T20" s="292"/>
      <c r="U20" s="292"/>
      <c r="V20" s="292"/>
      <c r="W20" s="137"/>
      <c r="X20" s="292">
        <v>3.9</v>
      </c>
      <c r="Y20" s="292"/>
      <c r="Z20" s="292"/>
      <c r="AA20" s="292"/>
      <c r="AB20" s="136"/>
      <c r="AC20" s="291">
        <v>0</v>
      </c>
      <c r="AD20" s="292"/>
      <c r="AE20" s="292"/>
      <c r="AF20" s="292"/>
      <c r="AG20" s="137"/>
      <c r="AH20" s="292">
        <v>5.3</v>
      </c>
      <c r="AI20" s="292"/>
      <c r="AJ20" s="292"/>
      <c r="AK20" s="292"/>
      <c r="AL20" s="136"/>
      <c r="AM20" s="291">
        <v>0.9</v>
      </c>
      <c r="AN20" s="292"/>
      <c r="AO20" s="292"/>
      <c r="AP20" s="292"/>
      <c r="AQ20" s="137"/>
      <c r="AR20" s="292">
        <v>100</v>
      </c>
      <c r="AS20" s="292"/>
      <c r="AT20" s="292"/>
      <c r="AU20" s="292"/>
      <c r="AV20" s="85"/>
    </row>
    <row r="21" spans="1:48" s="27" customFormat="1" ht="27.75" customHeight="1">
      <c r="A21" s="325" t="s">
        <v>106</v>
      </c>
      <c r="B21" s="326"/>
      <c r="C21" s="326"/>
      <c r="D21" s="326"/>
      <c r="E21" s="326"/>
      <c r="F21" s="326"/>
      <c r="G21" s="326"/>
      <c r="H21" s="327"/>
      <c r="I21" s="291">
        <v>43.2</v>
      </c>
      <c r="J21" s="292"/>
      <c r="K21" s="292"/>
      <c r="L21" s="292"/>
      <c r="M21" s="137"/>
      <c r="N21" s="292">
        <v>44.9</v>
      </c>
      <c r="O21" s="292"/>
      <c r="P21" s="292"/>
      <c r="Q21" s="292"/>
      <c r="R21" s="136"/>
      <c r="S21" s="291">
        <v>1.8</v>
      </c>
      <c r="T21" s="292"/>
      <c r="U21" s="292"/>
      <c r="V21" s="292"/>
      <c r="W21" s="137"/>
      <c r="X21" s="292">
        <v>3.9</v>
      </c>
      <c r="Y21" s="292"/>
      <c r="Z21" s="292"/>
      <c r="AA21" s="292"/>
      <c r="AB21" s="136"/>
      <c r="AC21" s="291">
        <v>0</v>
      </c>
      <c r="AD21" s="292"/>
      <c r="AE21" s="292"/>
      <c r="AF21" s="292"/>
      <c r="AG21" s="137"/>
      <c r="AH21" s="292">
        <v>5.4</v>
      </c>
      <c r="AI21" s="292"/>
      <c r="AJ21" s="292"/>
      <c r="AK21" s="292"/>
      <c r="AL21" s="136"/>
      <c r="AM21" s="291">
        <v>0.8</v>
      </c>
      <c r="AN21" s="292"/>
      <c r="AO21" s="292"/>
      <c r="AP21" s="292"/>
      <c r="AQ21" s="137"/>
      <c r="AR21" s="292">
        <v>100</v>
      </c>
      <c r="AS21" s="292"/>
      <c r="AT21" s="292"/>
      <c r="AU21" s="292"/>
      <c r="AV21" s="85"/>
    </row>
    <row r="22" spans="1:48" ht="27.75" customHeight="1">
      <c r="A22" s="284" t="s">
        <v>115</v>
      </c>
      <c r="B22" s="285"/>
      <c r="C22" s="285"/>
      <c r="D22" s="285"/>
      <c r="E22" s="285"/>
      <c r="F22" s="285"/>
      <c r="G22" s="285"/>
      <c r="H22" s="286"/>
      <c r="I22" s="287">
        <f>'第３表'!BN9</f>
        <v>41.9</v>
      </c>
      <c r="J22" s="288"/>
      <c r="K22" s="288"/>
      <c r="L22" s="288"/>
      <c r="M22" s="139"/>
      <c r="N22" s="288">
        <f>'第３表'!BN14</f>
        <v>46.2</v>
      </c>
      <c r="O22" s="288"/>
      <c r="P22" s="288"/>
      <c r="Q22" s="288"/>
      <c r="R22" s="138"/>
      <c r="S22" s="289">
        <f>'第３表'!BN19</f>
        <v>2</v>
      </c>
      <c r="T22" s="290"/>
      <c r="U22" s="290"/>
      <c r="V22" s="290"/>
      <c r="W22" s="145"/>
      <c r="X22" s="290">
        <f>'第３表'!BN20</f>
        <v>3.8</v>
      </c>
      <c r="Y22" s="290"/>
      <c r="Z22" s="290"/>
      <c r="AA22" s="290"/>
      <c r="AB22" s="146"/>
      <c r="AC22" s="289">
        <f>'第３表'!BN22</f>
        <v>0</v>
      </c>
      <c r="AD22" s="290"/>
      <c r="AE22" s="290"/>
      <c r="AF22" s="290"/>
      <c r="AG22" s="145"/>
      <c r="AH22" s="290">
        <f>'第３表'!BN27</f>
        <v>5.5</v>
      </c>
      <c r="AI22" s="290"/>
      <c r="AJ22" s="290"/>
      <c r="AK22" s="290"/>
      <c r="AL22" s="146"/>
      <c r="AM22" s="289">
        <f>AR22-I22-N22-S22-X22-AC22-AH22</f>
        <v>0.5999999999999988</v>
      </c>
      <c r="AN22" s="290"/>
      <c r="AO22" s="290"/>
      <c r="AP22" s="290"/>
      <c r="AQ22" s="139"/>
      <c r="AR22" s="288">
        <v>100</v>
      </c>
      <c r="AS22" s="288"/>
      <c r="AT22" s="288"/>
      <c r="AU22" s="288"/>
      <c r="AV22" s="142"/>
    </row>
  </sheetData>
  <sheetProtection/>
  <mergeCells count="154">
    <mergeCell ref="AH21:AK21"/>
    <mergeCell ref="AM21:AP21"/>
    <mergeCell ref="AR21:AU21"/>
    <mergeCell ref="A21:H21"/>
    <mergeCell ref="I21:L21"/>
    <mergeCell ref="N21:Q21"/>
    <mergeCell ref="S21:V21"/>
    <mergeCell ref="X21:AA21"/>
    <mergeCell ref="AC21:AF21"/>
    <mergeCell ref="AM18:AP18"/>
    <mergeCell ref="AR18:AU18"/>
    <mergeCell ref="I6:L6"/>
    <mergeCell ref="I5:L5"/>
    <mergeCell ref="AR10:AV11"/>
    <mergeCell ref="U5:X5"/>
    <mergeCell ref="X11:AB11"/>
    <mergeCell ref="S18:V18"/>
    <mergeCell ref="X18:AA18"/>
    <mergeCell ref="S11:W11"/>
    <mergeCell ref="X14:AA14"/>
    <mergeCell ref="S17:V17"/>
    <mergeCell ref="X13:AA13"/>
    <mergeCell ref="X17:AA17"/>
    <mergeCell ref="S16:V16"/>
    <mergeCell ref="X16:AA16"/>
    <mergeCell ref="S15:V15"/>
    <mergeCell ref="X15:AA15"/>
    <mergeCell ref="A20:H20"/>
    <mergeCell ref="I20:L20"/>
    <mergeCell ref="N20:Q20"/>
    <mergeCell ref="S20:V20"/>
    <mergeCell ref="X20:AA20"/>
    <mergeCell ref="X19:AA19"/>
    <mergeCell ref="A19:H19"/>
    <mergeCell ref="I19:L19"/>
    <mergeCell ref="N19:Q19"/>
    <mergeCell ref="S19:V19"/>
    <mergeCell ref="AC20:AF20"/>
    <mergeCell ref="AR19:AU19"/>
    <mergeCell ref="AH20:AK20"/>
    <mergeCell ref="AM20:AP20"/>
    <mergeCell ref="AR20:AU20"/>
    <mergeCell ref="AC18:AF18"/>
    <mergeCell ref="AH18:AK18"/>
    <mergeCell ref="AC19:AF19"/>
    <mergeCell ref="AH19:AK19"/>
    <mergeCell ref="AM19:AP19"/>
    <mergeCell ref="A12:H12"/>
    <mergeCell ref="I12:L12"/>
    <mergeCell ref="I14:L14"/>
    <mergeCell ref="A18:H18"/>
    <mergeCell ref="I18:L18"/>
    <mergeCell ref="A14:H14"/>
    <mergeCell ref="I15:L15"/>
    <mergeCell ref="A15:H15"/>
    <mergeCell ref="N18:Q18"/>
    <mergeCell ref="A13:H13"/>
    <mergeCell ref="A3:AV3"/>
    <mergeCell ref="A9:AV9"/>
    <mergeCell ref="I10:M10"/>
    <mergeCell ref="N10:R10"/>
    <mergeCell ref="S10:W10"/>
    <mergeCell ref="AS4:AV4"/>
    <mergeCell ref="AO4:AR4"/>
    <mergeCell ref="A4:H4"/>
    <mergeCell ref="N17:Q17"/>
    <mergeCell ref="N15:Q15"/>
    <mergeCell ref="N16:Q16"/>
    <mergeCell ref="A17:H17"/>
    <mergeCell ref="A16:H16"/>
    <mergeCell ref="I16:L16"/>
    <mergeCell ref="I17:L17"/>
    <mergeCell ref="N14:Q14"/>
    <mergeCell ref="S14:V14"/>
    <mergeCell ref="S12:V12"/>
    <mergeCell ref="Q4:T4"/>
    <mergeCell ref="X12:AA12"/>
    <mergeCell ref="M5:P5"/>
    <mergeCell ref="Q5:T5"/>
    <mergeCell ref="U4:X4"/>
    <mergeCell ref="Q6:T6"/>
    <mergeCell ref="M6:P6"/>
    <mergeCell ref="A11:H11"/>
    <mergeCell ref="I11:M11"/>
    <mergeCell ref="N11:R11"/>
    <mergeCell ref="M4:P4"/>
    <mergeCell ref="AG4:AJ4"/>
    <mergeCell ref="I4:L4"/>
    <mergeCell ref="A5:H5"/>
    <mergeCell ref="A6:H6"/>
    <mergeCell ref="AC4:AF4"/>
    <mergeCell ref="A10:H10"/>
    <mergeCell ref="AG5:AJ5"/>
    <mergeCell ref="N13:Q13"/>
    <mergeCell ref="N12:Q12"/>
    <mergeCell ref="I13:L13"/>
    <mergeCell ref="AC12:AF12"/>
    <mergeCell ref="X10:AB10"/>
    <mergeCell ref="Y5:AB5"/>
    <mergeCell ref="Y6:AB6"/>
    <mergeCell ref="AH11:AL11"/>
    <mergeCell ref="AO5:AR5"/>
    <mergeCell ref="U6:X6"/>
    <mergeCell ref="AM10:AQ10"/>
    <mergeCell ref="AC6:AF6"/>
    <mergeCell ref="Y4:AB4"/>
    <mergeCell ref="AH10:AL10"/>
    <mergeCell ref="AC10:AG10"/>
    <mergeCell ref="AK4:AN4"/>
    <mergeCell ref="AK5:AN5"/>
    <mergeCell ref="AC5:AF5"/>
    <mergeCell ref="AM11:AQ11"/>
    <mergeCell ref="AS6:AV6"/>
    <mergeCell ref="AR15:AU15"/>
    <mergeCell ref="AM12:AP12"/>
    <mergeCell ref="AM15:AP15"/>
    <mergeCell ref="AG6:AJ6"/>
    <mergeCell ref="AH15:AK15"/>
    <mergeCell ref="AO6:AR6"/>
    <mergeCell ref="AC11:AG11"/>
    <mergeCell ref="AH17:AK17"/>
    <mergeCell ref="AR16:AU16"/>
    <mergeCell ref="AM16:AP16"/>
    <mergeCell ref="AR14:AU14"/>
    <mergeCell ref="AH12:AK12"/>
    <mergeCell ref="AR17:AU17"/>
    <mergeCell ref="AH16:AK16"/>
    <mergeCell ref="AM14:AP14"/>
    <mergeCell ref="AW5:AZ5"/>
    <mergeCell ref="AW4:AZ4"/>
    <mergeCell ref="AR12:AU12"/>
    <mergeCell ref="AR13:AU13"/>
    <mergeCell ref="S13:V13"/>
    <mergeCell ref="AH13:AK13"/>
    <mergeCell ref="AM13:AP13"/>
    <mergeCell ref="AW6:AZ6"/>
    <mergeCell ref="AS5:AV5"/>
    <mergeCell ref="AK6:AN6"/>
    <mergeCell ref="AR22:AU22"/>
    <mergeCell ref="AH22:AK22"/>
    <mergeCell ref="AM22:AP22"/>
    <mergeCell ref="AM17:AP17"/>
    <mergeCell ref="AC17:AF17"/>
    <mergeCell ref="AC13:AF13"/>
    <mergeCell ref="AC16:AF16"/>
    <mergeCell ref="AH14:AK14"/>
    <mergeCell ref="AC14:AF14"/>
    <mergeCell ref="AC15:AF15"/>
    <mergeCell ref="A22:H22"/>
    <mergeCell ref="I22:L22"/>
    <mergeCell ref="N22:Q22"/>
    <mergeCell ref="S22:V22"/>
    <mergeCell ref="X22:AA22"/>
    <mergeCell ref="AC22:AF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&amp;C-4-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3:F24"/>
  <sheetViews>
    <sheetView view="pageBreakPreview" zoomScaleSheetLayoutView="100" zoomScalePageLayoutView="0" workbookViewId="0" topLeftCell="A1">
      <selection activeCell="H29" sqref="H29"/>
    </sheetView>
  </sheetViews>
  <sheetFormatPr defaultColWidth="9.00390625" defaultRowHeight="13.5"/>
  <cols>
    <col min="1" max="16384" width="9.00390625" style="83" customWidth="1"/>
  </cols>
  <sheetData>
    <row r="23" spans="1:6" ht="12.75">
      <c r="A23" s="82" t="s">
        <v>81</v>
      </c>
      <c r="B23" s="82" t="s">
        <v>27</v>
      </c>
      <c r="C23" s="82" t="s">
        <v>75</v>
      </c>
      <c r="D23" s="82" t="s">
        <v>33</v>
      </c>
      <c r="E23" s="82" t="s">
        <v>40</v>
      </c>
      <c r="F23" s="82" t="s">
        <v>82</v>
      </c>
    </row>
    <row r="24" spans="1:6" ht="12.75">
      <c r="A24" s="84">
        <f>'第３表'!BN9/100</f>
        <v>0.419</v>
      </c>
      <c r="B24" s="84">
        <f>'第３表'!BN14/100</f>
        <v>0.462</v>
      </c>
      <c r="C24" s="84">
        <f>'第３表'!BN19/100</f>
        <v>0.02</v>
      </c>
      <c r="D24" s="84">
        <f>'第３表'!BN20/100</f>
        <v>0.038</v>
      </c>
      <c r="E24" s="84">
        <f>'第３表'!BN27/100</f>
        <v>0.055</v>
      </c>
      <c r="F24" s="84">
        <f>'第４、５表'!AM22/100</f>
        <v>0.005999999999999988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3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0.74609375" style="31" customWidth="1"/>
    <col min="2" max="9" width="1.4921875" style="31" customWidth="1"/>
    <col min="10" max="11" width="0.74609375" style="31" customWidth="1"/>
    <col min="12" max="13" width="1.4921875" style="31" customWidth="1"/>
    <col min="14" max="14" width="2.00390625" style="31" customWidth="1"/>
    <col min="15" max="15" width="1.75390625" style="31" customWidth="1"/>
    <col min="16" max="18" width="1.4921875" style="31" customWidth="1"/>
    <col min="19" max="20" width="0.74609375" style="31" customWidth="1"/>
    <col min="21" max="22" width="1.4921875" style="31" customWidth="1"/>
    <col min="23" max="23" width="2.00390625" style="31" customWidth="1"/>
    <col min="24" max="24" width="1.75390625" style="31" customWidth="1"/>
    <col min="25" max="27" width="1.4921875" style="31" customWidth="1"/>
    <col min="28" max="29" width="0.74609375" style="31" customWidth="1"/>
    <col min="30" max="30" width="1.875" style="31" customWidth="1"/>
    <col min="31" max="35" width="1.4921875" style="31" customWidth="1"/>
    <col min="36" max="36" width="1.875" style="31" customWidth="1"/>
    <col min="37" max="37" width="0.74609375" style="31" customWidth="1"/>
    <col min="38" max="38" width="1.625" style="31" customWidth="1"/>
    <col min="39" max="39" width="1.37890625" style="31" customWidth="1"/>
    <col min="40" max="40" width="1.625" style="31" customWidth="1"/>
    <col min="41" max="42" width="1.37890625" style="31" customWidth="1"/>
    <col min="43" max="43" width="1.625" style="31" customWidth="1"/>
    <col min="44" max="44" width="1.37890625" style="31" customWidth="1"/>
    <col min="45" max="45" width="1.625" style="31" customWidth="1"/>
    <col min="46" max="52" width="1.37890625" style="31" customWidth="1"/>
    <col min="53" max="53" width="1.00390625" style="31" customWidth="1"/>
    <col min="54" max="60" width="1.4921875" style="31" customWidth="1"/>
    <col min="61" max="61" width="1.00390625" style="31" customWidth="1"/>
    <col min="62" max="62" width="15.875" style="32" customWidth="1"/>
    <col min="63" max="63" width="9.00390625" style="33" customWidth="1"/>
    <col min="64" max="16384" width="9.00390625" style="31" customWidth="1"/>
  </cols>
  <sheetData>
    <row r="1" spans="1:62" s="5" customFormat="1" ht="9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4"/>
      <c r="L1" s="4"/>
      <c r="M1" s="4"/>
      <c r="N1" s="3"/>
      <c r="O1" s="3"/>
      <c r="P1" s="4"/>
      <c r="Q1" s="4"/>
      <c r="R1" s="4"/>
      <c r="S1" s="4"/>
      <c r="T1" s="4"/>
      <c r="U1" s="4"/>
      <c r="V1" s="4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94"/>
      <c r="AM1" s="94"/>
      <c r="AN1" s="94"/>
      <c r="AO1" s="94"/>
      <c r="AP1" s="94"/>
      <c r="AQ1" s="107"/>
      <c r="AR1" s="107"/>
      <c r="AS1" s="107"/>
      <c r="AT1" s="107"/>
      <c r="AU1" s="107"/>
      <c r="AV1" s="116"/>
      <c r="AW1" s="116"/>
      <c r="AX1" s="116"/>
      <c r="AY1" s="116"/>
      <c r="AZ1" s="116"/>
      <c r="BA1" s="29"/>
      <c r="BB1" s="29"/>
      <c r="BC1" s="29"/>
      <c r="BD1" s="29"/>
      <c r="BE1" s="29"/>
      <c r="BF1" s="29"/>
      <c r="BG1" s="29"/>
      <c r="BH1" s="29"/>
      <c r="BI1" s="29"/>
      <c r="BJ1" s="30"/>
    </row>
    <row r="2" spans="1:44" ht="16.5" customHeight="1">
      <c r="A2" s="6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  <c r="AM2" s="7"/>
      <c r="AQ2" s="7"/>
      <c r="AR2" s="7"/>
    </row>
    <row r="3" spans="1:44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  <c r="AM3" s="7"/>
      <c r="AQ3" s="7"/>
      <c r="AR3" s="7"/>
    </row>
    <row r="4" spans="1:61" ht="16.5" customHeight="1">
      <c r="A4" s="108" t="s">
        <v>71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15"/>
      <c r="AD4" s="115"/>
      <c r="AE4" s="115"/>
      <c r="AF4" s="115"/>
      <c r="AG4" s="115"/>
      <c r="AH4" s="115"/>
      <c r="AI4" s="115"/>
      <c r="AJ4" s="115"/>
      <c r="AK4" s="115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15"/>
      <c r="AW4" s="115"/>
      <c r="AX4" s="115"/>
      <c r="AY4" s="115"/>
      <c r="AZ4" s="115"/>
      <c r="BA4" s="109"/>
      <c r="BB4" s="109"/>
      <c r="BC4" s="109"/>
      <c r="BD4" s="109"/>
      <c r="BE4" s="109"/>
      <c r="BF4" s="109"/>
      <c r="BG4" s="109"/>
      <c r="BH4" s="109"/>
      <c r="BI4" s="109"/>
    </row>
    <row r="5" spans="1:62" s="27" customFormat="1" ht="27.75" customHeight="1">
      <c r="A5" s="363" t="s">
        <v>72</v>
      </c>
      <c r="B5" s="364"/>
      <c r="C5" s="364"/>
      <c r="D5" s="364"/>
      <c r="E5" s="364"/>
      <c r="F5" s="364"/>
      <c r="G5" s="364"/>
      <c r="H5" s="364"/>
      <c r="I5" s="364"/>
      <c r="J5" s="365"/>
      <c r="K5" s="97"/>
      <c r="L5" s="350" t="s">
        <v>86</v>
      </c>
      <c r="M5" s="350"/>
      <c r="N5" s="350"/>
      <c r="O5" s="350"/>
      <c r="P5" s="350"/>
      <c r="Q5" s="350"/>
      <c r="R5" s="350"/>
      <c r="S5" s="34"/>
      <c r="T5" s="111"/>
      <c r="U5" s="350" t="s">
        <v>112</v>
      </c>
      <c r="V5" s="350"/>
      <c r="W5" s="350"/>
      <c r="X5" s="350"/>
      <c r="Y5" s="350"/>
      <c r="Z5" s="350"/>
      <c r="AA5" s="350"/>
      <c r="AB5" s="34"/>
      <c r="AC5" s="121"/>
      <c r="AD5" s="350" t="s">
        <v>116</v>
      </c>
      <c r="AE5" s="350"/>
      <c r="AF5" s="350"/>
      <c r="AG5" s="350"/>
      <c r="AH5" s="350"/>
      <c r="AI5" s="350"/>
      <c r="AJ5" s="350"/>
      <c r="AK5" s="34"/>
      <c r="AL5" s="179" t="s">
        <v>87</v>
      </c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18"/>
      <c r="BA5" s="35"/>
      <c r="BB5" s="350" t="s">
        <v>117</v>
      </c>
      <c r="BC5" s="350"/>
      <c r="BD5" s="350"/>
      <c r="BE5" s="350"/>
      <c r="BF5" s="350"/>
      <c r="BG5" s="350"/>
      <c r="BH5" s="350"/>
      <c r="BI5" s="36"/>
      <c r="BJ5" s="37"/>
    </row>
    <row r="6" spans="1:62" s="27" customFormat="1" ht="27.75" customHeight="1">
      <c r="A6" s="366"/>
      <c r="B6" s="367"/>
      <c r="C6" s="367"/>
      <c r="D6" s="367"/>
      <c r="E6" s="367"/>
      <c r="F6" s="367"/>
      <c r="G6" s="367"/>
      <c r="H6" s="367"/>
      <c r="I6" s="367"/>
      <c r="J6" s="368"/>
      <c r="K6" s="95"/>
      <c r="L6" s="351" t="s">
        <v>73</v>
      </c>
      <c r="M6" s="351"/>
      <c r="N6" s="351"/>
      <c r="O6" s="351"/>
      <c r="P6" s="351"/>
      <c r="Q6" s="351"/>
      <c r="R6" s="351"/>
      <c r="S6" s="38"/>
      <c r="T6" s="110"/>
      <c r="U6" s="351" t="s">
        <v>73</v>
      </c>
      <c r="V6" s="351"/>
      <c r="W6" s="351"/>
      <c r="X6" s="351"/>
      <c r="Y6" s="351"/>
      <c r="Z6" s="351"/>
      <c r="AA6" s="351"/>
      <c r="AB6" s="38"/>
      <c r="AC6" s="120"/>
      <c r="AD6" s="351" t="s">
        <v>73</v>
      </c>
      <c r="AE6" s="351"/>
      <c r="AF6" s="351"/>
      <c r="AG6" s="351"/>
      <c r="AH6" s="351"/>
      <c r="AI6" s="351"/>
      <c r="AJ6" s="351"/>
      <c r="AK6" s="38"/>
      <c r="AL6" s="335" t="s">
        <v>118</v>
      </c>
      <c r="AM6" s="336"/>
      <c r="AN6" s="336"/>
      <c r="AO6" s="336"/>
      <c r="AP6" s="337"/>
      <c r="AQ6" s="335" t="s">
        <v>119</v>
      </c>
      <c r="AR6" s="336"/>
      <c r="AS6" s="336"/>
      <c r="AT6" s="336"/>
      <c r="AU6" s="337"/>
      <c r="AV6" s="335" t="s">
        <v>120</v>
      </c>
      <c r="AW6" s="336"/>
      <c r="AX6" s="336"/>
      <c r="AY6" s="336"/>
      <c r="AZ6" s="337"/>
      <c r="BA6" s="39"/>
      <c r="BB6" s="351" t="s">
        <v>74</v>
      </c>
      <c r="BC6" s="351"/>
      <c r="BD6" s="351"/>
      <c r="BE6" s="351"/>
      <c r="BF6" s="351"/>
      <c r="BG6" s="351"/>
      <c r="BH6" s="351"/>
      <c r="BI6" s="40"/>
      <c r="BJ6" s="41"/>
    </row>
    <row r="7" spans="1:62" s="27" customFormat="1" ht="21" customHeight="1">
      <c r="A7" s="42"/>
      <c r="B7" s="360" t="s">
        <v>19</v>
      </c>
      <c r="C7" s="360"/>
      <c r="D7" s="360"/>
      <c r="E7" s="360"/>
      <c r="F7" s="360"/>
      <c r="G7" s="360"/>
      <c r="H7" s="360"/>
      <c r="I7" s="360"/>
      <c r="J7" s="43"/>
      <c r="K7" s="44"/>
      <c r="L7" s="352">
        <v>106450509</v>
      </c>
      <c r="M7" s="352"/>
      <c r="N7" s="352"/>
      <c r="O7" s="352"/>
      <c r="P7" s="352"/>
      <c r="Q7" s="352"/>
      <c r="R7" s="352"/>
      <c r="S7" s="147"/>
      <c r="T7" s="148"/>
      <c r="U7" s="352">
        <v>108155705</v>
      </c>
      <c r="V7" s="352"/>
      <c r="W7" s="352"/>
      <c r="X7" s="352"/>
      <c r="Y7" s="352"/>
      <c r="Z7" s="352"/>
      <c r="AA7" s="352"/>
      <c r="AB7" s="147"/>
      <c r="AC7" s="149"/>
      <c r="AD7" s="379">
        <v>109130752</v>
      </c>
      <c r="AE7" s="379"/>
      <c r="AF7" s="379"/>
      <c r="AG7" s="379"/>
      <c r="AH7" s="379"/>
      <c r="AI7" s="379"/>
      <c r="AJ7" s="379"/>
      <c r="AK7" s="123"/>
      <c r="AL7" s="343">
        <v>0.8</v>
      </c>
      <c r="AM7" s="344"/>
      <c r="AN7" s="344"/>
      <c r="AO7" s="344"/>
      <c r="AP7" s="345"/>
      <c r="AQ7" s="343">
        <f aca="true" t="shared" si="0" ref="AQ7:AQ18">(U7/L7-1)*100</f>
        <v>1.6018673992437282</v>
      </c>
      <c r="AR7" s="344"/>
      <c r="AS7" s="344"/>
      <c r="AT7" s="344"/>
      <c r="AU7" s="345"/>
      <c r="AV7" s="343">
        <f>(AD7/U7-1)*100</f>
        <v>0.901521560975449</v>
      </c>
      <c r="AW7" s="344"/>
      <c r="AX7" s="344"/>
      <c r="AY7" s="344"/>
      <c r="AZ7" s="345"/>
      <c r="BA7" s="45"/>
      <c r="BB7" s="359">
        <f aca="true" t="shared" si="1" ref="BB7:BB12">ROUND(AD7/$AD$20*100,1)</f>
        <v>35.9</v>
      </c>
      <c r="BC7" s="359"/>
      <c r="BD7" s="359"/>
      <c r="BE7" s="359"/>
      <c r="BF7" s="359"/>
      <c r="BG7" s="359"/>
      <c r="BH7" s="359"/>
      <c r="BI7" s="46"/>
      <c r="BJ7" s="47"/>
    </row>
    <row r="8" spans="1:62" s="27" customFormat="1" ht="21" customHeight="1">
      <c r="A8" s="48"/>
      <c r="B8" s="361"/>
      <c r="C8" s="361"/>
      <c r="D8" s="361"/>
      <c r="E8" s="361"/>
      <c r="F8" s="361"/>
      <c r="G8" s="361"/>
      <c r="H8" s="361"/>
      <c r="I8" s="361"/>
      <c r="J8" s="38"/>
      <c r="K8" s="49"/>
      <c r="L8" s="353">
        <v>130573012</v>
      </c>
      <c r="M8" s="353"/>
      <c r="N8" s="353"/>
      <c r="O8" s="353"/>
      <c r="P8" s="353"/>
      <c r="Q8" s="353"/>
      <c r="R8" s="353"/>
      <c r="S8" s="150"/>
      <c r="T8" s="151"/>
      <c r="U8" s="353">
        <v>131856160</v>
      </c>
      <c r="V8" s="353"/>
      <c r="W8" s="353"/>
      <c r="X8" s="353"/>
      <c r="Y8" s="353"/>
      <c r="Z8" s="353"/>
      <c r="AA8" s="353"/>
      <c r="AB8" s="150"/>
      <c r="AC8" s="152"/>
      <c r="AD8" s="378">
        <v>127822562</v>
      </c>
      <c r="AE8" s="378"/>
      <c r="AF8" s="378"/>
      <c r="AG8" s="378"/>
      <c r="AH8" s="378"/>
      <c r="AI8" s="378"/>
      <c r="AJ8" s="378"/>
      <c r="AK8" s="119"/>
      <c r="AL8" s="338">
        <v>2.4</v>
      </c>
      <c r="AM8" s="339"/>
      <c r="AN8" s="339"/>
      <c r="AO8" s="339"/>
      <c r="AP8" s="340"/>
      <c r="AQ8" s="338">
        <f>(U8/L8-1)*100</f>
        <v>0.9827053694679178</v>
      </c>
      <c r="AR8" s="339"/>
      <c r="AS8" s="339"/>
      <c r="AT8" s="339"/>
      <c r="AU8" s="340"/>
      <c r="AV8" s="338">
        <f aca="true" t="shared" si="2" ref="AV8:AV18">(AD8/U8-1)*100</f>
        <v>-3.059089541209148</v>
      </c>
      <c r="AW8" s="339"/>
      <c r="AX8" s="339"/>
      <c r="AY8" s="339"/>
      <c r="AZ8" s="340"/>
      <c r="BA8" s="50"/>
      <c r="BB8" s="358">
        <f t="shared" si="1"/>
        <v>42</v>
      </c>
      <c r="BC8" s="358"/>
      <c r="BD8" s="358"/>
      <c r="BE8" s="358"/>
      <c r="BF8" s="358"/>
      <c r="BG8" s="358"/>
      <c r="BH8" s="358"/>
      <c r="BI8" s="51"/>
      <c r="BJ8" s="134"/>
    </row>
    <row r="9" spans="1:62" s="27" customFormat="1" ht="21" customHeight="1">
      <c r="A9" s="42"/>
      <c r="B9" s="360" t="s">
        <v>27</v>
      </c>
      <c r="C9" s="360"/>
      <c r="D9" s="360"/>
      <c r="E9" s="360"/>
      <c r="F9" s="360"/>
      <c r="G9" s="360"/>
      <c r="H9" s="360"/>
      <c r="I9" s="360"/>
      <c r="J9" s="43"/>
      <c r="K9" s="44"/>
      <c r="L9" s="352">
        <v>134212857</v>
      </c>
      <c r="M9" s="352"/>
      <c r="N9" s="352"/>
      <c r="O9" s="352"/>
      <c r="P9" s="352"/>
      <c r="Q9" s="352"/>
      <c r="R9" s="352"/>
      <c r="S9" s="147"/>
      <c r="T9" s="148"/>
      <c r="U9" s="352">
        <v>136792852</v>
      </c>
      <c r="V9" s="352"/>
      <c r="W9" s="352"/>
      <c r="X9" s="352"/>
      <c r="Y9" s="352"/>
      <c r="Z9" s="352"/>
      <c r="AA9" s="352"/>
      <c r="AB9" s="147"/>
      <c r="AC9" s="149"/>
      <c r="AD9" s="379">
        <v>139993622</v>
      </c>
      <c r="AE9" s="379"/>
      <c r="AF9" s="379"/>
      <c r="AG9" s="379"/>
      <c r="AH9" s="379"/>
      <c r="AI9" s="379"/>
      <c r="AJ9" s="379"/>
      <c r="AK9" s="123"/>
      <c r="AL9" s="343" t="s">
        <v>124</v>
      </c>
      <c r="AM9" s="344"/>
      <c r="AN9" s="344"/>
      <c r="AO9" s="344"/>
      <c r="AP9" s="345"/>
      <c r="AQ9" s="343">
        <f t="shared" si="0"/>
        <v>1.9223158329756629</v>
      </c>
      <c r="AR9" s="344"/>
      <c r="AS9" s="344"/>
      <c r="AT9" s="344"/>
      <c r="AU9" s="345"/>
      <c r="AV9" s="343">
        <f t="shared" si="2"/>
        <v>2.3398664134877567</v>
      </c>
      <c r="AW9" s="344"/>
      <c r="AX9" s="344"/>
      <c r="AY9" s="344"/>
      <c r="AZ9" s="345"/>
      <c r="BA9" s="45"/>
      <c r="BB9" s="359">
        <f t="shared" si="1"/>
        <v>46</v>
      </c>
      <c r="BC9" s="359"/>
      <c r="BD9" s="359"/>
      <c r="BE9" s="359"/>
      <c r="BF9" s="359"/>
      <c r="BG9" s="359"/>
      <c r="BH9" s="359"/>
      <c r="BI9" s="46"/>
      <c r="BJ9" s="134"/>
    </row>
    <row r="10" spans="1:62" s="27" customFormat="1" ht="21" customHeight="1">
      <c r="A10" s="42"/>
      <c r="B10" s="354"/>
      <c r="C10" s="354"/>
      <c r="D10" s="354"/>
      <c r="E10" s="354"/>
      <c r="F10" s="354"/>
      <c r="G10" s="354"/>
      <c r="H10" s="354"/>
      <c r="I10" s="354"/>
      <c r="J10" s="43"/>
      <c r="K10" s="53"/>
      <c r="L10" s="353">
        <v>134561689</v>
      </c>
      <c r="M10" s="353"/>
      <c r="N10" s="353"/>
      <c r="O10" s="353"/>
      <c r="P10" s="353"/>
      <c r="Q10" s="353"/>
      <c r="R10" s="353"/>
      <c r="S10" s="153"/>
      <c r="T10" s="154"/>
      <c r="U10" s="353">
        <v>137133467</v>
      </c>
      <c r="V10" s="353"/>
      <c r="W10" s="353"/>
      <c r="X10" s="353"/>
      <c r="Y10" s="353"/>
      <c r="Z10" s="353"/>
      <c r="AA10" s="353"/>
      <c r="AB10" s="153"/>
      <c r="AC10" s="155"/>
      <c r="AD10" s="378">
        <v>140327047</v>
      </c>
      <c r="AE10" s="378"/>
      <c r="AF10" s="378"/>
      <c r="AG10" s="378"/>
      <c r="AH10" s="378"/>
      <c r="AI10" s="378"/>
      <c r="AJ10" s="378"/>
      <c r="AK10" s="131"/>
      <c r="AL10" s="338">
        <v>-0.9</v>
      </c>
      <c r="AM10" s="339"/>
      <c r="AN10" s="339"/>
      <c r="AO10" s="339"/>
      <c r="AP10" s="340"/>
      <c r="AQ10" s="338">
        <f t="shared" si="0"/>
        <v>1.911226010250222</v>
      </c>
      <c r="AR10" s="339"/>
      <c r="AS10" s="339"/>
      <c r="AT10" s="339"/>
      <c r="AU10" s="340"/>
      <c r="AV10" s="338">
        <f t="shared" si="2"/>
        <v>2.3288115365740714</v>
      </c>
      <c r="AW10" s="339"/>
      <c r="AX10" s="339"/>
      <c r="AY10" s="339"/>
      <c r="AZ10" s="340"/>
      <c r="BA10" s="54"/>
      <c r="BB10" s="358">
        <f t="shared" si="1"/>
        <v>46.2</v>
      </c>
      <c r="BC10" s="358"/>
      <c r="BD10" s="358"/>
      <c r="BE10" s="358"/>
      <c r="BF10" s="358"/>
      <c r="BG10" s="358"/>
      <c r="BH10" s="358"/>
      <c r="BI10" s="55"/>
      <c r="BJ10" s="134"/>
    </row>
    <row r="11" spans="1:62" s="27" customFormat="1" ht="42" customHeight="1">
      <c r="A11" s="56"/>
      <c r="B11" s="356" t="s">
        <v>75</v>
      </c>
      <c r="C11" s="356"/>
      <c r="D11" s="356"/>
      <c r="E11" s="356"/>
      <c r="F11" s="356"/>
      <c r="G11" s="356"/>
      <c r="H11" s="356"/>
      <c r="I11" s="356"/>
      <c r="J11" s="57"/>
      <c r="K11" s="58"/>
      <c r="L11" s="341">
        <v>5400219</v>
      </c>
      <c r="M11" s="341"/>
      <c r="N11" s="341"/>
      <c r="O11" s="341"/>
      <c r="P11" s="341"/>
      <c r="Q11" s="341"/>
      <c r="R11" s="341"/>
      <c r="S11" s="156"/>
      <c r="T11" s="157"/>
      <c r="U11" s="341">
        <v>5585639</v>
      </c>
      <c r="V11" s="341"/>
      <c r="W11" s="341"/>
      <c r="X11" s="341"/>
      <c r="Y11" s="341"/>
      <c r="Z11" s="341"/>
      <c r="AA11" s="341"/>
      <c r="AB11" s="156"/>
      <c r="AC11" s="158"/>
      <c r="AD11" s="349">
        <v>5761653</v>
      </c>
      <c r="AE11" s="349"/>
      <c r="AF11" s="349"/>
      <c r="AG11" s="349"/>
      <c r="AH11" s="349"/>
      <c r="AI11" s="349"/>
      <c r="AJ11" s="349"/>
      <c r="AK11" s="117"/>
      <c r="AL11" s="332">
        <v>3.7</v>
      </c>
      <c r="AM11" s="333"/>
      <c r="AN11" s="333"/>
      <c r="AO11" s="333"/>
      <c r="AP11" s="334"/>
      <c r="AQ11" s="332">
        <f t="shared" si="0"/>
        <v>3.4335644535897547</v>
      </c>
      <c r="AR11" s="333"/>
      <c r="AS11" s="333"/>
      <c r="AT11" s="333"/>
      <c r="AU11" s="334"/>
      <c r="AV11" s="332">
        <f t="shared" si="2"/>
        <v>3.151188252588466</v>
      </c>
      <c r="AW11" s="333"/>
      <c r="AX11" s="333"/>
      <c r="AY11" s="333"/>
      <c r="AZ11" s="334"/>
      <c r="BA11" s="59"/>
      <c r="BB11" s="357">
        <f t="shared" si="1"/>
        <v>1.9</v>
      </c>
      <c r="BC11" s="357"/>
      <c r="BD11" s="357"/>
      <c r="BE11" s="357"/>
      <c r="BF11" s="357"/>
      <c r="BG11" s="357"/>
      <c r="BH11" s="357"/>
      <c r="BI11" s="60"/>
      <c r="BJ11" s="134"/>
    </row>
    <row r="12" spans="1:62" s="27" customFormat="1" ht="42" customHeight="1">
      <c r="A12" s="42"/>
      <c r="B12" s="355" t="s">
        <v>84</v>
      </c>
      <c r="C12" s="356"/>
      <c r="D12" s="356"/>
      <c r="E12" s="356"/>
      <c r="F12" s="356"/>
      <c r="G12" s="356"/>
      <c r="H12" s="356"/>
      <c r="I12" s="356"/>
      <c r="J12" s="43"/>
      <c r="K12" s="61"/>
      <c r="L12" s="341">
        <v>11888762</v>
      </c>
      <c r="M12" s="341"/>
      <c r="N12" s="341"/>
      <c r="O12" s="341"/>
      <c r="P12" s="341"/>
      <c r="Q12" s="341"/>
      <c r="R12" s="341"/>
      <c r="S12" s="159"/>
      <c r="T12" s="160"/>
      <c r="U12" s="341">
        <v>12022699</v>
      </c>
      <c r="V12" s="341"/>
      <c r="W12" s="341"/>
      <c r="X12" s="341"/>
      <c r="Y12" s="341"/>
      <c r="Z12" s="341"/>
      <c r="AA12" s="341"/>
      <c r="AB12" s="159"/>
      <c r="AC12" s="161"/>
      <c r="AD12" s="349">
        <v>11535390</v>
      </c>
      <c r="AE12" s="349"/>
      <c r="AF12" s="349"/>
      <c r="AG12" s="349"/>
      <c r="AH12" s="349"/>
      <c r="AI12" s="349"/>
      <c r="AJ12" s="349"/>
      <c r="AK12" s="122"/>
      <c r="AL12" s="375">
        <v>-2.3</v>
      </c>
      <c r="AM12" s="376"/>
      <c r="AN12" s="376"/>
      <c r="AO12" s="376"/>
      <c r="AP12" s="377"/>
      <c r="AQ12" s="332">
        <f t="shared" si="0"/>
        <v>1.1265849211212986</v>
      </c>
      <c r="AR12" s="333"/>
      <c r="AS12" s="333"/>
      <c r="AT12" s="333"/>
      <c r="AU12" s="334"/>
      <c r="AV12" s="332">
        <f t="shared" si="2"/>
        <v>-4.053241289663823</v>
      </c>
      <c r="AW12" s="333"/>
      <c r="AX12" s="333"/>
      <c r="AY12" s="333"/>
      <c r="AZ12" s="334"/>
      <c r="BA12" s="62"/>
      <c r="BB12" s="357">
        <f t="shared" si="1"/>
        <v>3.8</v>
      </c>
      <c r="BC12" s="357"/>
      <c r="BD12" s="357"/>
      <c r="BE12" s="357"/>
      <c r="BF12" s="357"/>
      <c r="BG12" s="357"/>
      <c r="BH12" s="357"/>
      <c r="BI12" s="63"/>
      <c r="BJ12" s="135"/>
    </row>
    <row r="13" spans="1:62" s="27" customFormat="1" ht="42" customHeight="1">
      <c r="A13" s="56"/>
      <c r="B13" s="356" t="s">
        <v>34</v>
      </c>
      <c r="C13" s="356"/>
      <c r="D13" s="356"/>
      <c r="E13" s="356"/>
      <c r="F13" s="356"/>
      <c r="G13" s="356"/>
      <c r="H13" s="356"/>
      <c r="I13" s="356"/>
      <c r="J13" s="57"/>
      <c r="K13" s="58"/>
      <c r="L13" s="341">
        <v>9363</v>
      </c>
      <c r="M13" s="341"/>
      <c r="N13" s="341"/>
      <c r="O13" s="341"/>
      <c r="P13" s="341"/>
      <c r="Q13" s="341"/>
      <c r="R13" s="341"/>
      <c r="S13" s="156"/>
      <c r="T13" s="157"/>
      <c r="U13" s="341">
        <v>9833</v>
      </c>
      <c r="V13" s="341"/>
      <c r="W13" s="341"/>
      <c r="X13" s="341"/>
      <c r="Y13" s="341"/>
      <c r="Z13" s="341"/>
      <c r="AA13" s="341"/>
      <c r="AB13" s="156"/>
      <c r="AC13" s="158"/>
      <c r="AD13" s="349">
        <v>8498</v>
      </c>
      <c r="AE13" s="349"/>
      <c r="AF13" s="349"/>
      <c r="AG13" s="349"/>
      <c r="AH13" s="349"/>
      <c r="AI13" s="349"/>
      <c r="AJ13" s="349"/>
      <c r="AK13" s="117"/>
      <c r="AL13" s="332">
        <v>-0.1</v>
      </c>
      <c r="AM13" s="333"/>
      <c r="AN13" s="333"/>
      <c r="AO13" s="333"/>
      <c r="AP13" s="334"/>
      <c r="AQ13" s="332">
        <f t="shared" si="0"/>
        <v>5.019758624372539</v>
      </c>
      <c r="AR13" s="333"/>
      <c r="AS13" s="333"/>
      <c r="AT13" s="333"/>
      <c r="AU13" s="334"/>
      <c r="AV13" s="332">
        <f t="shared" si="2"/>
        <v>-13.576731414624222</v>
      </c>
      <c r="AW13" s="333"/>
      <c r="AX13" s="333"/>
      <c r="AY13" s="333"/>
      <c r="AZ13" s="334"/>
      <c r="BA13" s="59"/>
      <c r="BB13" s="357">
        <f aca="true" t="shared" si="3" ref="BB13:BB20">ROUND(AD13/$AD$20*100,1)</f>
        <v>0</v>
      </c>
      <c r="BC13" s="357"/>
      <c r="BD13" s="357"/>
      <c r="BE13" s="357"/>
      <c r="BF13" s="357"/>
      <c r="BG13" s="357"/>
      <c r="BH13" s="357"/>
      <c r="BI13" s="60"/>
      <c r="BJ13" s="134"/>
    </row>
    <row r="14" spans="1:62" s="27" customFormat="1" ht="42" customHeight="1">
      <c r="A14" s="42"/>
      <c r="B14" s="355" t="s">
        <v>83</v>
      </c>
      <c r="C14" s="356"/>
      <c r="D14" s="356"/>
      <c r="E14" s="356"/>
      <c r="F14" s="356"/>
      <c r="G14" s="356"/>
      <c r="H14" s="356"/>
      <c r="I14" s="356"/>
      <c r="J14" s="43"/>
      <c r="K14" s="61"/>
      <c r="L14" s="341">
        <v>385</v>
      </c>
      <c r="M14" s="341"/>
      <c r="N14" s="341"/>
      <c r="O14" s="341"/>
      <c r="P14" s="341"/>
      <c r="Q14" s="341"/>
      <c r="R14" s="341"/>
      <c r="S14" s="159"/>
      <c r="T14" s="160"/>
      <c r="U14" s="341">
        <v>0</v>
      </c>
      <c r="V14" s="341"/>
      <c r="W14" s="341"/>
      <c r="X14" s="341"/>
      <c r="Y14" s="341"/>
      <c r="Z14" s="341"/>
      <c r="AA14" s="341"/>
      <c r="AB14" s="159"/>
      <c r="AC14" s="161"/>
      <c r="AD14" s="349">
        <v>0</v>
      </c>
      <c r="AE14" s="349"/>
      <c r="AF14" s="349"/>
      <c r="AG14" s="349"/>
      <c r="AH14" s="349"/>
      <c r="AI14" s="349"/>
      <c r="AJ14" s="349"/>
      <c r="AK14" s="122"/>
      <c r="AL14" s="332">
        <v>1066.7</v>
      </c>
      <c r="AM14" s="333"/>
      <c r="AN14" s="333"/>
      <c r="AO14" s="333"/>
      <c r="AP14" s="334"/>
      <c r="AQ14" s="332" t="s">
        <v>121</v>
      </c>
      <c r="AR14" s="333"/>
      <c r="AS14" s="333"/>
      <c r="AT14" s="333"/>
      <c r="AU14" s="334"/>
      <c r="AV14" s="332" t="s">
        <v>121</v>
      </c>
      <c r="AW14" s="333"/>
      <c r="AX14" s="333"/>
      <c r="AY14" s="333"/>
      <c r="AZ14" s="334"/>
      <c r="BA14" s="62"/>
      <c r="BB14" s="357">
        <f t="shared" si="3"/>
        <v>0</v>
      </c>
      <c r="BC14" s="357"/>
      <c r="BD14" s="357"/>
      <c r="BE14" s="357"/>
      <c r="BF14" s="357"/>
      <c r="BG14" s="357"/>
      <c r="BH14" s="357"/>
      <c r="BI14" s="63"/>
      <c r="BJ14" s="134"/>
    </row>
    <row r="15" spans="1:62" s="27" customFormat="1" ht="42" customHeight="1">
      <c r="A15" s="56"/>
      <c r="B15" s="356" t="s">
        <v>41</v>
      </c>
      <c r="C15" s="356"/>
      <c r="D15" s="356"/>
      <c r="E15" s="356"/>
      <c r="F15" s="356"/>
      <c r="G15" s="356"/>
      <c r="H15" s="356"/>
      <c r="I15" s="356"/>
      <c r="J15" s="57"/>
      <c r="K15" s="58"/>
      <c r="L15" s="341">
        <v>24461</v>
      </c>
      <c r="M15" s="341"/>
      <c r="N15" s="341"/>
      <c r="O15" s="341"/>
      <c r="P15" s="341"/>
      <c r="Q15" s="341"/>
      <c r="R15" s="341"/>
      <c r="S15" s="156"/>
      <c r="T15" s="157"/>
      <c r="U15" s="341">
        <v>24277</v>
      </c>
      <c r="V15" s="341"/>
      <c r="W15" s="341"/>
      <c r="X15" s="341"/>
      <c r="Y15" s="341"/>
      <c r="Z15" s="341"/>
      <c r="AA15" s="341"/>
      <c r="AB15" s="156"/>
      <c r="AC15" s="158"/>
      <c r="AD15" s="349">
        <v>24012</v>
      </c>
      <c r="AE15" s="349"/>
      <c r="AF15" s="349"/>
      <c r="AG15" s="349"/>
      <c r="AH15" s="349"/>
      <c r="AI15" s="349"/>
      <c r="AJ15" s="349"/>
      <c r="AK15" s="117"/>
      <c r="AL15" s="332">
        <v>-5</v>
      </c>
      <c r="AM15" s="333"/>
      <c r="AN15" s="333"/>
      <c r="AO15" s="333"/>
      <c r="AP15" s="334"/>
      <c r="AQ15" s="332">
        <f t="shared" si="0"/>
        <v>-0.7522178161154525</v>
      </c>
      <c r="AR15" s="333"/>
      <c r="AS15" s="333"/>
      <c r="AT15" s="333"/>
      <c r="AU15" s="334"/>
      <c r="AV15" s="332">
        <f t="shared" si="2"/>
        <v>-1.0915681509247488</v>
      </c>
      <c r="AW15" s="333"/>
      <c r="AX15" s="333"/>
      <c r="AY15" s="333"/>
      <c r="AZ15" s="334"/>
      <c r="BA15" s="59"/>
      <c r="BB15" s="357">
        <f t="shared" si="3"/>
        <v>0</v>
      </c>
      <c r="BC15" s="357"/>
      <c r="BD15" s="357"/>
      <c r="BE15" s="357"/>
      <c r="BF15" s="357"/>
      <c r="BG15" s="357"/>
      <c r="BH15" s="357"/>
      <c r="BI15" s="60"/>
      <c r="BJ15" s="134"/>
    </row>
    <row r="16" spans="1:62" s="27" customFormat="1" ht="42" customHeight="1">
      <c r="A16" s="42"/>
      <c r="B16" s="354" t="s">
        <v>38</v>
      </c>
      <c r="C16" s="354"/>
      <c r="D16" s="354"/>
      <c r="E16" s="354"/>
      <c r="F16" s="354"/>
      <c r="G16" s="354"/>
      <c r="H16" s="354"/>
      <c r="I16" s="354"/>
      <c r="J16" s="43"/>
      <c r="K16" s="61"/>
      <c r="L16" s="341">
        <v>674248</v>
      </c>
      <c r="M16" s="341"/>
      <c r="N16" s="341"/>
      <c r="O16" s="341"/>
      <c r="P16" s="341"/>
      <c r="Q16" s="341"/>
      <c r="R16" s="341"/>
      <c r="S16" s="159"/>
      <c r="T16" s="160"/>
      <c r="U16" s="341">
        <v>678308</v>
      </c>
      <c r="V16" s="341"/>
      <c r="W16" s="341"/>
      <c r="X16" s="341"/>
      <c r="Y16" s="341"/>
      <c r="Z16" s="341"/>
      <c r="AA16" s="341"/>
      <c r="AB16" s="159"/>
      <c r="AC16" s="161"/>
      <c r="AD16" s="349">
        <v>354168</v>
      </c>
      <c r="AE16" s="349"/>
      <c r="AF16" s="349"/>
      <c r="AG16" s="349"/>
      <c r="AH16" s="349"/>
      <c r="AI16" s="349"/>
      <c r="AJ16" s="349"/>
      <c r="AK16" s="122"/>
      <c r="AL16" s="332">
        <v>-7.6</v>
      </c>
      <c r="AM16" s="333"/>
      <c r="AN16" s="333"/>
      <c r="AO16" s="333"/>
      <c r="AP16" s="334"/>
      <c r="AQ16" s="332">
        <f t="shared" si="0"/>
        <v>0.6021523237740523</v>
      </c>
      <c r="AR16" s="333"/>
      <c r="AS16" s="333"/>
      <c r="AT16" s="333"/>
      <c r="AU16" s="334"/>
      <c r="AV16" s="332">
        <f t="shared" si="2"/>
        <v>-47.78655124220855</v>
      </c>
      <c r="AW16" s="333"/>
      <c r="AX16" s="333"/>
      <c r="AY16" s="333"/>
      <c r="AZ16" s="334"/>
      <c r="BA16" s="62"/>
      <c r="BB16" s="357">
        <f t="shared" si="3"/>
        <v>0.1</v>
      </c>
      <c r="BC16" s="357"/>
      <c r="BD16" s="357"/>
      <c r="BE16" s="357"/>
      <c r="BF16" s="357"/>
      <c r="BG16" s="357"/>
      <c r="BH16" s="357"/>
      <c r="BI16" s="63"/>
      <c r="BJ16" s="134"/>
    </row>
    <row r="17" spans="1:62" s="27" customFormat="1" ht="42" customHeight="1">
      <c r="A17" s="56"/>
      <c r="B17" s="356" t="s">
        <v>39</v>
      </c>
      <c r="C17" s="356"/>
      <c r="D17" s="356"/>
      <c r="E17" s="356"/>
      <c r="F17" s="356"/>
      <c r="G17" s="356"/>
      <c r="H17" s="356"/>
      <c r="I17" s="356"/>
      <c r="J17" s="57"/>
      <c r="K17" s="58"/>
      <c r="L17" s="341">
        <v>1579852</v>
      </c>
      <c r="M17" s="341"/>
      <c r="N17" s="341"/>
      <c r="O17" s="341"/>
      <c r="P17" s="341"/>
      <c r="Q17" s="341"/>
      <c r="R17" s="341"/>
      <c r="S17" s="156"/>
      <c r="T17" s="157"/>
      <c r="U17" s="341">
        <v>1590661</v>
      </c>
      <c r="V17" s="341"/>
      <c r="W17" s="341"/>
      <c r="X17" s="341"/>
      <c r="Y17" s="341"/>
      <c r="Z17" s="341"/>
      <c r="AA17" s="341"/>
      <c r="AB17" s="156"/>
      <c r="AC17" s="158"/>
      <c r="AD17" s="349">
        <v>1608610</v>
      </c>
      <c r="AE17" s="349"/>
      <c r="AF17" s="349"/>
      <c r="AG17" s="349"/>
      <c r="AH17" s="349"/>
      <c r="AI17" s="349"/>
      <c r="AJ17" s="349"/>
      <c r="AK17" s="117"/>
      <c r="AL17" s="332">
        <v>0.3</v>
      </c>
      <c r="AM17" s="333"/>
      <c r="AN17" s="333"/>
      <c r="AO17" s="333"/>
      <c r="AP17" s="334"/>
      <c r="AQ17" s="332">
        <f t="shared" si="0"/>
        <v>0.684178011611225</v>
      </c>
      <c r="AR17" s="333"/>
      <c r="AS17" s="333"/>
      <c r="AT17" s="333"/>
      <c r="AU17" s="334"/>
      <c r="AV17" s="332">
        <f t="shared" si="2"/>
        <v>1.1283988228792952</v>
      </c>
      <c r="AW17" s="333"/>
      <c r="AX17" s="333"/>
      <c r="AY17" s="333"/>
      <c r="AZ17" s="334"/>
      <c r="BA17" s="59"/>
      <c r="BB17" s="357">
        <f t="shared" si="3"/>
        <v>0.5</v>
      </c>
      <c r="BC17" s="357"/>
      <c r="BD17" s="357"/>
      <c r="BE17" s="357"/>
      <c r="BF17" s="357"/>
      <c r="BG17" s="357"/>
      <c r="BH17" s="357"/>
      <c r="BI17" s="60"/>
      <c r="BJ17" s="134"/>
    </row>
    <row r="18" spans="1:62" s="27" customFormat="1" ht="42" customHeight="1">
      <c r="A18" s="42"/>
      <c r="B18" s="354" t="s">
        <v>40</v>
      </c>
      <c r="C18" s="354"/>
      <c r="D18" s="354"/>
      <c r="E18" s="354"/>
      <c r="F18" s="354"/>
      <c r="G18" s="354"/>
      <c r="H18" s="354"/>
      <c r="I18" s="354"/>
      <c r="J18" s="43"/>
      <c r="K18" s="61"/>
      <c r="L18" s="341">
        <v>16074210</v>
      </c>
      <c r="M18" s="341"/>
      <c r="N18" s="341"/>
      <c r="O18" s="341"/>
      <c r="P18" s="341"/>
      <c r="Q18" s="341"/>
      <c r="R18" s="341"/>
      <c r="S18" s="159"/>
      <c r="T18" s="160"/>
      <c r="U18" s="341">
        <v>16324496</v>
      </c>
      <c r="V18" s="341"/>
      <c r="W18" s="341"/>
      <c r="X18" s="341"/>
      <c r="Y18" s="341"/>
      <c r="Z18" s="341"/>
      <c r="AA18" s="341"/>
      <c r="AB18" s="159"/>
      <c r="AC18" s="161"/>
      <c r="AD18" s="349">
        <v>16577444</v>
      </c>
      <c r="AE18" s="349"/>
      <c r="AF18" s="349"/>
      <c r="AG18" s="349"/>
      <c r="AH18" s="349"/>
      <c r="AI18" s="349"/>
      <c r="AJ18" s="349"/>
      <c r="AK18" s="122"/>
      <c r="AL18" s="332">
        <v>-0.7</v>
      </c>
      <c r="AM18" s="333"/>
      <c r="AN18" s="333"/>
      <c r="AO18" s="333"/>
      <c r="AP18" s="334"/>
      <c r="AQ18" s="332">
        <f t="shared" si="0"/>
        <v>1.5570656349518819</v>
      </c>
      <c r="AR18" s="333"/>
      <c r="AS18" s="333"/>
      <c r="AT18" s="333"/>
      <c r="AU18" s="334"/>
      <c r="AV18" s="332">
        <f t="shared" si="2"/>
        <v>1.5494995986399918</v>
      </c>
      <c r="AW18" s="333"/>
      <c r="AX18" s="333"/>
      <c r="AY18" s="333"/>
      <c r="AZ18" s="334"/>
      <c r="BA18" s="62"/>
      <c r="BB18" s="357">
        <f t="shared" si="3"/>
        <v>5.5</v>
      </c>
      <c r="BC18" s="357"/>
      <c r="BD18" s="357"/>
      <c r="BE18" s="357"/>
      <c r="BF18" s="357"/>
      <c r="BG18" s="357"/>
      <c r="BH18" s="357"/>
      <c r="BI18" s="63"/>
      <c r="BJ18" s="134"/>
    </row>
    <row r="19" spans="1:62" s="27" customFormat="1" ht="42" customHeight="1">
      <c r="A19" s="56"/>
      <c r="B19" s="369" t="s">
        <v>42</v>
      </c>
      <c r="C19" s="369"/>
      <c r="D19" s="369"/>
      <c r="E19" s="369"/>
      <c r="F19" s="369"/>
      <c r="G19" s="369"/>
      <c r="H19" s="369"/>
      <c r="I19" s="369"/>
      <c r="J19" s="57"/>
      <c r="K19" s="58"/>
      <c r="L19" s="341">
        <v>0</v>
      </c>
      <c r="M19" s="341"/>
      <c r="N19" s="341"/>
      <c r="O19" s="341"/>
      <c r="P19" s="341"/>
      <c r="Q19" s="341"/>
      <c r="R19" s="341"/>
      <c r="S19" s="156"/>
      <c r="T19" s="157"/>
      <c r="U19" s="341">
        <v>0</v>
      </c>
      <c r="V19" s="341"/>
      <c r="W19" s="341"/>
      <c r="X19" s="341"/>
      <c r="Y19" s="341"/>
      <c r="Z19" s="341"/>
      <c r="AA19" s="341"/>
      <c r="AB19" s="156"/>
      <c r="AC19" s="158"/>
      <c r="AD19" s="349">
        <v>0</v>
      </c>
      <c r="AE19" s="349"/>
      <c r="AF19" s="349"/>
      <c r="AG19" s="349"/>
      <c r="AH19" s="349"/>
      <c r="AI19" s="349"/>
      <c r="AJ19" s="349"/>
      <c r="AK19" s="117"/>
      <c r="AL19" s="346" t="s">
        <v>78</v>
      </c>
      <c r="AM19" s="347"/>
      <c r="AN19" s="347"/>
      <c r="AO19" s="347"/>
      <c r="AP19" s="348"/>
      <c r="AQ19" s="346" t="s">
        <v>78</v>
      </c>
      <c r="AR19" s="347"/>
      <c r="AS19" s="347"/>
      <c r="AT19" s="347"/>
      <c r="AU19" s="348"/>
      <c r="AV19" s="346" t="s">
        <v>78</v>
      </c>
      <c r="AW19" s="347"/>
      <c r="AX19" s="347"/>
      <c r="AY19" s="347"/>
      <c r="AZ19" s="348"/>
      <c r="BA19" s="59"/>
      <c r="BB19" s="357">
        <f t="shared" si="3"/>
        <v>0</v>
      </c>
      <c r="BC19" s="357"/>
      <c r="BD19" s="357"/>
      <c r="BE19" s="357"/>
      <c r="BF19" s="357"/>
      <c r="BG19" s="357"/>
      <c r="BH19" s="357"/>
      <c r="BI19" s="60"/>
      <c r="BJ19" s="52"/>
    </row>
    <row r="20" spans="1:62" s="27" customFormat="1" ht="42" customHeight="1">
      <c r="A20" s="64"/>
      <c r="B20" s="371" t="s">
        <v>76</v>
      </c>
      <c r="C20" s="371"/>
      <c r="D20" s="371"/>
      <c r="E20" s="371"/>
      <c r="F20" s="371"/>
      <c r="G20" s="371"/>
      <c r="H20" s="371"/>
      <c r="I20" s="371"/>
      <c r="J20" s="65"/>
      <c r="K20" s="66"/>
      <c r="L20" s="342">
        <f>L8+L10+L11+L12+L13+L14+L15+L16+L17+L18+L19</f>
        <v>300786201</v>
      </c>
      <c r="M20" s="342"/>
      <c r="N20" s="342"/>
      <c r="O20" s="342"/>
      <c r="P20" s="342"/>
      <c r="Q20" s="342"/>
      <c r="R20" s="342"/>
      <c r="S20" s="162"/>
      <c r="T20" s="163"/>
      <c r="U20" s="342">
        <f>U8+U10+U11+U12+U13+U14+U15+U16+U17+U18+U19</f>
        <v>305225540</v>
      </c>
      <c r="V20" s="342"/>
      <c r="W20" s="342"/>
      <c r="X20" s="342"/>
      <c r="Y20" s="342"/>
      <c r="Z20" s="342"/>
      <c r="AA20" s="342"/>
      <c r="AB20" s="162"/>
      <c r="AC20" s="164"/>
      <c r="AD20" s="380">
        <f>AD8+AD10+AD11+AD12+AD13+AD14+AD15+AD16+AD17+AD18+AD19</f>
        <v>304019384</v>
      </c>
      <c r="AE20" s="380"/>
      <c r="AF20" s="380"/>
      <c r="AG20" s="380"/>
      <c r="AH20" s="380"/>
      <c r="AI20" s="380"/>
      <c r="AJ20" s="380"/>
      <c r="AK20" s="132"/>
      <c r="AL20" s="372">
        <v>0.5</v>
      </c>
      <c r="AM20" s="373"/>
      <c r="AN20" s="373"/>
      <c r="AO20" s="373"/>
      <c r="AP20" s="374"/>
      <c r="AQ20" s="372">
        <f>(U20/L20-1)*100</f>
        <v>1.4759117889187934</v>
      </c>
      <c r="AR20" s="373"/>
      <c r="AS20" s="373"/>
      <c r="AT20" s="373"/>
      <c r="AU20" s="374"/>
      <c r="AV20" s="372">
        <f>(AD20/U20-1)*100</f>
        <v>-0.39516876602134765</v>
      </c>
      <c r="AW20" s="373"/>
      <c r="AX20" s="373"/>
      <c r="AY20" s="373"/>
      <c r="AZ20" s="374"/>
      <c r="BA20" s="67"/>
      <c r="BB20" s="370">
        <f t="shared" si="3"/>
        <v>100</v>
      </c>
      <c r="BC20" s="370"/>
      <c r="BD20" s="370"/>
      <c r="BE20" s="370"/>
      <c r="BF20" s="370"/>
      <c r="BG20" s="370"/>
      <c r="BH20" s="370"/>
      <c r="BI20" s="68"/>
      <c r="BJ20" s="69"/>
    </row>
    <row r="21" spans="1:62" s="27" customFormat="1" ht="7.5" customHeight="1">
      <c r="A21" s="70"/>
      <c r="B21" s="71"/>
      <c r="C21" s="71"/>
      <c r="D21" s="71"/>
      <c r="E21" s="71"/>
      <c r="F21" s="71"/>
      <c r="G21" s="71"/>
      <c r="H21" s="71"/>
      <c r="I21" s="71"/>
      <c r="J21" s="70"/>
      <c r="K21" s="98"/>
      <c r="L21" s="98"/>
      <c r="M21" s="98"/>
      <c r="N21" s="98"/>
      <c r="O21" s="98"/>
      <c r="P21" s="98"/>
      <c r="Q21" s="98"/>
      <c r="R21" s="98"/>
      <c r="S21" s="96"/>
      <c r="T21" s="113"/>
      <c r="U21" s="113"/>
      <c r="V21" s="113"/>
      <c r="W21" s="113"/>
      <c r="X21" s="113"/>
      <c r="Y21" s="113"/>
      <c r="Z21" s="113"/>
      <c r="AA21" s="113"/>
      <c r="AB21" s="114"/>
      <c r="AC21" s="122"/>
      <c r="AD21" s="122"/>
      <c r="AE21" s="122"/>
      <c r="AF21" s="122"/>
      <c r="AG21" s="122"/>
      <c r="AH21" s="122"/>
      <c r="AI21" s="122"/>
      <c r="AJ21" s="122"/>
      <c r="AK21" s="122"/>
      <c r="AL21" s="99"/>
      <c r="AM21" s="99"/>
      <c r="AN21" s="99"/>
      <c r="AO21" s="99"/>
      <c r="AP21" s="99"/>
      <c r="AQ21" s="112"/>
      <c r="AR21" s="112"/>
      <c r="AS21" s="112"/>
      <c r="AT21" s="112"/>
      <c r="AU21" s="112"/>
      <c r="AV21" s="124"/>
      <c r="AW21" s="124"/>
      <c r="AX21" s="124"/>
      <c r="AY21" s="124"/>
      <c r="AZ21" s="124"/>
      <c r="BA21" s="72"/>
      <c r="BB21" s="73"/>
      <c r="BC21" s="73"/>
      <c r="BD21" s="73"/>
      <c r="BE21" s="73"/>
      <c r="BF21" s="73"/>
      <c r="BG21" s="73"/>
      <c r="BH21" s="73"/>
      <c r="BI21" s="70"/>
      <c r="BJ21" s="37"/>
    </row>
    <row r="22" spans="1:62" s="76" customFormat="1" ht="15" customHeight="1">
      <c r="A22" s="74" t="s">
        <v>79</v>
      </c>
      <c r="B22" s="75"/>
      <c r="C22" s="75"/>
      <c r="D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7"/>
    </row>
    <row r="23" spans="1:62" s="81" customFormat="1" ht="15" customHeight="1">
      <c r="A23" s="78" t="s">
        <v>80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80"/>
    </row>
  </sheetData>
  <sheetProtection/>
  <mergeCells count="124">
    <mergeCell ref="AD19:AJ19"/>
    <mergeCell ref="AD20:AJ20"/>
    <mergeCell ref="AV20:AZ20"/>
    <mergeCell ref="AV17:AZ17"/>
    <mergeCell ref="AV18:AZ18"/>
    <mergeCell ref="AV19:AZ19"/>
    <mergeCell ref="AQ17:AU17"/>
    <mergeCell ref="AD9:AJ9"/>
    <mergeCell ref="AD10:AJ10"/>
    <mergeCell ref="AD11:AJ11"/>
    <mergeCell ref="AD12:AJ12"/>
    <mergeCell ref="AD16:AJ16"/>
    <mergeCell ref="AD17:AJ17"/>
    <mergeCell ref="AV11:AZ11"/>
    <mergeCell ref="AV12:AZ12"/>
    <mergeCell ref="AV13:AZ13"/>
    <mergeCell ref="AD15:AJ15"/>
    <mergeCell ref="AV14:AZ14"/>
    <mergeCell ref="AV15:AZ15"/>
    <mergeCell ref="AD6:AJ6"/>
    <mergeCell ref="AV6:AZ6"/>
    <mergeCell ref="AL5:AY5"/>
    <mergeCell ref="AL9:AP9"/>
    <mergeCell ref="AL10:AP10"/>
    <mergeCell ref="AV8:AZ8"/>
    <mergeCell ref="AV9:AZ9"/>
    <mergeCell ref="AV10:AZ10"/>
    <mergeCell ref="AD8:AJ8"/>
    <mergeCell ref="AD7:AJ7"/>
    <mergeCell ref="AL19:AP19"/>
    <mergeCell ref="AL20:AP20"/>
    <mergeCell ref="AL12:AP12"/>
    <mergeCell ref="AL13:AP13"/>
    <mergeCell ref="AL14:AP14"/>
    <mergeCell ref="AL15:AP15"/>
    <mergeCell ref="AL16:AP16"/>
    <mergeCell ref="AL18:AP18"/>
    <mergeCell ref="L9:R9"/>
    <mergeCell ref="L10:R10"/>
    <mergeCell ref="L11:R11"/>
    <mergeCell ref="L12:R12"/>
    <mergeCell ref="L13:R13"/>
    <mergeCell ref="L15:R15"/>
    <mergeCell ref="B19:I19"/>
    <mergeCell ref="B9:I10"/>
    <mergeCell ref="BB20:BH20"/>
    <mergeCell ref="B20:I20"/>
    <mergeCell ref="AQ20:AU20"/>
    <mergeCell ref="BB19:BH19"/>
    <mergeCell ref="L20:R20"/>
    <mergeCell ref="U12:AA12"/>
    <mergeCell ref="L16:R16"/>
    <mergeCell ref="L17:R17"/>
    <mergeCell ref="AL7:AP7"/>
    <mergeCell ref="L7:R7"/>
    <mergeCell ref="AV7:AZ7"/>
    <mergeCell ref="BB5:BH5"/>
    <mergeCell ref="BB6:BH6"/>
    <mergeCell ref="A1:J1"/>
    <mergeCell ref="A5:J6"/>
    <mergeCell ref="L5:R5"/>
    <mergeCell ref="L6:R6"/>
    <mergeCell ref="AD5:AJ5"/>
    <mergeCell ref="BB11:BH11"/>
    <mergeCell ref="B11:I11"/>
    <mergeCell ref="AL11:AP11"/>
    <mergeCell ref="BB12:BH12"/>
    <mergeCell ref="BB10:BH10"/>
    <mergeCell ref="BB8:BH8"/>
    <mergeCell ref="BB9:BH9"/>
    <mergeCell ref="B7:I8"/>
    <mergeCell ref="L8:R8"/>
    <mergeCell ref="BB7:BH7"/>
    <mergeCell ref="BB15:BH15"/>
    <mergeCell ref="BB16:BH16"/>
    <mergeCell ref="BB17:BH17"/>
    <mergeCell ref="B18:I18"/>
    <mergeCell ref="B12:I12"/>
    <mergeCell ref="B15:I15"/>
    <mergeCell ref="L14:R14"/>
    <mergeCell ref="AV16:AZ16"/>
    <mergeCell ref="AD18:AJ18"/>
    <mergeCell ref="B16:I16"/>
    <mergeCell ref="B14:I14"/>
    <mergeCell ref="U11:AA11"/>
    <mergeCell ref="L18:R18"/>
    <mergeCell ref="L19:R19"/>
    <mergeCell ref="BB13:BH13"/>
    <mergeCell ref="B13:I13"/>
    <mergeCell ref="B17:I17"/>
    <mergeCell ref="BB14:BH14"/>
    <mergeCell ref="BB18:BH18"/>
    <mergeCell ref="U5:AA5"/>
    <mergeCell ref="U6:AA6"/>
    <mergeCell ref="U7:AA7"/>
    <mergeCell ref="U8:AA8"/>
    <mergeCell ref="U9:AA9"/>
    <mergeCell ref="U10:AA10"/>
    <mergeCell ref="AQ18:AU18"/>
    <mergeCell ref="AQ19:AU19"/>
    <mergeCell ref="U13:AA13"/>
    <mergeCell ref="U14:AA14"/>
    <mergeCell ref="U15:AA15"/>
    <mergeCell ref="U16:AA16"/>
    <mergeCell ref="U17:AA17"/>
    <mergeCell ref="U18:AA18"/>
    <mergeCell ref="AD13:AJ13"/>
    <mergeCell ref="AD14:AJ14"/>
    <mergeCell ref="AL6:AP6"/>
    <mergeCell ref="AL8:AP8"/>
    <mergeCell ref="U19:AA19"/>
    <mergeCell ref="U20:AA20"/>
    <mergeCell ref="AQ6:AU6"/>
    <mergeCell ref="AQ7:AU7"/>
    <mergeCell ref="AQ8:AU8"/>
    <mergeCell ref="AQ9:AU9"/>
    <mergeCell ref="AQ10:AU10"/>
    <mergeCell ref="AQ11:AU11"/>
    <mergeCell ref="AL17:AP17"/>
    <mergeCell ref="AQ12:AU12"/>
    <mergeCell ref="AQ13:AU13"/>
    <mergeCell ref="AQ14:AU14"/>
    <mergeCell ref="AQ15:AU15"/>
    <mergeCell ref="AQ16:AU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松久 秀紀</dc:creator>
  <cp:keywords/>
  <dc:description/>
  <cp:lastModifiedBy>四井 裕二</cp:lastModifiedBy>
  <cp:lastPrinted>2022-12-01T01:20:17Z</cp:lastPrinted>
  <dcterms:created xsi:type="dcterms:W3CDTF">2005-06-21T14:34:27Z</dcterms:created>
  <dcterms:modified xsi:type="dcterms:W3CDTF">2023-12-01T05:24:55Z</dcterms:modified>
  <cp:category/>
  <cp:version/>
  <cp:contentType/>
  <cp:contentStatus/>
</cp:coreProperties>
</file>