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845" windowWidth="15420" windowHeight="4170" activeTab="0"/>
  </bookViews>
  <sheets>
    <sheet name="Sheet1" sheetId="1" r:id="rId1"/>
    <sheet name="TempGraph" sheetId="2" r:id="rId2"/>
  </sheets>
  <definedNames>
    <definedName name="_xlnm.Print_Area" localSheetId="0">'Sheet1'!$A$1:$T$41</definedName>
  </definedNames>
  <calcPr fullCalcOnLoad="1"/>
</workbook>
</file>

<file path=xl/sharedStrings.xml><?xml version="1.0" encoding="utf-8"?>
<sst xmlns="http://schemas.openxmlformats.org/spreadsheetml/2006/main" count="76" uniqueCount="49">
  <si>
    <t xml:space="preserve"> 区　　分</t>
  </si>
  <si>
    <t xml:space="preserve">   　配  車  台  数</t>
  </si>
  <si>
    <t>　　　　目 標 献 血 者 数</t>
  </si>
  <si>
    <t>　　　献　　血　　者　　数</t>
  </si>
  <si>
    <t>　献血車１台当たりの献血量（ml）　</t>
  </si>
  <si>
    <t>　　　目 　標 　達　 成　 率</t>
  </si>
  <si>
    <t>全　血</t>
  </si>
  <si>
    <t>成　分</t>
  </si>
  <si>
    <t xml:space="preserve"> 合  計</t>
  </si>
  <si>
    <t>　 全　　　血</t>
  </si>
  <si>
    <t>合  計</t>
  </si>
  <si>
    <t xml:space="preserve"> 市町村名</t>
  </si>
  <si>
    <t>　200ml</t>
  </si>
  <si>
    <t>　400ml</t>
  </si>
  <si>
    <t>献血者数の推移</t>
  </si>
  <si>
    <t>13年度</t>
  </si>
  <si>
    <t>14年度</t>
  </si>
  <si>
    <t>15年度</t>
  </si>
  <si>
    <t>管内総数</t>
  </si>
  <si>
    <t>県内計</t>
  </si>
  <si>
    <t>管内計</t>
  </si>
  <si>
    <t>　</t>
  </si>
  <si>
    <t xml:space="preserve"> ｾﾝﾀｰを除く小計</t>
  </si>
  <si>
    <t>ｾﾝﾀｰ小計</t>
  </si>
  <si>
    <t>岐 阜 県</t>
  </si>
  <si>
    <t>羽 島 市</t>
  </si>
  <si>
    <t>各務原市</t>
  </si>
  <si>
    <t>羽島郡計</t>
  </si>
  <si>
    <t>岐 南 町</t>
  </si>
  <si>
    <t>笠 松 町</t>
  </si>
  <si>
    <t>（４）献血状況　（Ｔ１１－４）</t>
  </si>
  <si>
    <t>全血</t>
  </si>
  <si>
    <t>成分</t>
  </si>
  <si>
    <t>-</t>
  </si>
  <si>
    <t>16年度</t>
  </si>
  <si>
    <t>17年度</t>
  </si>
  <si>
    <t>18年度</t>
  </si>
  <si>
    <t>12年度</t>
  </si>
  <si>
    <t>19年度</t>
  </si>
  <si>
    <t>20年度</t>
  </si>
  <si>
    <t>（平成２1年度）</t>
  </si>
  <si>
    <t>-</t>
  </si>
  <si>
    <t>21年度</t>
  </si>
  <si>
    <t>山 県 市</t>
  </si>
  <si>
    <t>-</t>
  </si>
  <si>
    <t>瑞 穂 市</t>
  </si>
  <si>
    <t>本 巣 市</t>
  </si>
  <si>
    <t>本巣郡計</t>
  </si>
  <si>
    <t>北 方 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</si>
</sst>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\-#,##0;\-#"/>
    <numFmt numFmtId="179" formatCode="0.0;\-0.0;\-#"/>
    <numFmt numFmtId="180" formatCode="#,##0_ "/>
  </numFmts>
  <fonts count="26">
    <font>
      <sz val="8.2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2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32">
    <xf numFmtId="0" fontId="0" fillId="0" borderId="0" xfId="0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178" fontId="3" fillId="24" borderId="15" xfId="0" applyNumberFormat="1" applyFont="1" applyFill="1" applyBorder="1" applyAlignment="1">
      <alignment horizontal="right" vertical="center"/>
    </xf>
    <xf numFmtId="178" fontId="3" fillId="24" borderId="16" xfId="0" applyNumberFormat="1" applyFont="1" applyFill="1" applyBorder="1" applyAlignment="1" applyProtection="1">
      <alignment horizontal="right" vertical="center"/>
      <protection locked="0"/>
    </xf>
    <xf numFmtId="3" fontId="3" fillId="24" borderId="17" xfId="0" applyNumberFormat="1" applyFont="1" applyFill="1" applyBorder="1" applyAlignment="1">
      <alignment horizontal="center"/>
    </xf>
    <xf numFmtId="178" fontId="3" fillId="24" borderId="18" xfId="0" applyNumberFormat="1" applyFont="1" applyFill="1" applyBorder="1" applyAlignment="1">
      <alignment horizontal="right" vertical="center"/>
    </xf>
    <xf numFmtId="178" fontId="3" fillId="24" borderId="19" xfId="0" applyNumberFormat="1" applyFont="1" applyFill="1" applyBorder="1" applyAlignment="1" applyProtection="1">
      <alignment horizontal="right" vertical="center"/>
      <protection locked="0"/>
    </xf>
    <xf numFmtId="178" fontId="3" fillId="24" borderId="18" xfId="0" applyNumberFormat="1" applyFont="1" applyFill="1" applyBorder="1" applyAlignment="1" applyProtection="1">
      <alignment horizontal="right" vertical="center"/>
      <protection locked="0"/>
    </xf>
    <xf numFmtId="178" fontId="3" fillId="24" borderId="20" xfId="0" applyNumberFormat="1" applyFont="1" applyFill="1" applyBorder="1" applyAlignment="1">
      <alignment horizontal="right" vertical="center"/>
    </xf>
    <xf numFmtId="178" fontId="3" fillId="24" borderId="19" xfId="0" applyNumberFormat="1" applyFont="1" applyFill="1" applyBorder="1" applyAlignment="1">
      <alignment horizontal="right" vertical="center"/>
    </xf>
    <xf numFmtId="179" fontId="3" fillId="24" borderId="19" xfId="0" applyNumberFormat="1" applyFont="1" applyFill="1" applyBorder="1" applyAlignment="1">
      <alignment horizontal="right" vertical="center"/>
    </xf>
    <xf numFmtId="179" fontId="3" fillId="24" borderId="18" xfId="0" applyNumberFormat="1" applyFont="1" applyFill="1" applyBorder="1" applyAlignment="1">
      <alignment horizontal="right" vertical="center"/>
    </xf>
    <xf numFmtId="3" fontId="3" fillId="24" borderId="0" xfId="0" applyNumberFormat="1" applyFont="1" applyFill="1" applyAlignment="1">
      <alignment/>
    </xf>
    <xf numFmtId="3" fontId="4" fillId="24" borderId="21" xfId="0" applyNumberFormat="1" applyFont="1" applyFill="1" applyBorder="1" applyAlignment="1">
      <alignment horizontal="center"/>
    </xf>
    <xf numFmtId="0" fontId="3" fillId="24" borderId="0" xfId="0" applyFont="1" applyFill="1" applyAlignment="1">
      <alignment/>
    </xf>
    <xf numFmtId="0" fontId="3" fillId="24" borderId="19" xfId="0" applyNumberFormat="1" applyFont="1" applyFill="1" applyBorder="1" applyAlignment="1">
      <alignment horizontal="right" vertical="center"/>
    </xf>
    <xf numFmtId="178" fontId="3" fillId="24" borderId="22" xfId="0" applyNumberFormat="1" applyFont="1" applyFill="1" applyBorder="1" applyAlignment="1">
      <alignment horizontal="right" vertical="center"/>
    </xf>
    <xf numFmtId="0" fontId="3" fillId="24" borderId="23" xfId="0" applyNumberFormat="1" applyFont="1" applyFill="1" applyBorder="1" applyAlignment="1">
      <alignment horizontal="right" vertical="center"/>
    </xf>
    <xf numFmtId="178" fontId="3" fillId="24" borderId="23" xfId="0" applyNumberFormat="1" applyFont="1" applyFill="1" applyBorder="1" applyAlignment="1">
      <alignment horizontal="right" vertical="center"/>
    </xf>
    <xf numFmtId="178" fontId="3" fillId="24" borderId="22" xfId="0" applyNumberFormat="1" applyFont="1" applyFill="1" applyBorder="1" applyAlignment="1" applyProtection="1">
      <alignment horizontal="right" vertical="center"/>
      <protection locked="0"/>
    </xf>
    <xf numFmtId="178" fontId="3" fillId="24" borderId="24" xfId="0" applyNumberFormat="1" applyFont="1" applyFill="1" applyBorder="1" applyAlignment="1">
      <alignment horizontal="right" vertical="center"/>
    </xf>
    <xf numFmtId="179" fontId="3" fillId="24" borderId="23" xfId="0" applyNumberFormat="1" applyFont="1" applyFill="1" applyBorder="1" applyAlignment="1">
      <alignment horizontal="right" vertical="center"/>
    </xf>
    <xf numFmtId="3" fontId="3" fillId="24" borderId="21" xfId="0" applyNumberFormat="1" applyFont="1" applyFill="1" applyBorder="1" applyAlignment="1">
      <alignment/>
    </xf>
    <xf numFmtId="180" fontId="3" fillId="24" borderId="21" xfId="0" applyNumberFormat="1" applyFont="1" applyFill="1" applyBorder="1" applyAlignment="1">
      <alignment/>
    </xf>
    <xf numFmtId="0" fontId="3" fillId="24" borderId="14" xfId="0" applyNumberFormat="1" applyFont="1" applyFill="1" applyBorder="1" applyAlignment="1">
      <alignment horizontal="right" vertical="center"/>
    </xf>
    <xf numFmtId="178" fontId="3" fillId="24" borderId="25" xfId="0" applyNumberFormat="1" applyFont="1" applyFill="1" applyBorder="1" applyAlignment="1">
      <alignment horizontal="right" vertical="center"/>
    </xf>
    <xf numFmtId="179" fontId="3" fillId="24" borderId="22" xfId="0" applyNumberFormat="1" applyFont="1" applyFill="1" applyBorder="1" applyAlignment="1">
      <alignment horizontal="right" vertical="center"/>
    </xf>
    <xf numFmtId="179" fontId="3" fillId="24" borderId="26" xfId="0" applyNumberFormat="1" applyFont="1" applyFill="1" applyBorder="1" applyAlignment="1">
      <alignment horizontal="right" vertical="center"/>
    </xf>
    <xf numFmtId="3" fontId="3" fillId="24" borderId="27" xfId="0" applyNumberFormat="1" applyFont="1" applyFill="1" applyBorder="1" applyAlignment="1">
      <alignment horizontal="center"/>
    </xf>
    <xf numFmtId="0" fontId="3" fillId="24" borderId="28" xfId="0" applyFont="1" applyFill="1" applyBorder="1" applyAlignment="1">
      <alignment horizontal="right" vertical="center"/>
    </xf>
    <xf numFmtId="178" fontId="3" fillId="24" borderId="29" xfId="0" applyNumberFormat="1" applyFont="1" applyFill="1" applyBorder="1" applyAlignment="1">
      <alignment horizontal="right" vertical="center"/>
    </xf>
    <xf numFmtId="178" fontId="3" fillId="24" borderId="30" xfId="0" applyNumberFormat="1" applyFont="1" applyFill="1" applyBorder="1" applyAlignment="1">
      <alignment horizontal="right" vertical="center"/>
    </xf>
    <xf numFmtId="178" fontId="3" fillId="24" borderId="16" xfId="0" applyNumberFormat="1" applyFont="1" applyFill="1" applyBorder="1" applyAlignment="1">
      <alignment horizontal="right" vertical="center"/>
    </xf>
    <xf numFmtId="179" fontId="3" fillId="24" borderId="29" xfId="0" applyNumberFormat="1" applyFont="1" applyFill="1" applyBorder="1" applyAlignment="1">
      <alignment horizontal="right" vertical="center"/>
    </xf>
    <xf numFmtId="179" fontId="3" fillId="24" borderId="16" xfId="0" applyNumberFormat="1" applyFont="1" applyFill="1" applyBorder="1" applyAlignment="1">
      <alignment horizontal="right" vertical="center"/>
    </xf>
    <xf numFmtId="179" fontId="3" fillId="24" borderId="31" xfId="0" applyNumberFormat="1" applyFont="1" applyFill="1" applyBorder="1" applyAlignment="1">
      <alignment horizontal="right" vertical="center"/>
    </xf>
    <xf numFmtId="3" fontId="3" fillId="24" borderId="0" xfId="0" applyNumberFormat="1" applyFont="1" applyFill="1" applyBorder="1" applyAlignment="1">
      <alignment/>
    </xf>
    <xf numFmtId="3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33" xfId="0" applyNumberFormat="1" applyFont="1" applyFill="1" applyBorder="1" applyAlignment="1" applyProtection="1">
      <alignment horizontal="right" vertical="center"/>
      <protection locked="0"/>
    </xf>
    <xf numFmtId="178" fontId="3" fillId="24" borderId="34" xfId="0" applyNumberFormat="1" applyFont="1" applyFill="1" applyBorder="1" applyAlignment="1">
      <alignment horizontal="right" vertical="center"/>
    </xf>
    <xf numFmtId="0" fontId="3" fillId="24" borderId="35" xfId="0" applyFont="1" applyFill="1" applyBorder="1" applyAlignment="1">
      <alignment horizontal="right" vertical="center"/>
    </xf>
    <xf numFmtId="178" fontId="3" fillId="24" borderId="36" xfId="0" applyNumberFormat="1" applyFont="1" applyFill="1" applyBorder="1" applyAlignment="1" applyProtection="1">
      <alignment horizontal="right" vertical="center"/>
      <protection locked="0"/>
    </xf>
    <xf numFmtId="178" fontId="3" fillId="24" borderId="15" xfId="0" applyNumberFormat="1" applyFont="1" applyFill="1" applyBorder="1" applyAlignment="1" applyProtection="1">
      <alignment horizontal="right" vertical="center"/>
      <protection locked="0"/>
    </xf>
    <xf numFmtId="178" fontId="3" fillId="24" borderId="37" xfId="0" applyNumberFormat="1" applyFont="1" applyFill="1" applyBorder="1" applyAlignment="1">
      <alignment horizontal="right" vertical="center"/>
    </xf>
    <xf numFmtId="178" fontId="3" fillId="24" borderId="36" xfId="0" applyNumberFormat="1" applyFont="1" applyFill="1" applyBorder="1" applyAlignment="1">
      <alignment horizontal="right" vertical="center"/>
    </xf>
    <xf numFmtId="179" fontId="3" fillId="24" borderId="36" xfId="0" applyNumberFormat="1" applyFont="1" applyFill="1" applyBorder="1" applyAlignment="1">
      <alignment horizontal="right" vertical="center"/>
    </xf>
    <xf numFmtId="179" fontId="3" fillId="24" borderId="15" xfId="0" applyNumberFormat="1" applyFont="1" applyFill="1" applyBorder="1" applyAlignment="1">
      <alignment horizontal="right" vertical="center"/>
    </xf>
    <xf numFmtId="179" fontId="3" fillId="24" borderId="38" xfId="0" applyNumberFormat="1" applyFont="1" applyFill="1" applyBorder="1" applyAlignment="1">
      <alignment horizontal="right" vertical="center"/>
    </xf>
    <xf numFmtId="3" fontId="3" fillId="24" borderId="39" xfId="0" applyNumberFormat="1" applyFont="1" applyFill="1" applyBorder="1" applyAlignment="1">
      <alignment horizontal="center"/>
    </xf>
    <xf numFmtId="0" fontId="3" fillId="24" borderId="40" xfId="0" applyNumberFormat="1" applyFont="1" applyFill="1" applyBorder="1" applyAlignment="1">
      <alignment horizontal="right" vertical="center"/>
    </xf>
    <xf numFmtId="178" fontId="3" fillId="24" borderId="41" xfId="0" applyNumberFormat="1" applyFont="1" applyFill="1" applyBorder="1" applyAlignment="1">
      <alignment horizontal="right" vertical="center"/>
    </xf>
    <xf numFmtId="0" fontId="3" fillId="24" borderId="42" xfId="0" applyFont="1" applyFill="1" applyBorder="1" applyAlignment="1">
      <alignment horizontal="right" vertical="center"/>
    </xf>
    <xf numFmtId="178" fontId="3" fillId="24" borderId="40" xfId="0" applyNumberFormat="1" applyFont="1" applyFill="1" applyBorder="1" applyAlignment="1">
      <alignment horizontal="right" vertical="center"/>
    </xf>
    <xf numFmtId="178" fontId="3" fillId="24" borderId="41" xfId="0" applyNumberFormat="1" applyFont="1" applyFill="1" applyBorder="1" applyAlignment="1" applyProtection="1">
      <alignment horizontal="right" vertical="center"/>
      <protection locked="0"/>
    </xf>
    <xf numFmtId="178" fontId="3" fillId="24" borderId="43" xfId="0" applyNumberFormat="1" applyFont="1" applyFill="1" applyBorder="1" applyAlignment="1">
      <alignment horizontal="right" vertical="center"/>
    </xf>
    <xf numFmtId="179" fontId="3" fillId="24" borderId="40" xfId="0" applyNumberFormat="1" applyFont="1" applyFill="1" applyBorder="1" applyAlignment="1">
      <alignment horizontal="right" vertical="center"/>
    </xf>
    <xf numFmtId="179" fontId="3" fillId="24" borderId="41" xfId="0" applyNumberFormat="1" applyFont="1" applyFill="1" applyBorder="1" applyAlignment="1">
      <alignment horizontal="right" vertical="center"/>
    </xf>
    <xf numFmtId="179" fontId="3" fillId="24" borderId="44" xfId="0" applyNumberFormat="1" applyFont="1" applyFill="1" applyBorder="1" applyAlignment="1">
      <alignment horizontal="right" vertical="center"/>
    </xf>
    <xf numFmtId="3" fontId="3" fillId="24" borderId="45" xfId="0" applyNumberFormat="1" applyFont="1" applyFill="1" applyBorder="1" applyAlignment="1">
      <alignment horizontal="center"/>
    </xf>
    <xf numFmtId="0" fontId="3" fillId="24" borderId="36" xfId="0" applyNumberFormat="1" applyFont="1" applyFill="1" applyBorder="1" applyAlignment="1">
      <alignment horizontal="right" vertical="center"/>
    </xf>
    <xf numFmtId="178" fontId="3" fillId="24" borderId="11" xfId="0" applyNumberFormat="1" applyFont="1" applyFill="1" applyBorder="1" applyAlignment="1">
      <alignment horizontal="right" vertical="center"/>
    </xf>
    <xf numFmtId="178" fontId="3" fillId="24" borderId="14" xfId="0" applyNumberFormat="1" applyFont="1" applyFill="1" applyBorder="1" applyAlignment="1">
      <alignment horizontal="right" vertical="center"/>
    </xf>
    <xf numFmtId="179" fontId="3" fillId="24" borderId="14" xfId="0" applyNumberFormat="1" applyFont="1" applyFill="1" applyBorder="1" applyAlignment="1">
      <alignment horizontal="right" vertical="center"/>
    </xf>
    <xf numFmtId="179" fontId="3" fillId="24" borderId="11" xfId="0" applyNumberFormat="1" applyFont="1" applyFill="1" applyBorder="1" applyAlignment="1">
      <alignment horizontal="right" vertical="center"/>
    </xf>
    <xf numFmtId="178" fontId="3" fillId="24" borderId="46" xfId="0" applyNumberFormat="1" applyFont="1" applyFill="1" applyBorder="1" applyAlignment="1" applyProtection="1">
      <alignment horizontal="right" vertical="center"/>
      <protection locked="0"/>
    </xf>
    <xf numFmtId="0" fontId="3" fillId="24" borderId="46" xfId="0" applyNumberFormat="1" applyFont="1" applyFill="1" applyBorder="1" applyAlignment="1">
      <alignment horizontal="right" vertical="center"/>
    </xf>
    <xf numFmtId="178" fontId="3" fillId="24" borderId="47" xfId="0" applyNumberFormat="1" applyFont="1" applyFill="1" applyBorder="1" applyAlignment="1">
      <alignment horizontal="right" vertical="center"/>
    </xf>
    <xf numFmtId="178" fontId="3" fillId="24" borderId="46" xfId="0" applyNumberFormat="1" applyFont="1" applyFill="1" applyBorder="1" applyAlignment="1">
      <alignment horizontal="right" vertical="center"/>
    </xf>
    <xf numFmtId="178" fontId="3" fillId="24" borderId="48" xfId="0" applyNumberFormat="1" applyFont="1" applyFill="1" applyBorder="1" applyAlignment="1">
      <alignment horizontal="right" vertical="center"/>
    </xf>
    <xf numFmtId="179" fontId="3" fillId="24" borderId="48" xfId="0" applyNumberFormat="1" applyFont="1" applyFill="1" applyBorder="1" applyAlignment="1">
      <alignment horizontal="right" vertical="center"/>
    </xf>
    <xf numFmtId="179" fontId="3" fillId="24" borderId="46" xfId="0" applyNumberFormat="1" applyFont="1" applyFill="1" applyBorder="1" applyAlignment="1">
      <alignment horizontal="right" vertical="center"/>
    </xf>
    <xf numFmtId="178" fontId="3" fillId="24" borderId="12" xfId="0" applyNumberFormat="1" applyFont="1" applyFill="1" applyBorder="1" applyAlignment="1">
      <alignment horizontal="right" vertical="center"/>
    </xf>
    <xf numFmtId="0" fontId="3" fillId="24" borderId="12" xfId="0" applyNumberFormat="1" applyFont="1" applyFill="1" applyBorder="1" applyAlignment="1">
      <alignment horizontal="right" vertical="center"/>
    </xf>
    <xf numFmtId="178" fontId="3" fillId="24" borderId="13" xfId="0" applyNumberFormat="1" applyFont="1" applyFill="1" applyBorder="1" applyAlignment="1">
      <alignment horizontal="right" vertical="center"/>
    </xf>
    <xf numFmtId="178" fontId="3" fillId="24" borderId="10" xfId="0" applyNumberFormat="1" applyFont="1" applyFill="1" applyBorder="1" applyAlignment="1">
      <alignment horizontal="right" vertical="center"/>
    </xf>
    <xf numFmtId="179" fontId="3" fillId="24" borderId="10" xfId="0" applyNumberFormat="1" applyFont="1" applyFill="1" applyBorder="1" applyAlignment="1">
      <alignment horizontal="right" vertical="center"/>
    </xf>
    <xf numFmtId="179" fontId="3" fillId="24" borderId="49" xfId="0" applyNumberFormat="1" applyFont="1" applyFill="1" applyBorder="1" applyAlignment="1">
      <alignment horizontal="right" vertical="center"/>
    </xf>
    <xf numFmtId="179" fontId="3" fillId="24" borderId="50" xfId="0" applyNumberFormat="1" applyFont="1" applyFill="1" applyBorder="1" applyAlignment="1">
      <alignment horizontal="right" vertical="center"/>
    </xf>
    <xf numFmtId="0" fontId="3" fillId="24" borderId="48" xfId="0" applyNumberFormat="1" applyFont="1" applyFill="1" applyBorder="1" applyAlignment="1">
      <alignment horizontal="right" vertical="center"/>
    </xf>
    <xf numFmtId="179" fontId="3" fillId="24" borderId="51" xfId="0" applyNumberFormat="1" applyFont="1" applyFill="1" applyBorder="1" applyAlignment="1">
      <alignment horizontal="right" vertical="center"/>
    </xf>
    <xf numFmtId="0" fontId="3" fillId="24" borderId="48" xfId="0" applyNumberFormat="1" applyFont="1" applyFill="1" applyBorder="1" applyAlignment="1" applyProtection="1">
      <alignment horizontal="right" vertical="center"/>
      <protection locked="0"/>
    </xf>
    <xf numFmtId="178" fontId="3" fillId="24" borderId="48" xfId="0" applyNumberFormat="1" applyFont="1" applyFill="1" applyBorder="1" applyAlignment="1" applyProtection="1">
      <alignment horizontal="right" vertical="center"/>
      <protection locked="0"/>
    </xf>
    <xf numFmtId="0" fontId="3" fillId="24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178" fontId="3" fillId="24" borderId="28" xfId="0" applyNumberFormat="1" applyFont="1" applyFill="1" applyBorder="1" applyAlignment="1">
      <alignment horizontal="right" vertical="center"/>
    </xf>
    <xf numFmtId="178" fontId="3" fillId="24" borderId="52" xfId="0" applyNumberFormat="1" applyFont="1" applyFill="1" applyBorder="1" applyAlignment="1">
      <alignment horizontal="right" vertical="center"/>
    </xf>
    <xf numFmtId="0" fontId="24" fillId="24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27" xfId="0" applyNumberFormat="1" applyFont="1" applyBorder="1" applyAlignment="1">
      <alignment/>
    </xf>
    <xf numFmtId="3" fontId="3" fillId="0" borderId="23" xfId="0" applyNumberFormat="1" applyFont="1" applyBorder="1" applyAlignment="1">
      <alignment horizontal="left"/>
    </xf>
    <xf numFmtId="3" fontId="3" fillId="0" borderId="24" xfId="0" applyNumberFormat="1" applyFont="1" applyBorder="1" applyAlignment="1">
      <alignment horizontal="left"/>
    </xf>
    <xf numFmtId="3" fontId="3" fillId="0" borderId="23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53" xfId="0" applyNumberFormat="1" applyFont="1" applyBorder="1" applyAlignment="1">
      <alignment/>
    </xf>
    <xf numFmtId="3" fontId="3" fillId="0" borderId="54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3" fontId="3" fillId="0" borderId="55" xfId="0" applyNumberFormat="1" applyFont="1" applyBorder="1" applyAlignment="1">
      <alignment/>
    </xf>
    <xf numFmtId="179" fontId="24" fillId="24" borderId="56" xfId="0" applyNumberFormat="1" applyFont="1" applyFill="1" applyBorder="1" applyAlignment="1">
      <alignment horizontal="right" vertical="center"/>
    </xf>
    <xf numFmtId="179" fontId="3" fillId="24" borderId="57" xfId="0" applyNumberFormat="1" applyFont="1" applyFill="1" applyBorder="1" applyAlignment="1">
      <alignment horizontal="right" vertical="center"/>
    </xf>
    <xf numFmtId="3" fontId="3" fillId="24" borderId="53" xfId="0" applyNumberFormat="1" applyFont="1" applyFill="1" applyBorder="1" applyAlignment="1">
      <alignment horizontal="center" shrinkToFit="1"/>
    </xf>
    <xf numFmtId="3" fontId="3" fillId="24" borderId="53" xfId="0" applyNumberFormat="1" applyFont="1" applyFill="1" applyBorder="1" applyAlignment="1">
      <alignment horizontal="center"/>
    </xf>
    <xf numFmtId="179" fontId="3" fillId="24" borderId="58" xfId="0" applyNumberFormat="1" applyFont="1" applyFill="1" applyBorder="1" applyAlignment="1">
      <alignment horizontal="right" vertical="center"/>
    </xf>
    <xf numFmtId="3" fontId="3" fillId="24" borderId="59" xfId="0" applyNumberFormat="1" applyFont="1" applyFill="1" applyBorder="1" applyAlignment="1">
      <alignment horizontal="center"/>
    </xf>
    <xf numFmtId="179" fontId="3" fillId="24" borderId="60" xfId="0" applyNumberFormat="1" applyFont="1" applyFill="1" applyBorder="1" applyAlignment="1">
      <alignment horizontal="right" vertical="center"/>
    </xf>
    <xf numFmtId="3" fontId="3" fillId="24" borderId="61" xfId="0" applyNumberFormat="1" applyFont="1" applyFill="1" applyBorder="1" applyAlignment="1">
      <alignment horizontal="center"/>
    </xf>
    <xf numFmtId="179" fontId="3" fillId="24" borderId="62" xfId="0" applyNumberFormat="1" applyFont="1" applyFill="1" applyBorder="1" applyAlignment="1">
      <alignment horizontal="right" vertical="center"/>
    </xf>
    <xf numFmtId="179" fontId="3" fillId="24" borderId="63" xfId="0" applyNumberFormat="1" applyFont="1" applyFill="1" applyBorder="1" applyAlignment="1">
      <alignment horizontal="right" vertical="center"/>
    </xf>
    <xf numFmtId="179" fontId="3" fillId="24" borderId="64" xfId="0" applyNumberFormat="1" applyFont="1" applyFill="1" applyBorder="1" applyAlignment="1">
      <alignment horizontal="right" vertical="center"/>
    </xf>
    <xf numFmtId="3" fontId="3" fillId="24" borderId="32" xfId="0" applyNumberFormat="1" applyFont="1" applyFill="1" applyBorder="1" applyAlignment="1">
      <alignment horizontal="center"/>
    </xf>
    <xf numFmtId="0" fontId="3" fillId="24" borderId="33" xfId="0" applyNumberFormat="1" applyFont="1" applyFill="1" applyBorder="1" applyAlignment="1">
      <alignment horizontal="right" vertical="center"/>
    </xf>
    <xf numFmtId="0" fontId="3" fillId="24" borderId="34" xfId="0" applyNumberFormat="1" applyFont="1" applyFill="1" applyBorder="1" applyAlignment="1">
      <alignment horizontal="right" vertical="center"/>
    </xf>
    <xf numFmtId="178" fontId="3" fillId="24" borderId="33" xfId="0" applyNumberFormat="1" applyFont="1" applyFill="1" applyBorder="1" applyAlignment="1">
      <alignment horizontal="right" vertical="center"/>
    </xf>
    <xf numFmtId="178" fontId="3" fillId="24" borderId="65" xfId="0" applyNumberFormat="1" applyFont="1" applyFill="1" applyBorder="1" applyAlignment="1">
      <alignment horizontal="right" vertical="center"/>
    </xf>
    <xf numFmtId="179" fontId="3" fillId="24" borderId="33" xfId="0" applyNumberFormat="1" applyFont="1" applyFill="1" applyBorder="1" applyAlignment="1">
      <alignment horizontal="right" vertical="center"/>
    </xf>
    <xf numFmtId="179" fontId="3" fillId="24" borderId="34" xfId="0" applyNumberFormat="1" applyFont="1" applyFill="1" applyBorder="1" applyAlignment="1">
      <alignment horizontal="right" vertical="center"/>
    </xf>
    <xf numFmtId="179" fontId="3" fillId="24" borderId="66" xfId="0" applyNumberFormat="1" applyFont="1" applyFill="1" applyBorder="1" applyAlignment="1">
      <alignment horizontal="right" vertical="center"/>
    </xf>
    <xf numFmtId="0" fontId="3" fillId="24" borderId="19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献血者数の推移（Ｆ１１－３）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9025"/>
          <c:y val="0.1185"/>
          <c:w val="0.8502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Sheet1!$V$7</c:f>
              <c:strCache>
                <c:ptCount val="1"/>
                <c:pt idx="0">
                  <c:v>県内計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Sheet1!$W$6:$AF$6</c:f>
              <c:strCache>
                <c:ptCount val="10"/>
                <c:pt idx="0">
                  <c:v>12年度</c:v>
                </c:pt>
                <c:pt idx="1">
                  <c:v>13年度</c:v>
                </c:pt>
                <c:pt idx="2">
                  <c:v>14年度</c:v>
                </c:pt>
                <c:pt idx="3">
                  <c:v>15年度</c:v>
                </c:pt>
                <c:pt idx="4">
                  <c:v>16年度</c:v>
                </c:pt>
                <c:pt idx="5">
                  <c:v>17年度</c:v>
                </c:pt>
                <c:pt idx="6">
                  <c:v>18年度</c:v>
                </c:pt>
                <c:pt idx="7">
                  <c:v>19年度</c:v>
                </c:pt>
                <c:pt idx="8">
                  <c:v>20年度</c:v>
                </c:pt>
                <c:pt idx="9">
                  <c:v>21年度</c:v>
                </c:pt>
              </c:strCache>
            </c:strRef>
          </c:cat>
          <c:val>
            <c:numRef>
              <c:f>Sheet1!$W$7:$AF$7</c:f>
              <c:numCache>
                <c:ptCount val="10"/>
                <c:pt idx="0">
                  <c:v>88736</c:v>
                </c:pt>
                <c:pt idx="1">
                  <c:v>93256</c:v>
                </c:pt>
                <c:pt idx="2">
                  <c:v>79795</c:v>
                </c:pt>
                <c:pt idx="3">
                  <c:v>75165</c:v>
                </c:pt>
                <c:pt idx="4">
                  <c:v>75541</c:v>
                </c:pt>
                <c:pt idx="5">
                  <c:v>78538</c:v>
                </c:pt>
                <c:pt idx="6">
                  <c:v>76914</c:v>
                </c:pt>
                <c:pt idx="7">
                  <c:v>74450</c:v>
                </c:pt>
                <c:pt idx="8">
                  <c:v>73517</c:v>
                </c:pt>
                <c:pt idx="9">
                  <c:v>76141</c:v>
                </c:pt>
              </c:numCache>
            </c:numRef>
          </c:val>
          <c:smooth val="0"/>
        </c:ser>
        <c:marker val="1"/>
        <c:axId val="7994199"/>
        <c:axId val="4838928"/>
      </c:lineChart>
      <c:lineChart>
        <c:grouping val="standard"/>
        <c:varyColors val="0"/>
        <c:ser>
          <c:idx val="1"/>
          <c:order val="1"/>
          <c:tx>
            <c:strRef>
              <c:f>Sheet1!$V$8</c:f>
              <c:strCache>
                <c:ptCount val="1"/>
                <c:pt idx="0">
                  <c:v>管内計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Sheet1!$W$6:$AF$6</c:f>
              <c:strCache>
                <c:ptCount val="10"/>
                <c:pt idx="0">
                  <c:v>12年度</c:v>
                </c:pt>
                <c:pt idx="1">
                  <c:v>13年度</c:v>
                </c:pt>
                <c:pt idx="2">
                  <c:v>14年度</c:v>
                </c:pt>
                <c:pt idx="3">
                  <c:v>15年度</c:v>
                </c:pt>
                <c:pt idx="4">
                  <c:v>16年度</c:v>
                </c:pt>
                <c:pt idx="5">
                  <c:v>17年度</c:v>
                </c:pt>
                <c:pt idx="6">
                  <c:v>18年度</c:v>
                </c:pt>
                <c:pt idx="7">
                  <c:v>19年度</c:v>
                </c:pt>
                <c:pt idx="8">
                  <c:v>20年度</c:v>
                </c:pt>
                <c:pt idx="9">
                  <c:v>21年度</c:v>
                </c:pt>
              </c:strCache>
            </c:strRef>
          </c:cat>
          <c:val>
            <c:numRef>
              <c:f>Sheet1!$W$8:$AF$8</c:f>
              <c:numCache>
                <c:ptCount val="10"/>
                <c:pt idx="0">
                  <c:v>11463</c:v>
                </c:pt>
                <c:pt idx="1">
                  <c:v>9808</c:v>
                </c:pt>
                <c:pt idx="2">
                  <c:v>10192</c:v>
                </c:pt>
                <c:pt idx="3">
                  <c:v>9298</c:v>
                </c:pt>
                <c:pt idx="4">
                  <c:v>8895</c:v>
                </c:pt>
                <c:pt idx="5">
                  <c:v>8722</c:v>
                </c:pt>
                <c:pt idx="6">
                  <c:v>8085</c:v>
                </c:pt>
                <c:pt idx="7">
                  <c:v>7556</c:v>
                </c:pt>
                <c:pt idx="8">
                  <c:v>7494</c:v>
                </c:pt>
                <c:pt idx="9">
                  <c:v>7618</c:v>
                </c:pt>
              </c:numCache>
            </c:numRef>
          </c:val>
          <c:smooth val="0"/>
        </c:ser>
        <c:marker val="1"/>
        <c:axId val="43550353"/>
        <c:axId val="56408858"/>
      </c:lineChart>
      <c:catAx>
        <c:axId val="79941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8928"/>
        <c:crosses val="autoZero"/>
        <c:auto val="1"/>
        <c:lblOffset val="100"/>
        <c:tickLblSkip val="1"/>
        <c:noMultiLvlLbl val="0"/>
      </c:catAx>
      <c:valAx>
        <c:axId val="4838928"/>
        <c:scaling>
          <c:orientation val="minMax"/>
          <c:min val="5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94199"/>
        <c:crossesAt val="1"/>
        <c:crossBetween val="between"/>
        <c:dispUnits/>
        <c:majorUnit val="10000"/>
      </c:valAx>
      <c:catAx>
        <c:axId val="43550353"/>
        <c:scaling>
          <c:orientation val="minMax"/>
        </c:scaling>
        <c:axPos val="b"/>
        <c:delete val="1"/>
        <c:majorTickMark val="out"/>
        <c:minorTickMark val="none"/>
        <c:tickLblPos val="none"/>
        <c:crossAx val="56408858"/>
        <c:crosses val="autoZero"/>
        <c:auto val="1"/>
        <c:lblOffset val="100"/>
        <c:tickLblSkip val="1"/>
        <c:noMultiLvlLbl val="0"/>
      </c:catAx>
      <c:valAx>
        <c:axId val="56408858"/>
        <c:scaling>
          <c:orientation val="minMax"/>
          <c:min val="7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50353"/>
        <c:crosses val="max"/>
        <c:crossBetween val="between"/>
        <c:dispUnits/>
        <c:majorUnit val="1000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"/>
          <c:y val="0.4535"/>
          <c:w val="0.07775"/>
          <c:h val="0.1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0" b="0" i="0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35"/>
          <c:y val="0.20875"/>
          <c:w val="0.96075"/>
          <c:h val="0.7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Sheet1!$B$7:$B$19</c:f>
              <c:numCache>
                <c:ptCount val="13"/>
                <c:pt idx="0">
                  <c:v>212</c:v>
                </c:pt>
                <c:pt idx="1">
                  <c:v>155</c:v>
                </c:pt>
                <c:pt idx="2">
                  <c:v>34</c:v>
                </c:pt>
                <c:pt idx="3">
                  <c:v>87</c:v>
                </c:pt>
                <c:pt idx="4">
                  <c:v>34</c:v>
                </c:pt>
                <c:pt idx="5">
                  <c:v>18</c:v>
                </c:pt>
                <c:pt idx="6">
                  <c:v>16</c:v>
                </c:pt>
                <c:pt idx="7">
                  <c:v>57</c:v>
                </c:pt>
                <c:pt idx="8">
                  <c:v>8</c:v>
                </c:pt>
                <c:pt idx="9">
                  <c:v>25</c:v>
                </c:pt>
                <c:pt idx="10">
                  <c:v>19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Sheet1!$C$7:$C$19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37917675"/>
        <c:axId val="5714756"/>
      </c:barChart>
      <c:catAx>
        <c:axId val="3791767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0" b="0" i="0" u="none" baseline="0">
                    <a:latin typeface="ＭＳ ゴシック"/>
                    <a:ea typeface="ＭＳ ゴシック"/>
                    <a:cs typeface="ＭＳ 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75"/>
              <c:y val="0.00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4756"/>
        <c:crosses val="autoZero"/>
        <c:auto val="1"/>
        <c:lblOffset val="100"/>
        <c:tickLblSkip val="2"/>
        <c:noMultiLvlLbl val="0"/>
      </c:catAx>
      <c:valAx>
        <c:axId val="5714756"/>
        <c:scaling>
          <c:orientation val="minMax"/>
        </c:scaling>
        <c:axPos val="t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0" b="0" i="0" u="none" baseline="0">
                    <a:latin typeface="ＭＳ ゴシック"/>
                    <a:ea typeface="ＭＳ ゴシック"/>
                    <a:cs typeface="ＭＳ 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25"/>
              <c:y val="0.003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176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</cdr:x>
      <cdr:y>0</cdr:y>
    </cdr:from>
    <cdr:to>
      <cdr:x>0.12575</cdr:x>
      <cdr:y>0.09625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809625" y="0"/>
          <a:ext cx="762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県内計</a:t>
          </a:r>
        </a:p>
      </cdr:txBody>
    </cdr:sp>
  </cdr:relSizeAnchor>
  <cdr:relSizeAnchor xmlns:cdr="http://schemas.openxmlformats.org/drawingml/2006/chartDrawing">
    <cdr:from>
      <cdr:x>0.915</cdr:x>
      <cdr:y>0</cdr:y>
    </cdr:from>
    <cdr:to>
      <cdr:x>0.9735</cdr:x>
      <cdr:y>0.09625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11468100" y="0"/>
          <a:ext cx="733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管内計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104775</xdr:rowOff>
    </xdr:from>
    <xdr:ext cx="12534900" cy="2571750"/>
    <xdr:graphicFrame>
      <xdr:nvGraphicFramePr>
        <xdr:cNvPr id="1" name="Chart 1"/>
        <xdr:cNvGraphicFramePr/>
      </xdr:nvGraphicFramePr>
      <xdr:xfrm>
        <a:off x="0" y="4371975"/>
        <a:ext cx="125349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172325" cy="3143250"/>
    <xdr:graphicFrame>
      <xdr:nvGraphicFramePr>
        <xdr:cNvPr id="1" name="Chart 1"/>
        <xdr:cNvGraphicFramePr/>
      </xdr:nvGraphicFramePr>
      <xdr:xfrm>
        <a:off x="0" y="0"/>
        <a:ext cx="71723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tabSelected="1" zoomScale="110" zoomScaleNormal="110" zoomScaleSheetLayoutView="75" zoomScalePageLayoutView="0" workbookViewId="0" topLeftCell="H19">
      <selection activeCell="V22" sqref="V22"/>
    </sheetView>
  </sheetViews>
  <sheetFormatPr defaultColWidth="10.7109375" defaultRowHeight="9.75" customHeight="1"/>
  <cols>
    <col min="1" max="1" width="15.140625" style="4" customWidth="1"/>
    <col min="2" max="20" width="8.8515625" style="4" customWidth="1"/>
    <col min="21" max="16384" width="10.7109375" style="4" customWidth="1"/>
  </cols>
  <sheetData>
    <row r="1" ht="15.75" customHeight="1">
      <c r="A1" s="3" t="s">
        <v>30</v>
      </c>
    </row>
    <row r="2" ht="15.75" customHeight="1" thickBot="1">
      <c r="T2" s="99" t="s">
        <v>40</v>
      </c>
    </row>
    <row r="3" spans="1:21" ht="15.75" customHeight="1">
      <c r="A3" s="103" t="s">
        <v>0</v>
      </c>
      <c r="B3" s="104" t="s">
        <v>1</v>
      </c>
      <c r="C3" s="105"/>
      <c r="D3" s="105"/>
      <c r="E3" s="104" t="s">
        <v>2</v>
      </c>
      <c r="F3" s="105"/>
      <c r="G3" s="105"/>
      <c r="H3" s="105"/>
      <c r="I3" s="104" t="s">
        <v>3</v>
      </c>
      <c r="J3" s="105"/>
      <c r="K3" s="105"/>
      <c r="L3" s="105"/>
      <c r="M3" s="106" t="s">
        <v>4</v>
      </c>
      <c r="N3" s="105"/>
      <c r="O3" s="105"/>
      <c r="P3" s="105"/>
      <c r="Q3" s="104" t="s">
        <v>5</v>
      </c>
      <c r="R3" s="105"/>
      <c r="S3" s="105"/>
      <c r="T3" s="107"/>
      <c r="U3" s="5"/>
    </row>
    <row r="4" spans="1:21" ht="15.75" customHeight="1">
      <c r="A4" s="108"/>
      <c r="B4" s="6" t="s">
        <v>6</v>
      </c>
      <c r="C4" s="7" t="s">
        <v>7</v>
      </c>
      <c r="D4" s="7" t="s">
        <v>8</v>
      </c>
      <c r="E4" s="8" t="s">
        <v>9</v>
      </c>
      <c r="F4" s="9"/>
      <c r="G4" s="7" t="s">
        <v>7</v>
      </c>
      <c r="H4" s="10" t="s">
        <v>8</v>
      </c>
      <c r="I4" s="8" t="s">
        <v>9</v>
      </c>
      <c r="J4" s="9"/>
      <c r="K4" s="7" t="s">
        <v>7</v>
      </c>
      <c r="L4" s="7" t="s">
        <v>8</v>
      </c>
      <c r="M4" s="9" t="s">
        <v>9</v>
      </c>
      <c r="N4" s="9"/>
      <c r="O4" s="7" t="s">
        <v>7</v>
      </c>
      <c r="P4" s="7" t="s">
        <v>10</v>
      </c>
      <c r="Q4" s="8" t="s">
        <v>9</v>
      </c>
      <c r="R4" s="9"/>
      <c r="S4" s="7" t="s">
        <v>31</v>
      </c>
      <c r="T4" s="109" t="s">
        <v>32</v>
      </c>
      <c r="U4" s="5"/>
    </row>
    <row r="5" spans="1:22" ht="15.75" customHeight="1" thickBot="1">
      <c r="A5" s="110" t="s">
        <v>11</v>
      </c>
      <c r="B5" s="11"/>
      <c r="C5" s="2"/>
      <c r="D5" s="2"/>
      <c r="E5" s="1" t="s">
        <v>12</v>
      </c>
      <c r="F5" s="1" t="s">
        <v>13</v>
      </c>
      <c r="G5" s="2"/>
      <c r="H5" s="12"/>
      <c r="I5" s="1" t="s">
        <v>12</v>
      </c>
      <c r="J5" s="1" t="s">
        <v>13</v>
      </c>
      <c r="K5" s="2"/>
      <c r="L5" s="2"/>
      <c r="M5" s="9" t="s">
        <v>12</v>
      </c>
      <c r="N5" s="1" t="s">
        <v>13</v>
      </c>
      <c r="O5" s="2"/>
      <c r="P5" s="2"/>
      <c r="Q5" s="1" t="s">
        <v>12</v>
      </c>
      <c r="R5" s="1" t="s">
        <v>13</v>
      </c>
      <c r="S5" s="2"/>
      <c r="T5" s="111"/>
      <c r="U5" s="5"/>
      <c r="V5" s="5" t="s">
        <v>14</v>
      </c>
    </row>
    <row r="6" spans="1:32" s="30" customFormat="1" ht="15.75" customHeight="1" thickBot="1">
      <c r="A6" s="20" t="s">
        <v>24</v>
      </c>
      <c r="B6" s="102">
        <v>993</v>
      </c>
      <c r="C6" s="21">
        <v>0</v>
      </c>
      <c r="D6" s="131">
        <v>993</v>
      </c>
      <c r="E6" s="22">
        <v>6500</v>
      </c>
      <c r="F6" s="22">
        <v>42000</v>
      </c>
      <c r="G6" s="23">
        <v>31500</v>
      </c>
      <c r="H6" s="24">
        <f aca="true" t="shared" si="0" ref="H6:H13">SUM(E6:G6)</f>
        <v>80000</v>
      </c>
      <c r="I6" s="22">
        <v>8757</v>
      </c>
      <c r="J6" s="22">
        <v>39350</v>
      </c>
      <c r="K6" s="23">
        <v>28034</v>
      </c>
      <c r="L6" s="21">
        <f aca="true" t="shared" si="1" ref="L6:L19">SUM(I6:K6)</f>
        <v>76141</v>
      </c>
      <c r="M6" s="24">
        <f aca="true" t="shared" si="2" ref="M6:M14">I6*200/B6</f>
        <v>1763.7462235649548</v>
      </c>
      <c r="N6" s="25">
        <f aca="true" t="shared" si="3" ref="N6:N14">J6*400/B6</f>
        <v>15850.956696878147</v>
      </c>
      <c r="O6" s="21">
        <v>0</v>
      </c>
      <c r="P6" s="21">
        <f aca="true" t="shared" si="4" ref="P6:P19">M6+N6</f>
        <v>17614.702920443102</v>
      </c>
      <c r="Q6" s="26">
        <f aca="true" t="shared" si="5" ref="Q6:Q14">ROUND(I6/E6*100,1)</f>
        <v>134.7</v>
      </c>
      <c r="R6" s="26">
        <f aca="true" t="shared" si="6" ref="R6:R19">ROUND(J6/F6*100,1)</f>
        <v>93.7</v>
      </c>
      <c r="S6" s="27">
        <f aca="true" t="shared" si="7" ref="S6:S19">ROUND((I6+J6)/(E6+F6)*100,1)</f>
        <v>99.2</v>
      </c>
      <c r="T6" s="112">
        <f>ROUND(K6/G6*100,1)</f>
        <v>89</v>
      </c>
      <c r="U6" s="28"/>
      <c r="V6" s="29"/>
      <c r="W6" s="29" t="s">
        <v>37</v>
      </c>
      <c r="X6" s="29" t="s">
        <v>15</v>
      </c>
      <c r="Y6" s="29" t="s">
        <v>16</v>
      </c>
      <c r="Z6" s="29" t="s">
        <v>17</v>
      </c>
      <c r="AA6" s="29" t="s">
        <v>34</v>
      </c>
      <c r="AB6" s="29" t="s">
        <v>35</v>
      </c>
      <c r="AC6" s="29" t="s">
        <v>36</v>
      </c>
      <c r="AD6" s="29" t="s">
        <v>38</v>
      </c>
      <c r="AE6" s="29" t="s">
        <v>39</v>
      </c>
      <c r="AF6" s="29" t="s">
        <v>42</v>
      </c>
    </row>
    <row r="7" spans="1:32" s="30" customFormat="1" ht="15.75" customHeight="1" thickBot="1">
      <c r="A7" s="20" t="s">
        <v>18</v>
      </c>
      <c r="B7" s="31">
        <v>212</v>
      </c>
      <c r="C7" s="32">
        <v>0</v>
      </c>
      <c r="D7" s="33">
        <v>212</v>
      </c>
      <c r="E7" s="34">
        <v>1020</v>
      </c>
      <c r="F7" s="34">
        <v>7000</v>
      </c>
      <c r="G7" s="35">
        <v>0</v>
      </c>
      <c r="H7" s="36">
        <f t="shared" si="0"/>
        <v>8020</v>
      </c>
      <c r="I7" s="34">
        <v>1478</v>
      </c>
      <c r="J7" s="34">
        <v>6139</v>
      </c>
      <c r="K7" s="32">
        <v>1</v>
      </c>
      <c r="L7" s="32">
        <f t="shared" si="1"/>
        <v>7618</v>
      </c>
      <c r="M7" s="36">
        <f t="shared" si="2"/>
        <v>1394.3396226415093</v>
      </c>
      <c r="N7" s="34">
        <f t="shared" si="3"/>
        <v>11583.018867924528</v>
      </c>
      <c r="O7" s="32">
        <v>0</v>
      </c>
      <c r="P7" s="32">
        <f t="shared" si="4"/>
        <v>12977.358490566037</v>
      </c>
      <c r="Q7" s="37">
        <f t="shared" si="5"/>
        <v>144.9</v>
      </c>
      <c r="R7" s="37">
        <f t="shared" si="6"/>
        <v>87.7</v>
      </c>
      <c r="S7" s="37">
        <f t="shared" si="7"/>
        <v>95</v>
      </c>
      <c r="T7" s="113" t="s">
        <v>33</v>
      </c>
      <c r="U7" s="28"/>
      <c r="V7" s="29" t="s">
        <v>19</v>
      </c>
      <c r="W7" s="38">
        <v>88736</v>
      </c>
      <c r="X7" s="38">
        <v>93256</v>
      </c>
      <c r="Y7" s="38">
        <v>79795</v>
      </c>
      <c r="Z7" s="38">
        <v>75165</v>
      </c>
      <c r="AA7" s="38">
        <v>75541</v>
      </c>
      <c r="AB7" s="38">
        <v>78538</v>
      </c>
      <c r="AC7" s="38">
        <v>76914</v>
      </c>
      <c r="AD7" s="38">
        <v>74450</v>
      </c>
      <c r="AE7" s="38">
        <v>73517</v>
      </c>
      <c r="AF7" s="39">
        <v>76141</v>
      </c>
    </row>
    <row r="8" spans="1:32" s="30" customFormat="1" ht="15.75" customHeight="1" thickBot="1">
      <c r="A8" s="114" t="s">
        <v>22</v>
      </c>
      <c r="B8" s="40">
        <f>B9+B10+B11</f>
        <v>155</v>
      </c>
      <c r="C8" s="41">
        <v>0</v>
      </c>
      <c r="D8" s="33">
        <f>D9+D10+D11</f>
        <v>155</v>
      </c>
      <c r="E8" s="33">
        <f>E9+E10+E11</f>
        <v>787</v>
      </c>
      <c r="F8" s="33">
        <f>F9+F10+F11</f>
        <v>5406</v>
      </c>
      <c r="G8" s="35">
        <v>0</v>
      </c>
      <c r="H8" s="36">
        <f t="shared" si="0"/>
        <v>6193</v>
      </c>
      <c r="I8" s="34">
        <f>I9+I10+I11</f>
        <v>1066</v>
      </c>
      <c r="J8" s="34">
        <f>J9+J10+J11</f>
        <v>4440</v>
      </c>
      <c r="K8" s="33">
        <f>K9+K10+K11</f>
        <v>1</v>
      </c>
      <c r="L8" s="32">
        <f t="shared" si="1"/>
        <v>5507</v>
      </c>
      <c r="M8" s="36">
        <f t="shared" si="2"/>
        <v>1375.483870967742</v>
      </c>
      <c r="N8" s="34">
        <f t="shared" si="3"/>
        <v>11458.064516129032</v>
      </c>
      <c r="O8" s="32">
        <v>0</v>
      </c>
      <c r="P8" s="32">
        <f t="shared" si="4"/>
        <v>12833.548387096775</v>
      </c>
      <c r="Q8" s="37">
        <f t="shared" si="5"/>
        <v>135.5</v>
      </c>
      <c r="R8" s="37">
        <f t="shared" si="6"/>
        <v>82.1</v>
      </c>
      <c r="S8" s="42">
        <f t="shared" si="7"/>
        <v>88.9</v>
      </c>
      <c r="T8" s="43" t="s">
        <v>33</v>
      </c>
      <c r="U8" s="28"/>
      <c r="V8" s="29" t="s">
        <v>20</v>
      </c>
      <c r="W8" s="38">
        <v>11463</v>
      </c>
      <c r="X8" s="38">
        <v>9808</v>
      </c>
      <c r="Y8" s="38">
        <v>10192</v>
      </c>
      <c r="Z8" s="38">
        <v>9298</v>
      </c>
      <c r="AA8" s="38">
        <v>8895</v>
      </c>
      <c r="AB8" s="38">
        <v>8722</v>
      </c>
      <c r="AC8" s="38">
        <v>8085</v>
      </c>
      <c r="AD8" s="38">
        <v>7556</v>
      </c>
      <c r="AE8" s="38">
        <v>7494</v>
      </c>
      <c r="AF8" s="39">
        <v>7618</v>
      </c>
    </row>
    <row r="9" spans="1:31" s="30" customFormat="1" ht="15.75" customHeight="1">
      <c r="A9" s="44" t="s">
        <v>25</v>
      </c>
      <c r="B9" s="33">
        <v>34</v>
      </c>
      <c r="C9" s="32">
        <v>0</v>
      </c>
      <c r="D9" s="33">
        <v>34</v>
      </c>
      <c r="E9" s="45">
        <v>162</v>
      </c>
      <c r="F9" s="46">
        <v>1109</v>
      </c>
      <c r="G9" s="19">
        <v>0</v>
      </c>
      <c r="H9" s="47">
        <f t="shared" si="0"/>
        <v>1271</v>
      </c>
      <c r="I9" s="46">
        <v>218</v>
      </c>
      <c r="J9" s="46">
        <v>953</v>
      </c>
      <c r="K9" s="19">
        <v>0</v>
      </c>
      <c r="L9" s="48">
        <f t="shared" si="1"/>
        <v>1171</v>
      </c>
      <c r="M9" s="47">
        <f t="shared" si="2"/>
        <v>1282.3529411764705</v>
      </c>
      <c r="N9" s="46">
        <f t="shared" si="3"/>
        <v>11211.764705882353</v>
      </c>
      <c r="O9" s="48">
        <v>0</v>
      </c>
      <c r="P9" s="48">
        <f t="shared" si="4"/>
        <v>12494.117647058823</v>
      </c>
      <c r="Q9" s="49">
        <f t="shared" si="5"/>
        <v>134.6</v>
      </c>
      <c r="R9" s="49">
        <f t="shared" si="6"/>
        <v>85.9</v>
      </c>
      <c r="S9" s="50">
        <f t="shared" si="7"/>
        <v>92.1</v>
      </c>
      <c r="T9" s="51" t="s">
        <v>33</v>
      </c>
      <c r="U9" s="28"/>
      <c r="W9" s="52"/>
      <c r="X9" s="52"/>
      <c r="Y9" s="52"/>
      <c r="Z9" s="52"/>
      <c r="AA9" s="52"/>
      <c r="AB9" s="52"/>
      <c r="AC9" s="52"/>
      <c r="AE9" s="52"/>
    </row>
    <row r="10" spans="1:21" s="30" customFormat="1" ht="15.75" customHeight="1" thickBot="1">
      <c r="A10" s="53" t="s">
        <v>26</v>
      </c>
      <c r="B10" s="54">
        <v>87</v>
      </c>
      <c r="C10" s="55">
        <v>0</v>
      </c>
      <c r="D10" s="54">
        <v>87</v>
      </c>
      <c r="E10" s="56">
        <v>444</v>
      </c>
      <c r="F10" s="57">
        <v>3049</v>
      </c>
      <c r="G10" s="58">
        <v>0</v>
      </c>
      <c r="H10" s="59">
        <f t="shared" si="0"/>
        <v>3493</v>
      </c>
      <c r="I10" s="57">
        <v>603</v>
      </c>
      <c r="J10" s="57">
        <v>2637</v>
      </c>
      <c r="K10" s="18">
        <v>1</v>
      </c>
      <c r="L10" s="18">
        <f t="shared" si="1"/>
        <v>3241</v>
      </c>
      <c r="M10" s="59">
        <f t="shared" si="2"/>
        <v>1386.2068965517242</v>
      </c>
      <c r="N10" s="60">
        <f t="shared" si="3"/>
        <v>12124.137931034482</v>
      </c>
      <c r="O10" s="18">
        <v>0</v>
      </c>
      <c r="P10" s="18">
        <f t="shared" si="4"/>
        <v>13510.344827586207</v>
      </c>
      <c r="Q10" s="61">
        <f t="shared" si="5"/>
        <v>135.8</v>
      </c>
      <c r="R10" s="61">
        <f t="shared" si="6"/>
        <v>86.5</v>
      </c>
      <c r="S10" s="62">
        <f t="shared" si="7"/>
        <v>92.8</v>
      </c>
      <c r="T10" s="63" t="s">
        <v>33</v>
      </c>
      <c r="U10" s="28"/>
    </row>
    <row r="11" spans="1:21" s="30" customFormat="1" ht="15.75" customHeight="1">
      <c r="A11" s="44" t="s">
        <v>27</v>
      </c>
      <c r="B11" s="33">
        <f>B12+B13</f>
        <v>34</v>
      </c>
      <c r="C11" s="32">
        <v>0</v>
      </c>
      <c r="D11" s="33">
        <f>D12+D13</f>
        <v>34</v>
      </c>
      <c r="E11" s="33">
        <f>E12+E13</f>
        <v>181</v>
      </c>
      <c r="F11" s="33">
        <f>F12+F13</f>
        <v>1248</v>
      </c>
      <c r="G11" s="35">
        <v>0</v>
      </c>
      <c r="H11" s="36">
        <f t="shared" si="0"/>
        <v>1429</v>
      </c>
      <c r="I11" s="33">
        <f>I12+I13</f>
        <v>245</v>
      </c>
      <c r="J11" s="33">
        <f>J12+J13</f>
        <v>850</v>
      </c>
      <c r="K11" s="35">
        <v>0</v>
      </c>
      <c r="L11" s="33">
        <f>L12+L13</f>
        <v>1095</v>
      </c>
      <c r="M11" s="100">
        <f t="shared" si="2"/>
        <v>1441.1764705882354</v>
      </c>
      <c r="N11" s="34">
        <f t="shared" si="3"/>
        <v>10000</v>
      </c>
      <c r="O11" s="32">
        <v>0</v>
      </c>
      <c r="P11" s="32">
        <f t="shared" si="4"/>
        <v>11441.176470588236</v>
      </c>
      <c r="Q11" s="37">
        <f t="shared" si="5"/>
        <v>135.4</v>
      </c>
      <c r="R11" s="37">
        <f t="shared" si="6"/>
        <v>68.1</v>
      </c>
      <c r="S11" s="42">
        <f t="shared" si="7"/>
        <v>76.6</v>
      </c>
      <c r="T11" s="43" t="s">
        <v>33</v>
      </c>
      <c r="U11" s="28"/>
    </row>
    <row r="12" spans="1:21" s="30" customFormat="1" ht="15.75" customHeight="1">
      <c r="A12" s="64" t="s">
        <v>28</v>
      </c>
      <c r="B12" s="65">
        <v>18</v>
      </c>
      <c r="C12" s="66">
        <v>0</v>
      </c>
      <c r="D12" s="65">
        <v>18</v>
      </c>
      <c r="E12" s="67">
        <v>106</v>
      </c>
      <c r="F12" s="68">
        <v>728</v>
      </c>
      <c r="G12" s="69">
        <v>0</v>
      </c>
      <c r="H12" s="70">
        <f t="shared" si="0"/>
        <v>834</v>
      </c>
      <c r="I12" s="68">
        <v>168</v>
      </c>
      <c r="J12" s="68">
        <v>475</v>
      </c>
      <c r="K12" s="69">
        <v>0</v>
      </c>
      <c r="L12" s="66">
        <f t="shared" si="1"/>
        <v>643</v>
      </c>
      <c r="M12" s="70">
        <f t="shared" si="2"/>
        <v>1866.6666666666667</v>
      </c>
      <c r="N12" s="68">
        <f t="shared" si="3"/>
        <v>10555.555555555555</v>
      </c>
      <c r="O12" s="66">
        <v>0</v>
      </c>
      <c r="P12" s="66">
        <f t="shared" si="4"/>
        <v>12422.22222222222</v>
      </c>
      <c r="Q12" s="71">
        <f t="shared" si="5"/>
        <v>158.5</v>
      </c>
      <c r="R12" s="71">
        <f t="shared" si="6"/>
        <v>65.2</v>
      </c>
      <c r="S12" s="72">
        <f t="shared" si="7"/>
        <v>77.1</v>
      </c>
      <c r="T12" s="73" t="s">
        <v>33</v>
      </c>
      <c r="U12" s="28"/>
    </row>
    <row r="13" spans="1:21" s="30" customFormat="1" ht="15.75" customHeight="1" thickBot="1">
      <c r="A13" s="74" t="s">
        <v>29</v>
      </c>
      <c r="B13" s="75">
        <v>16</v>
      </c>
      <c r="C13" s="18">
        <v>0</v>
      </c>
      <c r="D13" s="75">
        <v>16</v>
      </c>
      <c r="E13" s="56">
        <v>75</v>
      </c>
      <c r="F13" s="60">
        <v>520</v>
      </c>
      <c r="G13" s="58">
        <v>0</v>
      </c>
      <c r="H13" s="59">
        <f t="shared" si="0"/>
        <v>595</v>
      </c>
      <c r="I13" s="60">
        <v>77</v>
      </c>
      <c r="J13" s="60">
        <v>375</v>
      </c>
      <c r="K13" s="58">
        <v>0</v>
      </c>
      <c r="L13" s="18">
        <f t="shared" si="1"/>
        <v>452</v>
      </c>
      <c r="M13" s="59">
        <f t="shared" si="2"/>
        <v>962.5</v>
      </c>
      <c r="N13" s="60">
        <f t="shared" si="3"/>
        <v>9375</v>
      </c>
      <c r="O13" s="18">
        <v>0</v>
      </c>
      <c r="P13" s="18">
        <f t="shared" si="4"/>
        <v>10337.5</v>
      </c>
      <c r="Q13" s="61">
        <f t="shared" si="5"/>
        <v>102.7</v>
      </c>
      <c r="R13" s="61">
        <f t="shared" si="6"/>
        <v>72.1</v>
      </c>
      <c r="S13" s="62">
        <f t="shared" si="7"/>
        <v>76</v>
      </c>
      <c r="T13" s="63" t="s">
        <v>33</v>
      </c>
      <c r="U13" s="28"/>
    </row>
    <row r="14" spans="1:21" s="30" customFormat="1" ht="15.75" customHeight="1" thickBot="1">
      <c r="A14" s="115" t="s">
        <v>23</v>
      </c>
      <c r="B14" s="40">
        <f>B15+B16+B17+B19</f>
        <v>57</v>
      </c>
      <c r="C14" s="76">
        <v>0</v>
      </c>
      <c r="D14" s="40">
        <f>D15+D16+D17+D19</f>
        <v>57</v>
      </c>
      <c r="E14" s="40">
        <f aca="true" t="shared" si="8" ref="E14:L14">E15+E16+E17+E19</f>
        <v>233</v>
      </c>
      <c r="F14" s="40">
        <f t="shared" si="8"/>
        <v>1594</v>
      </c>
      <c r="G14" s="40" t="s">
        <v>41</v>
      </c>
      <c r="H14" s="77">
        <f>H15+H16+H17+H19</f>
        <v>1827</v>
      </c>
      <c r="I14" s="40">
        <f t="shared" si="8"/>
        <v>412</v>
      </c>
      <c r="J14" s="40">
        <f t="shared" si="8"/>
        <v>1699</v>
      </c>
      <c r="K14" s="40" t="s">
        <v>41</v>
      </c>
      <c r="L14" s="40">
        <f t="shared" si="8"/>
        <v>2111</v>
      </c>
      <c r="M14" s="101">
        <f t="shared" si="2"/>
        <v>1445.6140350877192</v>
      </c>
      <c r="N14" s="77">
        <f t="shared" si="3"/>
        <v>11922.807017543859</v>
      </c>
      <c r="O14" s="76">
        <v>0</v>
      </c>
      <c r="P14" s="76">
        <f t="shared" si="4"/>
        <v>13368.421052631578</v>
      </c>
      <c r="Q14" s="78">
        <f t="shared" si="5"/>
        <v>176.8</v>
      </c>
      <c r="R14" s="78">
        <f t="shared" si="6"/>
        <v>106.6</v>
      </c>
      <c r="S14" s="79">
        <f t="shared" si="7"/>
        <v>115.5</v>
      </c>
      <c r="T14" s="116" t="s">
        <v>33</v>
      </c>
      <c r="U14" s="28"/>
    </row>
    <row r="15" spans="1:21" s="30" customFormat="1" ht="15.75" customHeight="1">
      <c r="A15" s="117" t="s">
        <v>43</v>
      </c>
      <c r="B15" s="96">
        <v>8</v>
      </c>
      <c r="C15" s="80">
        <v>0</v>
      </c>
      <c r="D15" s="81">
        <f>B15+C15</f>
        <v>8</v>
      </c>
      <c r="E15" s="97">
        <v>41</v>
      </c>
      <c r="F15" s="97">
        <v>277</v>
      </c>
      <c r="G15" s="80">
        <v>0</v>
      </c>
      <c r="H15" s="82">
        <f>SUM(E15:G15)</f>
        <v>318</v>
      </c>
      <c r="I15" s="97">
        <v>59</v>
      </c>
      <c r="J15" s="97">
        <v>257</v>
      </c>
      <c r="K15" s="80">
        <v>0</v>
      </c>
      <c r="L15" s="83">
        <f t="shared" si="1"/>
        <v>316</v>
      </c>
      <c r="M15" s="82">
        <f>I15*200/B15</f>
        <v>1475</v>
      </c>
      <c r="N15" s="84">
        <f>J15*400/B15</f>
        <v>12850</v>
      </c>
      <c r="O15" s="83">
        <v>0</v>
      </c>
      <c r="P15" s="83">
        <f t="shared" si="4"/>
        <v>14325</v>
      </c>
      <c r="Q15" s="85">
        <f>ROUND(I15/E15*100,1)</f>
        <v>143.9</v>
      </c>
      <c r="R15" s="85">
        <f t="shared" si="6"/>
        <v>92.8</v>
      </c>
      <c r="S15" s="86">
        <f t="shared" si="7"/>
        <v>99.4</v>
      </c>
      <c r="T15" s="118" t="s">
        <v>44</v>
      </c>
      <c r="U15" s="28"/>
    </row>
    <row r="16" spans="1:21" s="30" customFormat="1" ht="15.75" customHeight="1">
      <c r="A16" s="119" t="s">
        <v>45</v>
      </c>
      <c r="B16" s="98">
        <v>25</v>
      </c>
      <c r="C16" s="87">
        <v>0</v>
      </c>
      <c r="D16" s="88">
        <f>B16+C16</f>
        <v>25</v>
      </c>
      <c r="E16" s="90">
        <v>101</v>
      </c>
      <c r="F16" s="90">
        <v>693</v>
      </c>
      <c r="G16" s="87">
        <v>0</v>
      </c>
      <c r="H16" s="89">
        <f>SUM(E16:G16)</f>
        <v>794</v>
      </c>
      <c r="I16" s="90">
        <v>144</v>
      </c>
      <c r="J16" s="90">
        <v>723</v>
      </c>
      <c r="K16" s="87">
        <v>0</v>
      </c>
      <c r="L16" s="87">
        <f t="shared" si="1"/>
        <v>867</v>
      </c>
      <c r="M16" s="89">
        <f>I16*200/B16</f>
        <v>1152</v>
      </c>
      <c r="N16" s="90">
        <f>J16*400/B16</f>
        <v>11568</v>
      </c>
      <c r="O16" s="87">
        <v>0</v>
      </c>
      <c r="P16" s="87">
        <f t="shared" si="4"/>
        <v>12720</v>
      </c>
      <c r="Q16" s="91">
        <f>ROUND(I16/E16*100,1)</f>
        <v>142.6</v>
      </c>
      <c r="R16" s="91">
        <f t="shared" si="6"/>
        <v>104.3</v>
      </c>
      <c r="S16" s="92">
        <f t="shared" si="7"/>
        <v>109.2</v>
      </c>
      <c r="T16" s="120" t="s">
        <v>44</v>
      </c>
      <c r="U16" s="28"/>
    </row>
    <row r="17" spans="1:21" s="30" customFormat="1" ht="15.75" customHeight="1" thickBot="1">
      <c r="A17" s="119" t="s">
        <v>46</v>
      </c>
      <c r="B17" s="98">
        <v>19</v>
      </c>
      <c r="C17" s="87">
        <v>0</v>
      </c>
      <c r="D17" s="88">
        <f>B17+C17</f>
        <v>19</v>
      </c>
      <c r="E17" s="90">
        <v>81</v>
      </c>
      <c r="F17" s="90">
        <v>554</v>
      </c>
      <c r="G17" s="87">
        <v>0</v>
      </c>
      <c r="H17" s="89">
        <f>SUM(E17:G17)</f>
        <v>635</v>
      </c>
      <c r="I17" s="90">
        <v>162</v>
      </c>
      <c r="J17" s="90">
        <v>522</v>
      </c>
      <c r="K17" s="87">
        <v>0</v>
      </c>
      <c r="L17" s="87">
        <f t="shared" si="1"/>
        <v>684</v>
      </c>
      <c r="M17" s="89">
        <f>I17*200/B17</f>
        <v>1705.2631578947369</v>
      </c>
      <c r="N17" s="90">
        <f>J17*400/B17</f>
        <v>10989.473684210527</v>
      </c>
      <c r="O17" s="87">
        <v>0</v>
      </c>
      <c r="P17" s="87">
        <f t="shared" si="4"/>
        <v>12694.736842105263</v>
      </c>
      <c r="Q17" s="91">
        <f>ROUND(I17/E17*100,1)</f>
        <v>200</v>
      </c>
      <c r="R17" s="91">
        <f t="shared" si="6"/>
        <v>94.2</v>
      </c>
      <c r="S17" s="93">
        <f t="shared" si="7"/>
        <v>107.7</v>
      </c>
      <c r="T17" s="121" t="s">
        <v>44</v>
      </c>
      <c r="U17" s="28"/>
    </row>
    <row r="18" spans="1:21" s="30" customFormat="1" ht="15.75" customHeight="1">
      <c r="A18" s="117" t="s">
        <v>47</v>
      </c>
      <c r="B18" s="94">
        <f>SUM(B19:B19)</f>
        <v>5</v>
      </c>
      <c r="C18" s="83">
        <f>C19</f>
        <v>0</v>
      </c>
      <c r="D18" s="81">
        <f>B18+C18</f>
        <v>5</v>
      </c>
      <c r="E18" s="84">
        <f>SUM(E19:E19)</f>
        <v>10</v>
      </c>
      <c r="F18" s="84">
        <f>SUM(F19:F19)</f>
        <v>70</v>
      </c>
      <c r="G18" s="83">
        <f>G19</f>
        <v>0</v>
      </c>
      <c r="H18" s="82">
        <f>SUM(E18:G18)</f>
        <v>80</v>
      </c>
      <c r="I18" s="84">
        <f>SUM(I19:I19)</f>
        <v>47</v>
      </c>
      <c r="J18" s="84">
        <f>SUM(J19:J19)</f>
        <v>197</v>
      </c>
      <c r="K18" s="83" t="str">
        <f>K19</f>
        <v>-</v>
      </c>
      <c r="L18" s="83">
        <f t="shared" si="1"/>
        <v>244</v>
      </c>
      <c r="M18" s="82">
        <f>I18*200/B18</f>
        <v>1880</v>
      </c>
      <c r="N18" s="84">
        <f>J18*400/B18</f>
        <v>15760</v>
      </c>
      <c r="O18" s="83">
        <f>O19</f>
        <v>0</v>
      </c>
      <c r="P18" s="83">
        <f t="shared" si="4"/>
        <v>17640</v>
      </c>
      <c r="Q18" s="85">
        <f>ROUND(I18/E18*100,1)</f>
        <v>470</v>
      </c>
      <c r="R18" s="85">
        <f t="shared" si="6"/>
        <v>281.4</v>
      </c>
      <c r="S18" s="95">
        <f t="shared" si="7"/>
        <v>305</v>
      </c>
      <c r="T18" s="122" t="s">
        <v>44</v>
      </c>
      <c r="U18" s="28"/>
    </row>
    <row r="19" spans="1:21" s="30" customFormat="1" ht="15.75" customHeight="1" thickBot="1">
      <c r="A19" s="123" t="s">
        <v>48</v>
      </c>
      <c r="B19" s="124">
        <v>5</v>
      </c>
      <c r="C19" s="55">
        <v>0</v>
      </c>
      <c r="D19" s="125">
        <f>B19+C19</f>
        <v>5</v>
      </c>
      <c r="E19" s="126">
        <v>10</v>
      </c>
      <c r="F19" s="126">
        <v>70</v>
      </c>
      <c r="G19" s="55">
        <v>0</v>
      </c>
      <c r="H19" s="127">
        <f>SUM(E19:G19)</f>
        <v>80</v>
      </c>
      <c r="I19" s="126">
        <v>47</v>
      </c>
      <c r="J19" s="126">
        <v>197</v>
      </c>
      <c r="K19" s="55" t="s">
        <v>44</v>
      </c>
      <c r="L19" s="55">
        <f t="shared" si="1"/>
        <v>244</v>
      </c>
      <c r="M19" s="127">
        <f>I19*200/B19</f>
        <v>1880</v>
      </c>
      <c r="N19" s="126">
        <f>J19*400/B19</f>
        <v>15760</v>
      </c>
      <c r="O19" s="55">
        <v>0</v>
      </c>
      <c r="P19" s="55">
        <f t="shared" si="4"/>
        <v>17640</v>
      </c>
      <c r="Q19" s="128">
        <f>ROUND(I19/E19*100,1)</f>
        <v>470</v>
      </c>
      <c r="R19" s="128">
        <f t="shared" si="6"/>
        <v>281.4</v>
      </c>
      <c r="S19" s="129">
        <f t="shared" si="7"/>
        <v>305</v>
      </c>
      <c r="T19" s="130" t="s">
        <v>44</v>
      </c>
      <c r="U19" s="28"/>
    </row>
    <row r="20" spans="1:21" s="17" customFormat="1" ht="15.75" customHeight="1">
      <c r="A20" s="16"/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5"/>
      <c r="R20" s="15"/>
      <c r="S20" s="15"/>
      <c r="T20" s="15"/>
      <c r="U20" s="12"/>
    </row>
    <row r="21" spans="1:20" ht="11.25">
      <c r="A21" s="12"/>
      <c r="B21" s="12"/>
      <c r="C21" s="12"/>
      <c r="D21" s="12"/>
      <c r="E21" s="16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3" ht="12">
      <c r="G23" s="4" t="s">
        <v>21</v>
      </c>
    </row>
    <row r="28" ht="12"/>
  </sheetData>
  <sheetProtection/>
  <printOptions/>
  <pageMargins left="1.09" right="0.9448818897637796" top="0.984251968503937" bottom="0.984251968503937" header="0.1968503937007874" footer="0.7480314960629921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F32" sqref="F32"/>
    </sheetView>
  </sheetViews>
  <sheetFormatPr defaultColWidth="14.8515625" defaultRowHeight="10.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D:\岐阜地域の公衆衛生２００４\チェック後\T11-04.jsd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献血状況</dc:title>
  <dc:subject/>
  <dc:creator>岐阜県</dc:creator>
  <cp:keywords/>
  <dc:description/>
  <cp:lastModifiedBy>p22718</cp:lastModifiedBy>
  <cp:lastPrinted>2011-03-04T06:13:03Z</cp:lastPrinted>
  <dcterms:created xsi:type="dcterms:W3CDTF">2005-03-21T13:04:31Z</dcterms:created>
  <dcterms:modified xsi:type="dcterms:W3CDTF">2011-03-04T06:13:14Z</dcterms:modified>
  <cp:category/>
  <cp:version/>
  <cp:contentType/>
  <cp:contentStatus/>
  <cp:revision>31</cp:revision>
</cp:coreProperties>
</file>