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0" yWindow="65296" windowWidth="10830" windowHeight="9435" tabRatio="854" activeTab="0"/>
  </bookViews>
  <sheets>
    <sheet name="20 (2)" sheetId="1" r:id="rId1"/>
  </sheets>
  <externalReferences>
    <externalReference r:id="rId4"/>
  </externalReferences>
  <definedNames>
    <definedName name="a">[0]!a</definedName>
    <definedName name="_xlnm.Print_Area" localSheetId="0">'20 (2)'!$A$1:$AE$50</definedName>
    <definedName name="Record45">[0]!Record45</definedName>
    <definedName name="あ">[0]!あ</definedName>
  </definedNames>
  <calcPr fullCalcOnLoad="1"/>
</workbook>
</file>

<file path=xl/sharedStrings.xml><?xml version="1.0" encoding="utf-8"?>
<sst xmlns="http://schemas.openxmlformats.org/spreadsheetml/2006/main" count="80" uniqueCount="62">
  <si>
    <t>計</t>
  </si>
  <si>
    <t>不在者投票者数</t>
  </si>
  <si>
    <t>在外投票者数
（国内における投票を除く）</t>
  </si>
  <si>
    <t>期日前投票者数</t>
  </si>
  <si>
    <t>投票所における投票者数</t>
  </si>
  <si>
    <t>投票率</t>
  </si>
  <si>
    <t>19歳</t>
  </si>
  <si>
    <t>18歳</t>
  </si>
  <si>
    <t>19歳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</si>
  <si>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</si>
  <si>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</si>
  <si>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</si>
  <si>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</si>
  <si>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</si>
  <si>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</si>
  <si>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</si>
  <si>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</si>
  <si>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</si>
  <si>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</si>
  <si>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</si>
  <si>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</si>
  <si>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</si>
  <si>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</si>
  <si>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</si>
  <si>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</si>
  <si>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本巣市</t>
  </si>
  <si>
    <t>郡上市</t>
  </si>
  <si>
    <t>下呂市</t>
  </si>
  <si>
    <t>海津市</t>
  </si>
  <si>
    <t>岐南町</t>
  </si>
  <si>
    <t>養老町</t>
  </si>
  <si>
    <t>垂井町</t>
  </si>
  <si>
    <t>関ケ原町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</si>
  <si>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</si>
  <si>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</si>
  <si>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</si>
  <si>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</si>
  <si>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</si>
  <si>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</si>
  <si>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</si>
  <si>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</si>
  <si>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</si>
  <si>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</si>
  <si>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</si>
  <si>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</si>
  <si>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</si>
  <si>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</si>
  <si>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</si>
  <si>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</si>
  <si>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県　　計</t>
  </si>
  <si>
    <t>飛騨市</t>
  </si>
  <si>
    <t>市計</t>
  </si>
  <si>
    <t>町村計</t>
  </si>
  <si>
    <t>市町村名</t>
  </si>
  <si>
    <t>18歳</t>
  </si>
  <si>
    <t>全年齢</t>
  </si>
  <si>
    <t>選挙当日有権者数（人）</t>
  </si>
  <si>
    <t>投　　　　　　票　　　　　　者　　　　　　数　　　　　　（人）</t>
  </si>
  <si>
    <t>全年齢</t>
  </si>
  <si>
    <t>18歳及び19歳の計</t>
  </si>
  <si>
    <t>18歳及び19歳の計</t>
  </si>
  <si>
    <t>１８歳及び１９歳の投票者数・投票率（全数調査）　市町村別・選挙区選挙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</si>
</sst>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0_ "/>
    <numFmt numFmtId="179" formatCode="#,##0_);[Red]\(#,##0\)"/>
    <numFmt numFmtId="180" formatCode="\(General\)"/>
    <numFmt numFmtId="181" formatCode="h:mm;@"/>
    <numFmt numFmtId="182" formatCode="hh:mm:ss"/>
    <numFmt numFmtId="183" formatCode="[$-411]yyyy&quot;年&quot;m&quot;月&quot;d&quot;日&quot;\ dddd"/>
    <numFmt numFmtId="184" formatCode="#,##0_ ;[Red]\-#,##0\ "/>
  </numFmts>
  <fonts count="45">
    <font>
      <sz val="8"/>
      <name val="ＭＳ 明朝"/>
      <family val="1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4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double"/>
    </border>
    <border>
      <left/>
      <right style="medium"/>
      <top style="thin"/>
      <bottom style="double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>
        <color indexed="63"/>
      </bottom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medium"/>
      <top style="medium"/>
      <bottom/>
    </border>
  </borders>
  <cellStyleXfs count="69">
    <xf numFmtId="0" fontId="0" fillId="0" borderId="0" applyFill="0" applyBorder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>
      <alignment/>
      <protection/>
    </xf>
    <xf numFmtId="0" fontId="27" fillId="0" borderId="0">
      <alignment vertical="center"/>
      <protection/>
    </xf>
    <xf numFmtId="0" fontId="5" fillId="0" borderId="0">
      <alignment vertical="center"/>
      <protection/>
    </xf>
    <xf numFmtId="0" fontId="0" fillId="0" borderId="0" applyFill="0" applyBorder="0" applyProtection="0">
      <alignment vertical="center"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3" fillId="0" borderId="0" xfId="66" applyFont="1" applyFill="1" applyProtection="1">
      <alignment vertical="center"/>
      <protection/>
    </xf>
    <xf numFmtId="0" fontId="3" fillId="0" borderId="0" xfId="66" applyFont="1" applyFill="1" applyBorder="1" applyProtection="1">
      <alignment vertical="center"/>
      <protection/>
    </xf>
    <xf numFmtId="0" fontId="3" fillId="0" borderId="0" xfId="66" applyFont="1" applyFill="1" applyBorder="1" applyAlignment="1" applyProtection="1">
      <alignment horizontal="center" vertical="center" shrinkToFit="1"/>
      <protection/>
    </xf>
    <xf numFmtId="0" fontId="3" fillId="0" borderId="0" xfId="66" applyFont="1" applyFill="1" applyBorder="1" applyAlignment="1" applyProtection="1">
      <alignment horizontal="center" vertical="center"/>
      <protection/>
    </xf>
    <xf numFmtId="0" fontId="3" fillId="0" borderId="0" xfId="66" applyFont="1" applyFill="1" applyBorder="1" applyAlignment="1" applyProtection="1">
      <alignment horizontal="center" vertical="center" wrapText="1" shrinkToFit="1"/>
      <protection/>
    </xf>
    <xf numFmtId="0" fontId="3" fillId="0" borderId="0" xfId="66" applyFont="1" applyFill="1" applyBorder="1" applyProtection="1" quotePrefix="1">
      <alignment vertical="center"/>
      <protection/>
    </xf>
    <xf numFmtId="0" fontId="2" fillId="0" borderId="0" xfId="0" applyFont="1" applyAlignment="1">
      <alignment vertical="center"/>
    </xf>
    <xf numFmtId="38" fontId="2" fillId="0" borderId="10" xfId="52" applyFont="1" applyFill="1" applyBorder="1" applyAlignment="1" applyProtection="1">
      <alignment horizontal="right" vertical="center" shrinkToFit="1"/>
      <protection/>
    </xf>
    <xf numFmtId="38" fontId="2" fillId="0" borderId="10" xfId="52" applyFont="1" applyFill="1" applyBorder="1" applyAlignment="1" applyProtection="1">
      <alignment horizontal="right" vertical="center" shrinkToFit="1"/>
      <protection locked="0"/>
    </xf>
    <xf numFmtId="0" fontId="0" fillId="0" borderId="0" xfId="0" applyAlignment="1">
      <alignment horizontal="center" vertical="center"/>
    </xf>
    <xf numFmtId="38" fontId="3" fillId="0" borderId="0" xfId="0" applyNumberFormat="1" applyFont="1" applyFill="1" applyBorder="1" applyAlignment="1">
      <alignment horizontal="center" vertical="center"/>
    </xf>
    <xf numFmtId="38" fontId="2" fillId="0" borderId="10" xfId="0" applyNumberFormat="1" applyFont="1" applyBorder="1" applyAlignment="1">
      <alignment vertical="center" shrinkToFit="1"/>
    </xf>
    <xf numFmtId="38" fontId="2" fillId="0" borderId="11" xfId="0" applyNumberFormat="1" applyFont="1" applyBorder="1" applyAlignment="1">
      <alignment vertical="center"/>
    </xf>
    <xf numFmtId="38" fontId="2" fillId="0" borderId="12" xfId="52" applyFont="1" applyFill="1" applyBorder="1" applyAlignment="1" applyProtection="1">
      <alignment horizontal="right" vertical="center" shrinkToFit="1"/>
      <protection/>
    </xf>
    <xf numFmtId="38" fontId="2" fillId="0" borderId="12" xfId="52" applyFont="1" applyFill="1" applyBorder="1" applyAlignment="1" applyProtection="1">
      <alignment horizontal="right" vertical="center" shrinkToFit="1"/>
      <protection locked="0"/>
    </xf>
    <xf numFmtId="0" fontId="2" fillId="0" borderId="0" xfId="0" applyFont="1" applyAlignment="1">
      <alignment vertical="center" shrinkToFit="1"/>
    </xf>
    <xf numFmtId="0" fontId="9" fillId="0" borderId="0" xfId="66" applyFont="1" applyFill="1" applyProtection="1">
      <alignment vertical="center"/>
      <protection/>
    </xf>
    <xf numFmtId="38" fontId="2" fillId="0" borderId="13" xfId="52" applyFont="1" applyFill="1" applyBorder="1" applyAlignment="1" applyProtection="1">
      <alignment horizontal="distributed" vertical="center"/>
      <protection/>
    </xf>
    <xf numFmtId="38" fontId="2" fillId="0" borderId="14" xfId="52" applyFont="1" applyFill="1" applyBorder="1" applyAlignment="1" applyProtection="1">
      <alignment vertical="center"/>
      <protection/>
    </xf>
    <xf numFmtId="38" fontId="2" fillId="0" borderId="15" xfId="52" applyFont="1" applyFill="1" applyBorder="1" applyAlignment="1" applyProtection="1">
      <alignment horizontal="distributed" vertical="center"/>
      <protection/>
    </xf>
    <xf numFmtId="38" fontId="2" fillId="0" borderId="16" xfId="52" applyFont="1" applyFill="1" applyBorder="1" applyAlignment="1" applyProtection="1">
      <alignment vertical="center"/>
      <protection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38" fontId="2" fillId="0" borderId="13" xfId="52" applyFont="1" applyFill="1" applyBorder="1" applyAlignment="1" applyProtection="1">
      <alignment horizontal="right" vertical="center" shrinkToFit="1"/>
      <protection/>
    </xf>
    <xf numFmtId="0" fontId="2" fillId="0" borderId="14" xfId="0" applyFont="1" applyBorder="1" applyAlignment="1">
      <alignment vertical="center" shrinkToFit="1"/>
    </xf>
    <xf numFmtId="38" fontId="2" fillId="0" borderId="19" xfId="52" applyFont="1" applyFill="1" applyBorder="1" applyAlignment="1" applyProtection="1">
      <alignment horizontal="right" vertical="center" shrinkToFit="1"/>
      <protection/>
    </xf>
    <xf numFmtId="0" fontId="2" fillId="0" borderId="20" xfId="0" applyFont="1" applyBorder="1" applyAlignment="1">
      <alignment vertical="center" shrinkToFit="1"/>
    </xf>
    <xf numFmtId="38" fontId="2" fillId="0" borderId="21" xfId="52" applyFont="1" applyFill="1" applyBorder="1" applyAlignment="1" applyProtection="1">
      <alignment horizontal="right" vertical="center" shrinkToFit="1"/>
      <protection/>
    </xf>
    <xf numFmtId="38" fontId="2" fillId="0" borderId="22" xfId="52" applyFont="1" applyFill="1" applyBorder="1" applyAlignment="1" applyProtection="1">
      <alignment horizontal="right" vertical="center" shrinkToFit="1"/>
      <protection/>
    </xf>
    <xf numFmtId="38" fontId="2" fillId="0" borderId="23" xfId="52" applyFont="1" applyFill="1" applyBorder="1" applyAlignment="1" applyProtection="1">
      <alignment horizontal="right" vertical="center" shrinkToFit="1"/>
      <protection/>
    </xf>
    <xf numFmtId="38" fontId="2" fillId="0" borderId="24" xfId="52" applyFont="1" applyFill="1" applyBorder="1" applyAlignment="1" applyProtection="1">
      <alignment horizontal="right" vertical="center" shrinkToFit="1"/>
      <protection/>
    </xf>
    <xf numFmtId="38" fontId="2" fillId="0" borderId="25" xfId="0" applyNumberFormat="1" applyFont="1" applyBorder="1" applyAlignment="1">
      <alignment vertical="center"/>
    </xf>
    <xf numFmtId="38" fontId="2" fillId="0" borderId="26" xfId="0" applyNumberFormat="1" applyFont="1" applyBorder="1" applyAlignment="1">
      <alignment vertical="center" shrinkToFit="1"/>
    </xf>
    <xf numFmtId="38" fontId="2" fillId="0" borderId="21" xfId="0" applyNumberFormat="1" applyFont="1" applyBorder="1" applyAlignment="1">
      <alignment vertical="center" shrinkToFit="1"/>
    </xf>
    <xf numFmtId="38" fontId="2" fillId="0" borderId="22" xfId="0" applyNumberFormat="1" applyFont="1" applyBorder="1" applyAlignment="1">
      <alignment vertical="center" shrinkToFit="1"/>
    </xf>
    <xf numFmtId="38" fontId="2" fillId="0" borderId="27" xfId="0" applyNumberFormat="1" applyFont="1" applyBorder="1" applyAlignment="1">
      <alignment vertical="center" shrinkToFit="1"/>
    </xf>
    <xf numFmtId="38" fontId="2" fillId="0" borderId="28" xfId="0" applyNumberFormat="1" applyFont="1" applyBorder="1" applyAlignment="1">
      <alignment vertical="center" shrinkToFit="1"/>
    </xf>
    <xf numFmtId="38" fontId="2" fillId="0" borderId="29" xfId="0" applyNumberFormat="1" applyFont="1" applyBorder="1" applyAlignment="1">
      <alignment vertical="center" shrinkToFit="1"/>
    </xf>
    <xf numFmtId="40" fontId="2" fillId="0" borderId="22" xfId="52" applyNumberFormat="1" applyFont="1" applyFill="1" applyBorder="1" applyAlignment="1" applyProtection="1">
      <alignment horizontal="right" vertical="center" shrinkToFit="1"/>
      <protection/>
    </xf>
    <xf numFmtId="40" fontId="2" fillId="0" borderId="24" xfId="52" applyNumberFormat="1" applyFont="1" applyFill="1" applyBorder="1" applyAlignment="1" applyProtection="1">
      <alignment horizontal="right" vertical="center" shrinkToFit="1"/>
      <protection/>
    </xf>
    <xf numFmtId="40" fontId="2" fillId="0" borderId="26" xfId="52" applyNumberFormat="1" applyFont="1" applyFill="1" applyBorder="1" applyAlignment="1" applyProtection="1">
      <alignment horizontal="right" vertical="center" shrinkToFit="1"/>
      <protection/>
    </xf>
    <xf numFmtId="40" fontId="2" fillId="0" borderId="29" xfId="52" applyNumberFormat="1" applyFont="1" applyFill="1" applyBorder="1" applyAlignment="1" applyProtection="1">
      <alignment horizontal="right" vertical="center" shrinkToFit="1"/>
      <protection/>
    </xf>
    <xf numFmtId="38" fontId="2" fillId="0" borderId="25" xfId="52" applyFont="1" applyFill="1" applyBorder="1" applyAlignment="1" applyProtection="1">
      <alignment horizontal="right" vertical="center" shrinkToFit="1"/>
      <protection/>
    </xf>
    <xf numFmtId="38" fontId="2" fillId="0" borderId="11" xfId="52" applyFont="1" applyFill="1" applyBorder="1" applyAlignment="1" applyProtection="1">
      <alignment horizontal="right" vertical="center" shrinkToFit="1"/>
      <protection locked="0"/>
    </xf>
    <xf numFmtId="38" fontId="2" fillId="0" borderId="11" xfId="52" applyFont="1" applyFill="1" applyBorder="1" applyAlignment="1" applyProtection="1">
      <alignment horizontal="right" vertical="center" shrinkToFit="1"/>
      <protection/>
    </xf>
    <xf numFmtId="38" fontId="2" fillId="0" borderId="26" xfId="52" applyFont="1" applyFill="1" applyBorder="1" applyAlignment="1" applyProtection="1">
      <alignment horizontal="right" vertical="center" shrinkToFit="1"/>
      <protection/>
    </xf>
    <xf numFmtId="0" fontId="3" fillId="0" borderId="30" xfId="66" applyFont="1" applyFill="1" applyBorder="1" applyAlignment="1" applyProtection="1">
      <alignment horizontal="center" vertical="center" wrapText="1"/>
      <protection/>
    </xf>
    <xf numFmtId="0" fontId="3" fillId="0" borderId="31" xfId="66" applyFont="1" applyFill="1" applyBorder="1" applyAlignment="1" applyProtection="1">
      <alignment vertical="center" wrapText="1"/>
      <protection/>
    </xf>
    <xf numFmtId="0" fontId="3" fillId="0" borderId="30" xfId="66" applyFont="1" applyFill="1" applyBorder="1" applyAlignment="1" applyProtection="1">
      <alignment vertical="center" wrapText="1"/>
      <protection/>
    </xf>
    <xf numFmtId="0" fontId="3" fillId="0" borderId="32" xfId="66" applyFont="1" applyFill="1" applyBorder="1" applyAlignment="1" applyProtection="1">
      <alignment vertical="center"/>
      <protection/>
    </xf>
    <xf numFmtId="38" fontId="2" fillId="0" borderId="17" xfId="52" applyFont="1" applyFill="1" applyBorder="1" applyAlignment="1" applyProtection="1">
      <alignment horizontal="distributed" vertical="center"/>
      <protection/>
    </xf>
    <xf numFmtId="38" fontId="2" fillId="0" borderId="18" xfId="52" applyFont="1" applyFill="1" applyBorder="1" applyAlignment="1" applyProtection="1">
      <alignment vertical="center"/>
      <protection/>
    </xf>
    <xf numFmtId="0" fontId="3" fillId="0" borderId="33" xfId="66" applyFont="1" applyFill="1" applyBorder="1" applyAlignment="1" applyProtection="1">
      <alignment horizontal="center" vertical="center" wrapText="1"/>
      <protection/>
    </xf>
    <xf numFmtId="0" fontId="3" fillId="0" borderId="34" xfId="66" applyFont="1" applyFill="1" applyBorder="1" applyAlignment="1" applyProtection="1">
      <alignment horizontal="center" vertical="center" wrapText="1"/>
      <protection/>
    </xf>
    <xf numFmtId="0" fontId="3" fillId="0" borderId="35" xfId="66" applyFont="1" applyFill="1" applyBorder="1" applyAlignment="1" applyProtection="1">
      <alignment horizontal="center" vertical="center" wrapText="1"/>
      <protection/>
    </xf>
    <xf numFmtId="0" fontId="3" fillId="0" borderId="36" xfId="66" applyFont="1" applyFill="1" applyBorder="1" applyAlignment="1" applyProtection="1">
      <alignment horizontal="center" vertical="center"/>
      <protection/>
    </xf>
    <xf numFmtId="0" fontId="3" fillId="0" borderId="37" xfId="66" applyFont="1" applyFill="1" applyBorder="1" applyAlignment="1" applyProtection="1">
      <alignment horizontal="center" vertical="center"/>
      <protection/>
    </xf>
    <xf numFmtId="0" fontId="3" fillId="0" borderId="38" xfId="66" applyFont="1" applyFill="1" applyBorder="1" applyAlignment="1" applyProtection="1">
      <alignment horizontal="center" vertical="center"/>
      <protection/>
    </xf>
    <xf numFmtId="0" fontId="3" fillId="0" borderId="39" xfId="66" applyFont="1" applyFill="1" applyBorder="1" applyAlignment="1" applyProtection="1">
      <alignment horizontal="center" vertical="center" wrapText="1"/>
      <protection/>
    </xf>
    <xf numFmtId="0" fontId="3" fillId="0" borderId="31" xfId="66" applyFont="1" applyFill="1" applyBorder="1" applyAlignment="1" applyProtection="1">
      <alignment horizontal="center" vertical="center" wrapText="1"/>
      <protection/>
    </xf>
    <xf numFmtId="0" fontId="3" fillId="0" borderId="40" xfId="66" applyFont="1" applyFill="1" applyBorder="1" applyAlignment="1" applyProtection="1">
      <alignment horizontal="center" vertical="center" wrapText="1"/>
      <protection/>
    </xf>
    <xf numFmtId="0" fontId="3" fillId="0" borderId="30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Fill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3" fillId="0" borderId="36" xfId="66" applyFont="1" applyFill="1" applyBorder="1" applyAlignment="1" applyProtection="1">
      <alignment horizontal="distributed" vertical="center"/>
      <protection/>
    </xf>
    <xf numFmtId="0" fontId="3" fillId="0" borderId="41" xfId="66" applyFont="1" applyBorder="1" applyAlignment="1" applyProtection="1">
      <alignment vertical="center"/>
      <protection/>
    </xf>
    <xf numFmtId="0" fontId="3" fillId="0" borderId="42" xfId="66" applyFont="1" applyBorder="1" applyAlignment="1" applyProtection="1">
      <alignment vertical="center"/>
      <protection/>
    </xf>
    <xf numFmtId="0" fontId="3" fillId="0" borderId="38" xfId="66" applyFont="1" applyFill="1" applyBorder="1" applyAlignment="1" applyProtection="1" quotePrefix="1">
      <alignment vertical="center"/>
      <protection/>
    </xf>
    <xf numFmtId="0" fontId="3" fillId="0" borderId="43" xfId="66" applyFont="1" applyBorder="1" applyAlignment="1" applyProtection="1">
      <alignment vertical="center"/>
      <protection/>
    </xf>
    <xf numFmtId="0" fontId="3" fillId="0" borderId="44" xfId="66" applyFont="1" applyBorder="1" applyAlignment="1" applyProtection="1">
      <alignment vertical="center"/>
      <protection/>
    </xf>
    <xf numFmtId="0" fontId="3" fillId="0" borderId="30" xfId="66" applyFont="1" applyBorder="1" applyAlignment="1" applyProtection="1">
      <alignment vertical="center"/>
      <protection/>
    </xf>
    <xf numFmtId="0" fontId="3" fillId="0" borderId="45" xfId="66" applyFont="1" applyFill="1" applyBorder="1" applyAlignment="1" applyProtection="1">
      <alignment horizontal="center" vertical="center" wrapText="1"/>
      <protection/>
    </xf>
    <xf numFmtId="0" fontId="3" fillId="0" borderId="32" xfId="66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d200902632\&#36984;&#25369;&#20418;HD&#65288;H27.11&#65374;&#65289;\&#12304;&#21442;&#35696;&#38498;&#35696;&#21729;&#36984;&#25369;&#12305;\H28&#21442;&#38498;&#36984;\&#31649;&#29702;&#22519;&#34892;&#21161;&#21209;\01_&#35576;&#29031;&#20250;\&#35576;&#29031;&#20250;&#12381;&#12398;&#65305;&#65288;&#35576;&#20107;&#38917;&#35519;&#26619;&#65289;\04&#24066;&#30010;&#26449;&#8594;&#30476;&#65288;&#22238;&#31572;&#65289;\23_&#31520;&#26494;&#30010;&#12288;&#9675;\&#31520;&#26494;&#30010;&#65288;&#35576;&#20107;&#38917;&#35519;&#2661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入力上の注意事項"/>
      <sheetName val="目次"/>
      <sheetName val="1(1)"/>
      <sheetName val="1(2)"/>
      <sheetName val="1(3)"/>
      <sheetName val="1(4)"/>
      <sheetName val="2(1)"/>
      <sheetName val="2(2)"/>
      <sheetName val="2(3)"/>
      <sheetName val="2(4)"/>
      <sheetName val="2(5)"/>
      <sheetName val="3(1)"/>
      <sheetName val="3(2)"/>
      <sheetName val="3(3)"/>
      <sheetName val="4(1)"/>
      <sheetName val="4(2)"/>
      <sheetName val="4(3)"/>
      <sheetName val="5"/>
      <sheetName val="6"/>
      <sheetName val="7"/>
      <sheetName val="8"/>
      <sheetName val="9(1)"/>
      <sheetName val="9(2)"/>
      <sheetName val="10(1)"/>
      <sheetName val="10(2)"/>
      <sheetName val="11"/>
      <sheetName val="12"/>
      <sheetName val="13"/>
      <sheetName val="14(1)"/>
      <sheetName val="14(2)"/>
      <sheetName val="15"/>
      <sheetName val="16"/>
      <sheetName val="17(1)"/>
      <sheetName val="17(2)"/>
      <sheetName val="17(3)"/>
      <sheetName val="18(1)"/>
      <sheetName val="18(2)"/>
      <sheetName val="19"/>
      <sheetName val="20"/>
    </sheetNames>
    <sheetDataSet>
      <sheetData sheetId="0">
        <row r="6">
          <cell r="M6" t="str">
            <v>笠松町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1"/>
  <sheetViews>
    <sheetView tabSelected="1" view="pageLayout" zoomScaleSheetLayoutView="90" workbookViewId="0" topLeftCell="A1">
      <selection activeCell="A1" sqref="A1"/>
    </sheetView>
  </sheetViews>
  <sheetFormatPr defaultColWidth="9.140625" defaultRowHeight="12"/>
  <cols>
    <col min="1" max="1" width="2.421875" style="0" customWidth="1"/>
    <col min="2" max="2" width="13.28125" style="0" customWidth="1"/>
    <col min="3" max="3" width="2.421875" style="0" customWidth="1"/>
    <col min="4" max="19" width="9.7109375" style="0" customWidth="1"/>
  </cols>
  <sheetData>
    <row r="1" spans="1:19" ht="27.75" customHeight="1">
      <c r="A1" s="1"/>
      <c r="B1" s="17" t="s">
        <v>61</v>
      </c>
      <c r="C1" s="1"/>
      <c r="D1" s="2"/>
      <c r="E1" s="3"/>
      <c r="F1" s="4"/>
      <c r="G1" s="4"/>
      <c r="H1" s="4"/>
      <c r="I1" s="4"/>
      <c r="J1" s="2"/>
      <c r="K1" s="5"/>
      <c r="L1" s="5"/>
      <c r="M1" s="4"/>
      <c r="N1" s="4"/>
      <c r="O1" s="4"/>
      <c r="P1" s="2"/>
      <c r="Q1" s="5"/>
      <c r="R1" s="5"/>
      <c r="S1" s="11"/>
    </row>
    <row r="2" spans="1:19" ht="14.25" thickBot="1">
      <c r="A2" s="2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31" ht="30" customHeight="1" thickBot="1">
      <c r="A3" s="63"/>
      <c r="B3" s="65" t="s">
        <v>53</v>
      </c>
      <c r="C3" s="68"/>
      <c r="D3" s="56" t="s">
        <v>56</v>
      </c>
      <c r="E3" s="57"/>
      <c r="F3" s="57"/>
      <c r="G3" s="58"/>
      <c r="H3" s="56" t="s">
        <v>57</v>
      </c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8"/>
    </row>
    <row r="4" spans="1:31" ht="30" customHeight="1">
      <c r="A4" s="64"/>
      <c r="B4" s="66"/>
      <c r="C4" s="69"/>
      <c r="D4" s="59" t="s">
        <v>54</v>
      </c>
      <c r="E4" s="61" t="s">
        <v>6</v>
      </c>
      <c r="F4" s="61" t="s">
        <v>60</v>
      </c>
      <c r="G4" s="72" t="s">
        <v>55</v>
      </c>
      <c r="H4" s="53" t="s">
        <v>7</v>
      </c>
      <c r="I4" s="54"/>
      <c r="J4" s="54"/>
      <c r="K4" s="54"/>
      <c r="L4" s="54"/>
      <c r="M4" s="55"/>
      <c r="N4" s="53" t="s">
        <v>8</v>
      </c>
      <c r="O4" s="54"/>
      <c r="P4" s="54"/>
      <c r="Q4" s="54"/>
      <c r="R4" s="54"/>
      <c r="S4" s="55"/>
      <c r="T4" s="53" t="s">
        <v>59</v>
      </c>
      <c r="U4" s="54"/>
      <c r="V4" s="54"/>
      <c r="W4" s="54"/>
      <c r="X4" s="54"/>
      <c r="Y4" s="55"/>
      <c r="Z4" s="53" t="s">
        <v>58</v>
      </c>
      <c r="AA4" s="54"/>
      <c r="AB4" s="54"/>
      <c r="AC4" s="54"/>
      <c r="AD4" s="54"/>
      <c r="AE4" s="55"/>
    </row>
    <row r="5" spans="1:31" ht="120.75" customHeight="1" thickBot="1">
      <c r="A5" s="64"/>
      <c r="B5" s="67"/>
      <c r="C5" s="70"/>
      <c r="D5" s="60"/>
      <c r="E5" s="62"/>
      <c r="F5" s="71"/>
      <c r="G5" s="73"/>
      <c r="H5" s="48" t="s">
        <v>4</v>
      </c>
      <c r="I5" s="49" t="s">
        <v>3</v>
      </c>
      <c r="J5" s="49" t="s">
        <v>1</v>
      </c>
      <c r="K5" s="49" t="s">
        <v>2</v>
      </c>
      <c r="L5" s="47" t="s">
        <v>0</v>
      </c>
      <c r="M5" s="50" t="s">
        <v>5</v>
      </c>
      <c r="N5" s="48" t="s">
        <v>4</v>
      </c>
      <c r="O5" s="49" t="s">
        <v>3</v>
      </c>
      <c r="P5" s="49" t="s">
        <v>1</v>
      </c>
      <c r="Q5" s="49" t="s">
        <v>2</v>
      </c>
      <c r="R5" s="47" t="s">
        <v>0</v>
      </c>
      <c r="S5" s="50" t="s">
        <v>5</v>
      </c>
      <c r="T5" s="48" t="s">
        <v>4</v>
      </c>
      <c r="U5" s="49" t="s">
        <v>3</v>
      </c>
      <c r="V5" s="49" t="s">
        <v>1</v>
      </c>
      <c r="W5" s="49" t="s">
        <v>2</v>
      </c>
      <c r="X5" s="47" t="s">
        <v>0</v>
      </c>
      <c r="Y5" s="50" t="s">
        <v>5</v>
      </c>
      <c r="Z5" s="48" t="s">
        <v>4</v>
      </c>
      <c r="AA5" s="49" t="s">
        <v>3</v>
      </c>
      <c r="AB5" s="49" t="s">
        <v>1</v>
      </c>
      <c r="AC5" s="49" t="s">
        <v>2</v>
      </c>
      <c r="AD5" s="47" t="s">
        <v>0</v>
      </c>
      <c r="AE5" s="50" t="s">
        <v>5</v>
      </c>
    </row>
    <row r="6" spans="2:31" s="7" customFormat="1" ht="11.25">
      <c r="B6" s="51" t="s">
        <v>9</v>
      </c>
      <c r="C6" s="52"/>
      <c r="D6" s="43">
        <v>3905</v>
      </c>
      <c r="E6" s="44">
        <v>3940</v>
      </c>
      <c r="F6" s="45">
        <f aca="true" t="shared" si="0" ref="F6:F47">D6+E6</f>
        <v>7845</v>
      </c>
      <c r="G6" s="46">
        <v>340019</v>
      </c>
      <c r="H6" s="43">
        <v>1276</v>
      </c>
      <c r="I6" s="44">
        <v>366</v>
      </c>
      <c r="J6" s="44">
        <v>21</v>
      </c>
      <c r="K6" s="44">
        <v>0</v>
      </c>
      <c r="L6" s="44">
        <f aca="true" t="shared" si="1" ref="L6:L17">SUM(H6:K6)</f>
        <v>1663</v>
      </c>
      <c r="M6" s="41">
        <f aca="true" t="shared" si="2" ref="M6:M50">L6/D6*100</f>
        <v>42.58642765685019</v>
      </c>
      <c r="N6" s="43">
        <v>1412</v>
      </c>
      <c r="O6" s="44">
        <v>371</v>
      </c>
      <c r="P6" s="44">
        <v>29</v>
      </c>
      <c r="Q6" s="44">
        <v>0</v>
      </c>
      <c r="R6" s="44">
        <f aca="true" t="shared" si="3" ref="R6:R17">SUM(N6:Q6)</f>
        <v>1812</v>
      </c>
      <c r="S6" s="41">
        <f aca="true" t="shared" si="4" ref="S6:S17">R6/E6*100</f>
        <v>45.98984771573604</v>
      </c>
      <c r="T6" s="43">
        <f>H6+N6</f>
        <v>2688</v>
      </c>
      <c r="U6" s="45">
        <f>I6+O6</f>
        <v>737</v>
      </c>
      <c r="V6" s="45">
        <f>J6+P6</f>
        <v>50</v>
      </c>
      <c r="W6" s="45">
        <f>K6+Q6</f>
        <v>0</v>
      </c>
      <c r="X6" s="44">
        <f>SUM(T6:W6)</f>
        <v>3475</v>
      </c>
      <c r="Y6" s="41">
        <f>X6/F6*100</f>
        <v>44.295729764181004</v>
      </c>
      <c r="Z6" s="43">
        <v>129614</v>
      </c>
      <c r="AA6" s="44">
        <v>45468</v>
      </c>
      <c r="AB6" s="44">
        <v>1657</v>
      </c>
      <c r="AC6" s="44">
        <v>41</v>
      </c>
      <c r="AD6" s="44">
        <f>SUM(Z6:AC6)</f>
        <v>176780</v>
      </c>
      <c r="AE6" s="41">
        <f>AD6/G6*100</f>
        <v>51.991212255785705</v>
      </c>
    </row>
    <row r="7" spans="2:31" s="7" customFormat="1" ht="11.25">
      <c r="B7" s="18" t="s">
        <v>10</v>
      </c>
      <c r="C7" s="19"/>
      <c r="D7" s="28">
        <v>1580</v>
      </c>
      <c r="E7" s="9">
        <v>1693</v>
      </c>
      <c r="F7" s="8">
        <f t="shared" si="0"/>
        <v>3273</v>
      </c>
      <c r="G7" s="29">
        <v>131827</v>
      </c>
      <c r="H7" s="28">
        <v>571</v>
      </c>
      <c r="I7" s="9">
        <v>190</v>
      </c>
      <c r="J7" s="9">
        <v>9</v>
      </c>
      <c r="K7" s="9">
        <v>0</v>
      </c>
      <c r="L7" s="9">
        <f t="shared" si="1"/>
        <v>770</v>
      </c>
      <c r="M7" s="39">
        <f t="shared" si="2"/>
        <v>48.734177215189874</v>
      </c>
      <c r="N7" s="28">
        <v>467</v>
      </c>
      <c r="O7" s="9">
        <v>210</v>
      </c>
      <c r="P7" s="9">
        <v>12</v>
      </c>
      <c r="Q7" s="9">
        <v>0</v>
      </c>
      <c r="R7" s="9">
        <f t="shared" si="3"/>
        <v>689</v>
      </c>
      <c r="S7" s="39">
        <f t="shared" si="4"/>
        <v>40.696987595983465</v>
      </c>
      <c r="T7" s="28">
        <f aca="true" t="shared" si="5" ref="T7:T47">H7+N7</f>
        <v>1038</v>
      </c>
      <c r="U7" s="8">
        <f aca="true" t="shared" si="6" ref="U7:U47">I7+O7</f>
        <v>400</v>
      </c>
      <c r="V7" s="8">
        <f aca="true" t="shared" si="7" ref="V7:V47">J7+P7</f>
        <v>21</v>
      </c>
      <c r="W7" s="8">
        <f aca="true" t="shared" si="8" ref="W7:W47">K7+Q7</f>
        <v>0</v>
      </c>
      <c r="X7" s="9">
        <f aca="true" t="shared" si="9" ref="X7:X47">SUM(T7:W7)</f>
        <v>1459</v>
      </c>
      <c r="Y7" s="39">
        <f aca="true" t="shared" si="10" ref="Y7:Y47">X7/F7*100</f>
        <v>44.57684081882065</v>
      </c>
      <c r="Z7" s="28">
        <v>50224</v>
      </c>
      <c r="AA7" s="9">
        <v>19185</v>
      </c>
      <c r="AB7" s="9">
        <v>562</v>
      </c>
      <c r="AC7" s="9">
        <v>17</v>
      </c>
      <c r="AD7" s="9">
        <f aca="true" t="shared" si="11" ref="AD7:AD47">SUM(Z7:AC7)</f>
        <v>69988</v>
      </c>
      <c r="AE7" s="39">
        <f aca="true" t="shared" si="12" ref="AE7:AE47">AD7/G7*100</f>
        <v>53.090793236590386</v>
      </c>
    </row>
    <row r="8" spans="2:31" s="7" customFormat="1" ht="11.25">
      <c r="B8" s="18" t="s">
        <v>11</v>
      </c>
      <c r="C8" s="19"/>
      <c r="D8" s="28">
        <v>946</v>
      </c>
      <c r="E8" s="9">
        <v>811</v>
      </c>
      <c r="F8" s="8">
        <f t="shared" si="0"/>
        <v>1757</v>
      </c>
      <c r="G8" s="29">
        <v>75174</v>
      </c>
      <c r="H8" s="28">
        <v>251</v>
      </c>
      <c r="I8" s="9">
        <v>158</v>
      </c>
      <c r="J8" s="9">
        <v>25</v>
      </c>
      <c r="K8" s="9">
        <v>0</v>
      </c>
      <c r="L8" s="9">
        <f t="shared" si="1"/>
        <v>434</v>
      </c>
      <c r="M8" s="39">
        <f t="shared" si="2"/>
        <v>45.87737843551797</v>
      </c>
      <c r="N8" s="28">
        <v>124</v>
      </c>
      <c r="O8" s="9">
        <v>120</v>
      </c>
      <c r="P8" s="9">
        <v>18</v>
      </c>
      <c r="Q8" s="9">
        <v>0</v>
      </c>
      <c r="R8" s="9">
        <f t="shared" si="3"/>
        <v>262</v>
      </c>
      <c r="S8" s="39">
        <f t="shared" si="4"/>
        <v>32.30579531442663</v>
      </c>
      <c r="T8" s="28">
        <f t="shared" si="5"/>
        <v>375</v>
      </c>
      <c r="U8" s="8">
        <f t="shared" si="6"/>
        <v>278</v>
      </c>
      <c r="V8" s="8">
        <f t="shared" si="7"/>
        <v>43</v>
      </c>
      <c r="W8" s="8">
        <f t="shared" si="8"/>
        <v>0</v>
      </c>
      <c r="X8" s="9">
        <f t="shared" si="9"/>
        <v>696</v>
      </c>
      <c r="Y8" s="39">
        <f t="shared" si="10"/>
        <v>39.6129766647695</v>
      </c>
      <c r="Z8" s="28">
        <v>29878</v>
      </c>
      <c r="AA8" s="9">
        <v>19011</v>
      </c>
      <c r="AB8" s="9">
        <v>373</v>
      </c>
      <c r="AC8" s="9">
        <v>10</v>
      </c>
      <c r="AD8" s="9">
        <f t="shared" si="11"/>
        <v>49272</v>
      </c>
      <c r="AE8" s="39">
        <f t="shared" si="12"/>
        <v>65.54393806369222</v>
      </c>
    </row>
    <row r="9" spans="2:31" s="7" customFormat="1" ht="11.25">
      <c r="B9" s="18" t="s">
        <v>12</v>
      </c>
      <c r="C9" s="19"/>
      <c r="D9" s="28">
        <v>1162</v>
      </c>
      <c r="E9" s="9">
        <v>1144</v>
      </c>
      <c r="F9" s="8">
        <f t="shared" si="0"/>
        <v>2306</v>
      </c>
      <c r="G9" s="29">
        <v>94665</v>
      </c>
      <c r="H9" s="28">
        <v>566</v>
      </c>
      <c r="I9" s="9">
        <v>112</v>
      </c>
      <c r="J9" s="9">
        <v>10</v>
      </c>
      <c r="K9" s="9">
        <v>0</v>
      </c>
      <c r="L9" s="9">
        <f t="shared" si="1"/>
        <v>688</v>
      </c>
      <c r="M9" s="39">
        <f t="shared" si="2"/>
        <v>59.20826161790017</v>
      </c>
      <c r="N9" s="28">
        <v>430</v>
      </c>
      <c r="O9" s="9">
        <v>103</v>
      </c>
      <c r="P9" s="9">
        <v>6</v>
      </c>
      <c r="Q9" s="9">
        <v>0</v>
      </c>
      <c r="R9" s="9">
        <f t="shared" si="3"/>
        <v>539</v>
      </c>
      <c r="S9" s="39">
        <f t="shared" si="4"/>
        <v>47.11538461538461</v>
      </c>
      <c r="T9" s="28">
        <f t="shared" si="5"/>
        <v>996</v>
      </c>
      <c r="U9" s="8">
        <f t="shared" si="6"/>
        <v>215</v>
      </c>
      <c r="V9" s="8">
        <f t="shared" si="7"/>
        <v>16</v>
      </c>
      <c r="W9" s="8">
        <f t="shared" si="8"/>
        <v>0</v>
      </c>
      <c r="X9" s="9">
        <f t="shared" si="9"/>
        <v>1227</v>
      </c>
      <c r="Y9" s="39">
        <f t="shared" si="10"/>
        <v>53.20901994796184</v>
      </c>
      <c r="Z9" s="28">
        <v>41831</v>
      </c>
      <c r="AA9" s="9">
        <v>12195</v>
      </c>
      <c r="AB9" s="9">
        <v>405</v>
      </c>
      <c r="AC9" s="9">
        <v>9</v>
      </c>
      <c r="AD9" s="9">
        <f t="shared" si="11"/>
        <v>54440</v>
      </c>
      <c r="AE9" s="39">
        <f t="shared" si="12"/>
        <v>57.508054719273225</v>
      </c>
    </row>
    <row r="10" spans="2:31" s="7" customFormat="1" ht="11.25">
      <c r="B10" s="18" t="s">
        <v>13</v>
      </c>
      <c r="C10" s="19"/>
      <c r="D10" s="28">
        <v>890</v>
      </c>
      <c r="E10" s="9">
        <v>881</v>
      </c>
      <c r="F10" s="8">
        <f t="shared" si="0"/>
        <v>1771</v>
      </c>
      <c r="G10" s="29">
        <v>74273</v>
      </c>
      <c r="H10" s="28">
        <v>309</v>
      </c>
      <c r="I10" s="9">
        <v>152</v>
      </c>
      <c r="J10" s="9">
        <v>20</v>
      </c>
      <c r="K10" s="9">
        <v>0</v>
      </c>
      <c r="L10" s="9">
        <f t="shared" si="1"/>
        <v>481</v>
      </c>
      <c r="M10" s="39">
        <f t="shared" si="2"/>
        <v>54.044943820224724</v>
      </c>
      <c r="N10" s="28">
        <v>230</v>
      </c>
      <c r="O10" s="9">
        <v>104</v>
      </c>
      <c r="P10" s="9">
        <v>9</v>
      </c>
      <c r="Q10" s="9">
        <v>0</v>
      </c>
      <c r="R10" s="9">
        <f t="shared" si="3"/>
        <v>343</v>
      </c>
      <c r="S10" s="39">
        <f t="shared" si="4"/>
        <v>38.93303064699206</v>
      </c>
      <c r="T10" s="28">
        <f t="shared" si="5"/>
        <v>539</v>
      </c>
      <c r="U10" s="8">
        <f t="shared" si="6"/>
        <v>256</v>
      </c>
      <c r="V10" s="8">
        <f t="shared" si="7"/>
        <v>29</v>
      </c>
      <c r="W10" s="8">
        <f t="shared" si="8"/>
        <v>0</v>
      </c>
      <c r="X10" s="9">
        <f t="shared" si="9"/>
        <v>824</v>
      </c>
      <c r="Y10" s="39">
        <f t="shared" si="10"/>
        <v>46.52738565782044</v>
      </c>
      <c r="Z10" s="28">
        <v>27419</v>
      </c>
      <c r="AA10" s="9">
        <v>14171</v>
      </c>
      <c r="AB10" s="9">
        <v>340</v>
      </c>
      <c r="AC10" s="9">
        <v>6</v>
      </c>
      <c r="AD10" s="9">
        <f t="shared" si="11"/>
        <v>41936</v>
      </c>
      <c r="AE10" s="39">
        <f t="shared" si="12"/>
        <v>56.4619713758701</v>
      </c>
    </row>
    <row r="11" spans="2:31" s="7" customFormat="1" ht="11.25">
      <c r="B11" s="18" t="s">
        <v>14</v>
      </c>
      <c r="C11" s="19"/>
      <c r="D11" s="28">
        <v>791</v>
      </c>
      <c r="E11" s="9">
        <v>741</v>
      </c>
      <c r="F11" s="8">
        <f t="shared" si="0"/>
        <v>1532</v>
      </c>
      <c r="G11" s="29">
        <v>66907</v>
      </c>
      <c r="H11" s="28">
        <v>273</v>
      </c>
      <c r="I11" s="9">
        <v>165</v>
      </c>
      <c r="J11" s="9">
        <v>6</v>
      </c>
      <c r="K11" s="9">
        <v>0</v>
      </c>
      <c r="L11" s="9">
        <f t="shared" si="1"/>
        <v>444</v>
      </c>
      <c r="M11" s="39">
        <f t="shared" si="2"/>
        <v>56.1314791403287</v>
      </c>
      <c r="N11" s="28">
        <v>236</v>
      </c>
      <c r="O11" s="9">
        <v>121</v>
      </c>
      <c r="P11" s="9">
        <v>10</v>
      </c>
      <c r="Q11" s="9">
        <v>0</v>
      </c>
      <c r="R11" s="9">
        <f t="shared" si="3"/>
        <v>367</v>
      </c>
      <c r="S11" s="39">
        <f t="shared" si="4"/>
        <v>49.527665317139004</v>
      </c>
      <c r="T11" s="28">
        <f t="shared" si="5"/>
        <v>509</v>
      </c>
      <c r="U11" s="8">
        <f t="shared" si="6"/>
        <v>286</v>
      </c>
      <c r="V11" s="8">
        <f t="shared" si="7"/>
        <v>16</v>
      </c>
      <c r="W11" s="8">
        <f t="shared" si="8"/>
        <v>0</v>
      </c>
      <c r="X11" s="9">
        <f t="shared" si="9"/>
        <v>811</v>
      </c>
      <c r="Y11" s="39">
        <f t="shared" si="10"/>
        <v>52.9373368146214</v>
      </c>
      <c r="Z11" s="28">
        <v>28214</v>
      </c>
      <c r="AA11" s="9">
        <v>13970</v>
      </c>
      <c r="AB11" s="9">
        <v>229</v>
      </c>
      <c r="AC11" s="9">
        <v>7</v>
      </c>
      <c r="AD11" s="9">
        <f t="shared" si="11"/>
        <v>42420</v>
      </c>
      <c r="AE11" s="39">
        <f t="shared" si="12"/>
        <v>63.4014378166709</v>
      </c>
    </row>
    <row r="12" spans="2:31" s="7" customFormat="1" ht="11.25">
      <c r="B12" s="18" t="s">
        <v>15</v>
      </c>
      <c r="C12" s="19"/>
      <c r="D12" s="28">
        <v>185</v>
      </c>
      <c r="E12" s="9">
        <v>183</v>
      </c>
      <c r="F12" s="8">
        <f t="shared" si="0"/>
        <v>368</v>
      </c>
      <c r="G12" s="29">
        <v>18274</v>
      </c>
      <c r="H12" s="28">
        <v>74</v>
      </c>
      <c r="I12" s="9">
        <v>25</v>
      </c>
      <c r="J12" s="9">
        <v>0</v>
      </c>
      <c r="K12" s="9">
        <v>0</v>
      </c>
      <c r="L12" s="9">
        <f t="shared" si="1"/>
        <v>99</v>
      </c>
      <c r="M12" s="39">
        <f t="shared" si="2"/>
        <v>53.51351351351351</v>
      </c>
      <c r="N12" s="28">
        <v>62</v>
      </c>
      <c r="O12" s="9">
        <v>10</v>
      </c>
      <c r="P12" s="9">
        <v>2</v>
      </c>
      <c r="Q12" s="9">
        <v>0</v>
      </c>
      <c r="R12" s="9">
        <f t="shared" si="3"/>
        <v>74</v>
      </c>
      <c r="S12" s="39">
        <f t="shared" si="4"/>
        <v>40.43715846994536</v>
      </c>
      <c r="T12" s="28">
        <f t="shared" si="5"/>
        <v>136</v>
      </c>
      <c r="U12" s="8">
        <f t="shared" si="6"/>
        <v>35</v>
      </c>
      <c r="V12" s="8">
        <f t="shared" si="7"/>
        <v>2</v>
      </c>
      <c r="W12" s="8">
        <f t="shared" si="8"/>
        <v>0</v>
      </c>
      <c r="X12" s="9">
        <f t="shared" si="9"/>
        <v>173</v>
      </c>
      <c r="Y12" s="39">
        <f t="shared" si="10"/>
        <v>47.01086956521739</v>
      </c>
      <c r="Z12" s="28">
        <v>7408</v>
      </c>
      <c r="AA12" s="9">
        <v>3443</v>
      </c>
      <c r="AB12" s="9">
        <v>133</v>
      </c>
      <c r="AC12" s="9">
        <v>2</v>
      </c>
      <c r="AD12" s="9">
        <f t="shared" si="11"/>
        <v>10986</v>
      </c>
      <c r="AE12" s="39">
        <f t="shared" si="12"/>
        <v>60.11820072233775</v>
      </c>
    </row>
    <row r="13" spans="2:31" s="7" customFormat="1" ht="11.25">
      <c r="B13" s="18" t="s">
        <v>16</v>
      </c>
      <c r="C13" s="19"/>
      <c r="D13" s="28">
        <v>434</v>
      </c>
      <c r="E13" s="9">
        <v>350</v>
      </c>
      <c r="F13" s="8">
        <f t="shared" si="0"/>
        <v>784</v>
      </c>
      <c r="G13" s="29">
        <v>32022</v>
      </c>
      <c r="H13" s="28">
        <v>208</v>
      </c>
      <c r="I13" s="9">
        <v>70</v>
      </c>
      <c r="J13" s="9">
        <v>3</v>
      </c>
      <c r="K13" s="9">
        <v>0</v>
      </c>
      <c r="L13" s="9">
        <f t="shared" si="1"/>
        <v>281</v>
      </c>
      <c r="M13" s="39">
        <f t="shared" si="2"/>
        <v>64.74654377880185</v>
      </c>
      <c r="N13" s="28">
        <v>127</v>
      </c>
      <c r="O13" s="9">
        <v>49</v>
      </c>
      <c r="P13" s="9">
        <v>1</v>
      </c>
      <c r="Q13" s="9">
        <v>0</v>
      </c>
      <c r="R13" s="9">
        <f t="shared" si="3"/>
        <v>177</v>
      </c>
      <c r="S13" s="39">
        <f t="shared" si="4"/>
        <v>50.57142857142857</v>
      </c>
      <c r="T13" s="28">
        <f t="shared" si="5"/>
        <v>335</v>
      </c>
      <c r="U13" s="8">
        <f t="shared" si="6"/>
        <v>119</v>
      </c>
      <c r="V13" s="8">
        <f t="shared" si="7"/>
        <v>4</v>
      </c>
      <c r="W13" s="8">
        <f t="shared" si="8"/>
        <v>0</v>
      </c>
      <c r="X13" s="9">
        <f t="shared" si="9"/>
        <v>458</v>
      </c>
      <c r="Y13" s="39">
        <f t="shared" si="10"/>
        <v>58.41836734693877</v>
      </c>
      <c r="Z13" s="28">
        <v>13321</v>
      </c>
      <c r="AA13" s="9">
        <v>6183</v>
      </c>
      <c r="AB13" s="9">
        <v>129</v>
      </c>
      <c r="AC13" s="9">
        <v>0</v>
      </c>
      <c r="AD13" s="9">
        <f t="shared" si="11"/>
        <v>19633</v>
      </c>
      <c r="AE13" s="39">
        <f t="shared" si="12"/>
        <v>61.31097370557742</v>
      </c>
    </row>
    <row r="14" spans="2:31" s="7" customFormat="1" ht="11.25">
      <c r="B14" s="18" t="s">
        <v>17</v>
      </c>
      <c r="C14" s="19"/>
      <c r="D14" s="28">
        <v>730</v>
      </c>
      <c r="E14" s="9">
        <v>698</v>
      </c>
      <c r="F14" s="8">
        <f t="shared" si="0"/>
        <v>1428</v>
      </c>
      <c r="G14" s="29">
        <v>55724</v>
      </c>
      <c r="H14" s="28">
        <v>312</v>
      </c>
      <c r="I14" s="9">
        <v>103</v>
      </c>
      <c r="J14" s="9">
        <v>3</v>
      </c>
      <c r="K14" s="9">
        <v>0</v>
      </c>
      <c r="L14" s="9">
        <f t="shared" si="1"/>
        <v>418</v>
      </c>
      <c r="M14" s="39">
        <f t="shared" si="2"/>
        <v>57.26027397260274</v>
      </c>
      <c r="N14" s="28">
        <v>260</v>
      </c>
      <c r="O14" s="9">
        <v>89</v>
      </c>
      <c r="P14" s="9">
        <v>3</v>
      </c>
      <c r="Q14" s="9">
        <v>0</v>
      </c>
      <c r="R14" s="9">
        <f t="shared" si="3"/>
        <v>352</v>
      </c>
      <c r="S14" s="39">
        <f t="shared" si="4"/>
        <v>50.429799426934096</v>
      </c>
      <c r="T14" s="28">
        <f t="shared" si="5"/>
        <v>572</v>
      </c>
      <c r="U14" s="8">
        <f t="shared" si="6"/>
        <v>192</v>
      </c>
      <c r="V14" s="8">
        <f t="shared" si="7"/>
        <v>6</v>
      </c>
      <c r="W14" s="8">
        <f t="shared" si="8"/>
        <v>0</v>
      </c>
      <c r="X14" s="9">
        <f t="shared" si="9"/>
        <v>770</v>
      </c>
      <c r="Y14" s="39">
        <f t="shared" si="10"/>
        <v>53.92156862745098</v>
      </c>
      <c r="Z14" s="28">
        <v>19936</v>
      </c>
      <c r="AA14" s="9">
        <v>10310</v>
      </c>
      <c r="AB14" s="9">
        <v>232</v>
      </c>
      <c r="AC14" s="9">
        <v>7</v>
      </c>
      <c r="AD14" s="9">
        <f t="shared" si="11"/>
        <v>30485</v>
      </c>
      <c r="AE14" s="39">
        <f t="shared" si="12"/>
        <v>54.70712798794056</v>
      </c>
    </row>
    <row r="15" spans="2:31" s="7" customFormat="1" ht="11.25">
      <c r="B15" s="18" t="s">
        <v>18</v>
      </c>
      <c r="C15" s="19"/>
      <c r="D15" s="28">
        <v>487</v>
      </c>
      <c r="E15" s="9">
        <v>518</v>
      </c>
      <c r="F15" s="8">
        <f t="shared" si="0"/>
        <v>1005</v>
      </c>
      <c r="G15" s="29">
        <v>43693</v>
      </c>
      <c r="H15" s="28">
        <v>195</v>
      </c>
      <c r="I15" s="9">
        <v>81</v>
      </c>
      <c r="J15" s="9">
        <v>10</v>
      </c>
      <c r="K15" s="9">
        <v>0</v>
      </c>
      <c r="L15" s="9">
        <f t="shared" si="1"/>
        <v>286</v>
      </c>
      <c r="M15" s="39">
        <f t="shared" si="2"/>
        <v>58.72689938398358</v>
      </c>
      <c r="N15" s="28">
        <v>153</v>
      </c>
      <c r="O15" s="9">
        <v>89</v>
      </c>
      <c r="P15" s="9">
        <v>8</v>
      </c>
      <c r="Q15" s="9">
        <v>0</v>
      </c>
      <c r="R15" s="9">
        <f t="shared" si="3"/>
        <v>250</v>
      </c>
      <c r="S15" s="39">
        <f t="shared" si="4"/>
        <v>48.26254826254826</v>
      </c>
      <c r="T15" s="28">
        <f t="shared" si="5"/>
        <v>348</v>
      </c>
      <c r="U15" s="8">
        <f t="shared" si="6"/>
        <v>170</v>
      </c>
      <c r="V15" s="8">
        <f t="shared" si="7"/>
        <v>18</v>
      </c>
      <c r="W15" s="8">
        <f t="shared" si="8"/>
        <v>0</v>
      </c>
      <c r="X15" s="9">
        <f t="shared" si="9"/>
        <v>536</v>
      </c>
      <c r="Y15" s="39">
        <f t="shared" si="10"/>
        <v>53.333333333333336</v>
      </c>
      <c r="Z15" s="28">
        <v>16962</v>
      </c>
      <c r="AA15" s="9">
        <v>10872</v>
      </c>
      <c r="AB15" s="9">
        <v>327</v>
      </c>
      <c r="AC15" s="9">
        <v>6</v>
      </c>
      <c r="AD15" s="9">
        <f t="shared" si="11"/>
        <v>28167</v>
      </c>
      <c r="AE15" s="39">
        <f t="shared" si="12"/>
        <v>64.46570388849473</v>
      </c>
    </row>
    <row r="16" spans="2:31" s="7" customFormat="1" ht="11.25">
      <c r="B16" s="18" t="s">
        <v>19</v>
      </c>
      <c r="C16" s="19"/>
      <c r="D16" s="28">
        <v>497</v>
      </c>
      <c r="E16" s="9">
        <v>529</v>
      </c>
      <c r="F16" s="8">
        <f t="shared" si="0"/>
        <v>1026</v>
      </c>
      <c r="G16" s="29">
        <v>41985</v>
      </c>
      <c r="H16" s="28">
        <v>182</v>
      </c>
      <c r="I16" s="9">
        <v>101</v>
      </c>
      <c r="J16" s="9">
        <v>3</v>
      </c>
      <c r="K16" s="9">
        <v>0</v>
      </c>
      <c r="L16" s="9">
        <f t="shared" si="1"/>
        <v>286</v>
      </c>
      <c r="M16" s="39">
        <f t="shared" si="2"/>
        <v>57.54527162977867</v>
      </c>
      <c r="N16" s="28">
        <v>142</v>
      </c>
      <c r="O16" s="9">
        <v>96</v>
      </c>
      <c r="P16" s="9">
        <v>4</v>
      </c>
      <c r="Q16" s="9">
        <v>0</v>
      </c>
      <c r="R16" s="9">
        <f t="shared" si="3"/>
        <v>242</v>
      </c>
      <c r="S16" s="39">
        <f t="shared" si="4"/>
        <v>45.746691871455575</v>
      </c>
      <c r="T16" s="28">
        <f t="shared" si="5"/>
        <v>324</v>
      </c>
      <c r="U16" s="8">
        <f t="shared" si="6"/>
        <v>197</v>
      </c>
      <c r="V16" s="8">
        <f t="shared" si="7"/>
        <v>7</v>
      </c>
      <c r="W16" s="8">
        <f t="shared" si="8"/>
        <v>0</v>
      </c>
      <c r="X16" s="9">
        <f t="shared" si="9"/>
        <v>528</v>
      </c>
      <c r="Y16" s="39">
        <f t="shared" si="10"/>
        <v>51.461988304093566</v>
      </c>
      <c r="Z16" s="28">
        <v>14799</v>
      </c>
      <c r="AA16" s="9">
        <v>9863</v>
      </c>
      <c r="AB16" s="9">
        <v>177</v>
      </c>
      <c r="AC16" s="9">
        <v>2</v>
      </c>
      <c r="AD16" s="9">
        <f t="shared" si="11"/>
        <v>24841</v>
      </c>
      <c r="AE16" s="39">
        <f t="shared" si="12"/>
        <v>59.16636894128856</v>
      </c>
    </row>
    <row r="17" spans="2:31" s="7" customFormat="1" ht="11.25">
      <c r="B17" s="18" t="s">
        <v>20</v>
      </c>
      <c r="C17" s="19"/>
      <c r="D17" s="28">
        <v>533</v>
      </c>
      <c r="E17" s="9">
        <v>541</v>
      </c>
      <c r="F17" s="8">
        <f t="shared" si="0"/>
        <v>1074</v>
      </c>
      <c r="G17" s="29">
        <v>49563</v>
      </c>
      <c r="H17" s="28">
        <v>248</v>
      </c>
      <c r="I17" s="9">
        <v>67</v>
      </c>
      <c r="J17" s="9">
        <v>4</v>
      </c>
      <c r="K17" s="9">
        <v>0</v>
      </c>
      <c r="L17" s="9">
        <f t="shared" si="1"/>
        <v>319</v>
      </c>
      <c r="M17" s="39">
        <f t="shared" si="2"/>
        <v>59.849906191369605</v>
      </c>
      <c r="N17" s="28">
        <v>205</v>
      </c>
      <c r="O17" s="9">
        <v>62</v>
      </c>
      <c r="P17" s="9">
        <v>1</v>
      </c>
      <c r="Q17" s="9">
        <v>0</v>
      </c>
      <c r="R17" s="9">
        <f t="shared" si="3"/>
        <v>268</v>
      </c>
      <c r="S17" s="39">
        <f t="shared" si="4"/>
        <v>49.53789279112754</v>
      </c>
      <c r="T17" s="28">
        <f t="shared" si="5"/>
        <v>453</v>
      </c>
      <c r="U17" s="8">
        <f t="shared" si="6"/>
        <v>129</v>
      </c>
      <c r="V17" s="8">
        <f t="shared" si="7"/>
        <v>5</v>
      </c>
      <c r="W17" s="8">
        <f t="shared" si="8"/>
        <v>0</v>
      </c>
      <c r="X17" s="9">
        <f t="shared" si="9"/>
        <v>587</v>
      </c>
      <c r="Y17" s="39">
        <f t="shared" si="10"/>
        <v>54.655493482309126</v>
      </c>
      <c r="Z17" s="28">
        <v>21099</v>
      </c>
      <c r="AA17" s="9">
        <v>7833</v>
      </c>
      <c r="AB17" s="9">
        <v>154</v>
      </c>
      <c r="AC17" s="9">
        <v>5</v>
      </c>
      <c r="AD17" s="9">
        <f t="shared" si="11"/>
        <v>29091</v>
      </c>
      <c r="AE17" s="39">
        <f t="shared" si="12"/>
        <v>58.69499424974275</v>
      </c>
    </row>
    <row r="18" spans="2:31" s="7" customFormat="1" ht="11.25">
      <c r="B18" s="18" t="s">
        <v>21</v>
      </c>
      <c r="C18" s="19"/>
      <c r="D18" s="28">
        <v>1472</v>
      </c>
      <c r="E18" s="9">
        <v>1437</v>
      </c>
      <c r="F18" s="8">
        <f t="shared" si="0"/>
        <v>2909</v>
      </c>
      <c r="G18" s="29">
        <v>120836</v>
      </c>
      <c r="H18" s="28">
        <v>629</v>
      </c>
      <c r="I18" s="9">
        <v>198</v>
      </c>
      <c r="J18" s="9">
        <v>13</v>
      </c>
      <c r="K18" s="9">
        <v>0</v>
      </c>
      <c r="L18" s="9">
        <f>SUM(H18:K18)</f>
        <v>840</v>
      </c>
      <c r="M18" s="39">
        <f t="shared" si="2"/>
        <v>57.065217391304344</v>
      </c>
      <c r="N18" s="28">
        <v>523</v>
      </c>
      <c r="O18" s="9">
        <v>156</v>
      </c>
      <c r="P18" s="9">
        <v>8</v>
      </c>
      <c r="Q18" s="9">
        <v>0</v>
      </c>
      <c r="R18" s="9">
        <f>SUM(N18:Q18)</f>
        <v>687</v>
      </c>
      <c r="S18" s="39">
        <f>R18/E18*100</f>
        <v>47.80793319415449</v>
      </c>
      <c r="T18" s="28">
        <f t="shared" si="5"/>
        <v>1152</v>
      </c>
      <c r="U18" s="8">
        <f t="shared" si="6"/>
        <v>354</v>
      </c>
      <c r="V18" s="8">
        <f t="shared" si="7"/>
        <v>21</v>
      </c>
      <c r="W18" s="8">
        <f t="shared" si="8"/>
        <v>0</v>
      </c>
      <c r="X18" s="9">
        <f t="shared" si="9"/>
        <v>1527</v>
      </c>
      <c r="Y18" s="39">
        <f t="shared" si="10"/>
        <v>52.49226538329322</v>
      </c>
      <c r="Z18" s="28">
        <v>48410</v>
      </c>
      <c r="AA18" s="9">
        <v>19617</v>
      </c>
      <c r="AB18" s="9">
        <v>467</v>
      </c>
      <c r="AC18" s="9">
        <v>16</v>
      </c>
      <c r="AD18" s="9">
        <f t="shared" si="11"/>
        <v>68510</v>
      </c>
      <c r="AE18" s="39">
        <f t="shared" si="12"/>
        <v>56.69667979741136</v>
      </c>
    </row>
    <row r="19" spans="2:31" s="7" customFormat="1" ht="11.25">
      <c r="B19" s="18" t="s">
        <v>22</v>
      </c>
      <c r="C19" s="19"/>
      <c r="D19" s="28">
        <v>1006</v>
      </c>
      <c r="E19" s="9">
        <v>917</v>
      </c>
      <c r="F19" s="8">
        <f t="shared" si="0"/>
        <v>1923</v>
      </c>
      <c r="G19" s="29">
        <v>79593</v>
      </c>
      <c r="H19" s="28">
        <v>459</v>
      </c>
      <c r="I19" s="9">
        <v>111</v>
      </c>
      <c r="J19" s="9">
        <v>6</v>
      </c>
      <c r="K19" s="9">
        <v>0</v>
      </c>
      <c r="L19" s="9">
        <f>SUM(H19:K19)</f>
        <v>576</v>
      </c>
      <c r="M19" s="39">
        <f t="shared" si="2"/>
        <v>57.25646123260437</v>
      </c>
      <c r="N19" s="28">
        <v>340</v>
      </c>
      <c r="O19" s="9">
        <v>105</v>
      </c>
      <c r="P19" s="9">
        <v>4</v>
      </c>
      <c r="Q19" s="9">
        <v>0</v>
      </c>
      <c r="R19" s="9">
        <f>SUM(N19:Q19)</f>
        <v>449</v>
      </c>
      <c r="S19" s="39">
        <f>R19/E19*100</f>
        <v>48.964013086150494</v>
      </c>
      <c r="T19" s="28">
        <f t="shared" si="5"/>
        <v>799</v>
      </c>
      <c r="U19" s="8">
        <f t="shared" si="6"/>
        <v>216</v>
      </c>
      <c r="V19" s="8">
        <f t="shared" si="7"/>
        <v>10</v>
      </c>
      <c r="W19" s="8">
        <f t="shared" si="8"/>
        <v>0</v>
      </c>
      <c r="X19" s="9">
        <f t="shared" si="9"/>
        <v>1025</v>
      </c>
      <c r="Y19" s="39">
        <f t="shared" si="10"/>
        <v>53.30213208528342</v>
      </c>
      <c r="Z19" s="28">
        <v>33433</v>
      </c>
      <c r="AA19" s="9">
        <v>12087</v>
      </c>
      <c r="AB19" s="9">
        <v>258</v>
      </c>
      <c r="AC19" s="9">
        <v>7</v>
      </c>
      <c r="AD19" s="9">
        <f t="shared" si="11"/>
        <v>45785</v>
      </c>
      <c r="AE19" s="39">
        <f t="shared" si="12"/>
        <v>57.52390285577877</v>
      </c>
    </row>
    <row r="20" spans="2:31" s="7" customFormat="1" ht="11.25">
      <c r="B20" s="18" t="s">
        <v>23</v>
      </c>
      <c r="C20" s="19"/>
      <c r="D20" s="28">
        <v>294</v>
      </c>
      <c r="E20" s="9">
        <v>261</v>
      </c>
      <c r="F20" s="8">
        <f t="shared" si="0"/>
        <v>555</v>
      </c>
      <c r="G20" s="29">
        <v>23585</v>
      </c>
      <c r="H20" s="28">
        <f>162-I20-J20</f>
        <v>113</v>
      </c>
      <c r="I20" s="9">
        <v>46</v>
      </c>
      <c r="J20" s="9">
        <v>3</v>
      </c>
      <c r="K20" s="9">
        <v>0</v>
      </c>
      <c r="L20" s="9">
        <f>SUM(H20:K20)</f>
        <v>162</v>
      </c>
      <c r="M20" s="39">
        <f t="shared" si="2"/>
        <v>55.10204081632652</v>
      </c>
      <c r="N20" s="28">
        <f>104-O20-P20</f>
        <v>66</v>
      </c>
      <c r="O20" s="9">
        <v>38</v>
      </c>
      <c r="P20" s="9">
        <v>0</v>
      </c>
      <c r="Q20" s="9">
        <v>1</v>
      </c>
      <c r="R20" s="9">
        <f>SUM(N20:Q20)</f>
        <v>105</v>
      </c>
      <c r="S20" s="39">
        <f>R20/E20*100</f>
        <v>40.229885057471265</v>
      </c>
      <c r="T20" s="28">
        <f t="shared" si="5"/>
        <v>179</v>
      </c>
      <c r="U20" s="8">
        <f t="shared" si="6"/>
        <v>84</v>
      </c>
      <c r="V20" s="8">
        <f t="shared" si="7"/>
        <v>3</v>
      </c>
      <c r="W20" s="8">
        <f t="shared" si="8"/>
        <v>1</v>
      </c>
      <c r="X20" s="9">
        <f t="shared" si="9"/>
        <v>267</v>
      </c>
      <c r="Y20" s="39">
        <f t="shared" si="10"/>
        <v>48.10810810810811</v>
      </c>
      <c r="Z20" s="28">
        <v>8212</v>
      </c>
      <c r="AA20" s="9">
        <v>4700</v>
      </c>
      <c r="AB20" s="9">
        <v>137</v>
      </c>
      <c r="AC20" s="9">
        <v>5</v>
      </c>
      <c r="AD20" s="9">
        <f t="shared" si="11"/>
        <v>13054</v>
      </c>
      <c r="AE20" s="39">
        <f t="shared" si="12"/>
        <v>55.348738605045575</v>
      </c>
    </row>
    <row r="21" spans="2:31" s="7" customFormat="1" ht="11.25">
      <c r="B21" s="18" t="s">
        <v>24</v>
      </c>
      <c r="C21" s="19"/>
      <c r="D21" s="28">
        <v>541</v>
      </c>
      <c r="E21" s="9">
        <v>583</v>
      </c>
      <c r="F21" s="8">
        <f t="shared" si="0"/>
        <v>1124</v>
      </c>
      <c r="G21" s="29">
        <v>41652</v>
      </c>
      <c r="H21" s="28">
        <v>189</v>
      </c>
      <c r="I21" s="9">
        <v>90</v>
      </c>
      <c r="J21" s="9">
        <v>1</v>
      </c>
      <c r="K21" s="9">
        <v>0</v>
      </c>
      <c r="L21" s="9">
        <f>SUM(H21:K21)</f>
        <v>280</v>
      </c>
      <c r="M21" s="39">
        <f t="shared" si="2"/>
        <v>51.75600739371534</v>
      </c>
      <c r="N21" s="28">
        <v>155</v>
      </c>
      <c r="O21" s="9">
        <v>79</v>
      </c>
      <c r="P21" s="9">
        <v>2</v>
      </c>
      <c r="Q21" s="9">
        <v>0</v>
      </c>
      <c r="R21" s="9">
        <f>SUM(N21:Q21)</f>
        <v>236</v>
      </c>
      <c r="S21" s="39">
        <f>R21/E21*100</f>
        <v>40.480274442538594</v>
      </c>
      <c r="T21" s="28">
        <f t="shared" si="5"/>
        <v>344</v>
      </c>
      <c r="U21" s="8">
        <f t="shared" si="6"/>
        <v>169</v>
      </c>
      <c r="V21" s="8">
        <f t="shared" si="7"/>
        <v>3</v>
      </c>
      <c r="W21" s="8">
        <f t="shared" si="8"/>
        <v>0</v>
      </c>
      <c r="X21" s="9">
        <f t="shared" si="9"/>
        <v>516</v>
      </c>
      <c r="Y21" s="39">
        <f t="shared" si="10"/>
        <v>45.90747330960854</v>
      </c>
      <c r="Z21" s="28">
        <v>13820</v>
      </c>
      <c r="AA21" s="9">
        <v>7132</v>
      </c>
      <c r="AB21" s="9">
        <v>93</v>
      </c>
      <c r="AC21" s="9">
        <v>10</v>
      </c>
      <c r="AD21" s="9">
        <f t="shared" si="11"/>
        <v>21055</v>
      </c>
      <c r="AE21" s="39">
        <f t="shared" si="12"/>
        <v>50.54979352732162</v>
      </c>
    </row>
    <row r="22" spans="2:31" s="7" customFormat="1" ht="11.25">
      <c r="B22" s="18" t="s">
        <v>50</v>
      </c>
      <c r="C22" s="19"/>
      <c r="D22" s="28">
        <v>259</v>
      </c>
      <c r="E22" s="9">
        <v>192</v>
      </c>
      <c r="F22" s="8">
        <f t="shared" si="0"/>
        <v>451</v>
      </c>
      <c r="G22" s="29">
        <v>21726</v>
      </c>
      <c r="H22" s="28">
        <v>63</v>
      </c>
      <c r="I22" s="9">
        <v>56</v>
      </c>
      <c r="J22" s="9">
        <v>12</v>
      </c>
      <c r="K22" s="9">
        <v>0</v>
      </c>
      <c r="L22" s="9">
        <f>SUM(H22:K22)</f>
        <v>131</v>
      </c>
      <c r="M22" s="39">
        <f t="shared" si="2"/>
        <v>50.57915057915058</v>
      </c>
      <c r="N22" s="28">
        <v>28</v>
      </c>
      <c r="O22" s="9">
        <v>29</v>
      </c>
      <c r="P22" s="9">
        <v>5</v>
      </c>
      <c r="Q22" s="9">
        <v>0</v>
      </c>
      <c r="R22" s="9">
        <f>SUM(N22:Q22)</f>
        <v>62</v>
      </c>
      <c r="S22" s="39">
        <f>R22/E22*100</f>
        <v>32.29166666666667</v>
      </c>
      <c r="T22" s="28">
        <f t="shared" si="5"/>
        <v>91</v>
      </c>
      <c r="U22" s="8">
        <f t="shared" si="6"/>
        <v>85</v>
      </c>
      <c r="V22" s="8">
        <f t="shared" si="7"/>
        <v>17</v>
      </c>
      <c r="W22" s="8">
        <f t="shared" si="8"/>
        <v>0</v>
      </c>
      <c r="X22" s="9">
        <f t="shared" si="9"/>
        <v>193</v>
      </c>
      <c r="Y22" s="39">
        <f t="shared" si="10"/>
        <v>42.793791574279375</v>
      </c>
      <c r="Z22" s="28">
        <v>8204</v>
      </c>
      <c r="AA22" s="9">
        <v>7152</v>
      </c>
      <c r="AB22" s="9">
        <v>156</v>
      </c>
      <c r="AC22" s="9">
        <v>0</v>
      </c>
      <c r="AD22" s="9">
        <f t="shared" si="11"/>
        <v>15512</v>
      </c>
      <c r="AE22" s="39">
        <f t="shared" si="12"/>
        <v>71.39832458805118</v>
      </c>
    </row>
    <row r="23" spans="2:31" s="7" customFormat="1" ht="11.25">
      <c r="B23" s="18" t="s">
        <v>25</v>
      </c>
      <c r="C23" s="19"/>
      <c r="D23" s="28">
        <v>417</v>
      </c>
      <c r="E23" s="9">
        <v>387</v>
      </c>
      <c r="F23" s="8">
        <f t="shared" si="0"/>
        <v>804</v>
      </c>
      <c r="G23" s="29">
        <v>28550</v>
      </c>
      <c r="H23" s="28">
        <v>164</v>
      </c>
      <c r="I23" s="9">
        <v>79</v>
      </c>
      <c r="J23" s="9">
        <v>1</v>
      </c>
      <c r="K23" s="9">
        <v>0</v>
      </c>
      <c r="L23" s="9">
        <f aca="true" t="shared" si="13" ref="L23:L47">SUM(H23:K23)</f>
        <v>244</v>
      </c>
      <c r="M23" s="39">
        <f t="shared" si="2"/>
        <v>58.51318944844125</v>
      </c>
      <c r="N23" s="28">
        <v>133</v>
      </c>
      <c r="O23" s="9">
        <v>51</v>
      </c>
      <c r="P23" s="9">
        <v>4</v>
      </c>
      <c r="Q23" s="9">
        <v>0</v>
      </c>
      <c r="R23" s="9">
        <f aca="true" t="shared" si="14" ref="R23:R47">SUM(N23:Q23)</f>
        <v>188</v>
      </c>
      <c r="S23" s="39">
        <f aca="true" t="shared" si="15" ref="S23:S50">R23/E23*100</f>
        <v>48.57881136950905</v>
      </c>
      <c r="T23" s="28">
        <f t="shared" si="5"/>
        <v>297</v>
      </c>
      <c r="U23" s="8">
        <f t="shared" si="6"/>
        <v>130</v>
      </c>
      <c r="V23" s="8">
        <f t="shared" si="7"/>
        <v>5</v>
      </c>
      <c r="W23" s="8">
        <f t="shared" si="8"/>
        <v>0</v>
      </c>
      <c r="X23" s="9">
        <f t="shared" si="9"/>
        <v>432</v>
      </c>
      <c r="Y23" s="39">
        <f t="shared" si="10"/>
        <v>53.73134328358209</v>
      </c>
      <c r="Z23" s="28">
        <v>10887</v>
      </c>
      <c r="AA23" s="9">
        <v>5660</v>
      </c>
      <c r="AB23" s="9">
        <v>113</v>
      </c>
      <c r="AC23" s="9">
        <v>1</v>
      </c>
      <c r="AD23" s="9">
        <f t="shared" si="11"/>
        <v>16661</v>
      </c>
      <c r="AE23" s="39">
        <f t="shared" si="12"/>
        <v>58.35726795096322</v>
      </c>
    </row>
    <row r="24" spans="2:31" s="7" customFormat="1" ht="11.25">
      <c r="B24" s="18" t="s">
        <v>26</v>
      </c>
      <c r="C24" s="19"/>
      <c r="D24" s="28">
        <v>419</v>
      </c>
      <c r="E24" s="9">
        <v>393</v>
      </c>
      <c r="F24" s="8">
        <f t="shared" si="0"/>
        <v>812</v>
      </c>
      <c r="G24" s="29">
        <v>36889</v>
      </c>
      <c r="H24" s="28">
        <v>94</v>
      </c>
      <c r="I24" s="9">
        <v>125</v>
      </c>
      <c r="J24" s="9">
        <v>13</v>
      </c>
      <c r="K24" s="9">
        <v>0</v>
      </c>
      <c r="L24" s="9">
        <f t="shared" si="13"/>
        <v>232</v>
      </c>
      <c r="M24" s="39">
        <f t="shared" si="2"/>
        <v>55.36992840095465</v>
      </c>
      <c r="N24" s="28">
        <v>51</v>
      </c>
      <c r="O24" s="9">
        <v>95</v>
      </c>
      <c r="P24" s="9">
        <v>8</v>
      </c>
      <c r="Q24" s="9">
        <v>0</v>
      </c>
      <c r="R24" s="9">
        <f t="shared" si="14"/>
        <v>154</v>
      </c>
      <c r="S24" s="39">
        <f t="shared" si="15"/>
        <v>39.18575063613232</v>
      </c>
      <c r="T24" s="28">
        <f t="shared" si="5"/>
        <v>145</v>
      </c>
      <c r="U24" s="8">
        <f t="shared" si="6"/>
        <v>220</v>
      </c>
      <c r="V24" s="8">
        <f t="shared" si="7"/>
        <v>21</v>
      </c>
      <c r="W24" s="8">
        <f t="shared" si="8"/>
        <v>0</v>
      </c>
      <c r="X24" s="9">
        <f t="shared" si="9"/>
        <v>386</v>
      </c>
      <c r="Y24" s="39">
        <f t="shared" si="10"/>
        <v>47.53694581280788</v>
      </c>
      <c r="Z24" s="28">
        <v>11278</v>
      </c>
      <c r="AA24" s="9">
        <v>14965</v>
      </c>
      <c r="AB24" s="9">
        <v>273</v>
      </c>
      <c r="AC24" s="9">
        <v>5</v>
      </c>
      <c r="AD24" s="9">
        <f t="shared" si="11"/>
        <v>26521</v>
      </c>
      <c r="AE24" s="39">
        <f t="shared" si="12"/>
        <v>71.89406056005856</v>
      </c>
    </row>
    <row r="25" spans="2:31" s="7" customFormat="1" ht="11.25">
      <c r="B25" s="18" t="s">
        <v>27</v>
      </c>
      <c r="C25" s="19"/>
      <c r="D25" s="28">
        <v>337</v>
      </c>
      <c r="E25" s="9">
        <v>323</v>
      </c>
      <c r="F25" s="8">
        <f t="shared" si="0"/>
        <v>660</v>
      </c>
      <c r="G25" s="29">
        <v>29123</v>
      </c>
      <c r="H25" s="28">
        <v>85</v>
      </c>
      <c r="I25" s="9">
        <v>86</v>
      </c>
      <c r="J25" s="9">
        <v>8</v>
      </c>
      <c r="K25" s="9">
        <v>0</v>
      </c>
      <c r="L25" s="9">
        <f t="shared" si="13"/>
        <v>179</v>
      </c>
      <c r="M25" s="39">
        <f t="shared" si="2"/>
        <v>53.11572700296736</v>
      </c>
      <c r="N25" s="28">
        <v>53</v>
      </c>
      <c r="O25" s="9">
        <v>50</v>
      </c>
      <c r="P25" s="9">
        <v>6</v>
      </c>
      <c r="Q25" s="9">
        <v>0</v>
      </c>
      <c r="R25" s="9">
        <f t="shared" si="14"/>
        <v>109</v>
      </c>
      <c r="S25" s="39">
        <f t="shared" si="15"/>
        <v>33.746130030959755</v>
      </c>
      <c r="T25" s="28">
        <f t="shared" si="5"/>
        <v>138</v>
      </c>
      <c r="U25" s="8">
        <f t="shared" si="6"/>
        <v>136</v>
      </c>
      <c r="V25" s="8">
        <f t="shared" si="7"/>
        <v>14</v>
      </c>
      <c r="W25" s="8">
        <f t="shared" si="8"/>
        <v>0</v>
      </c>
      <c r="X25" s="9">
        <f t="shared" si="9"/>
        <v>288</v>
      </c>
      <c r="Y25" s="39">
        <f t="shared" si="10"/>
        <v>43.63636363636363</v>
      </c>
      <c r="Z25" s="28">
        <v>11424</v>
      </c>
      <c r="AA25" s="9">
        <v>8613</v>
      </c>
      <c r="AB25" s="9">
        <v>244</v>
      </c>
      <c r="AC25" s="9">
        <v>2</v>
      </c>
      <c r="AD25" s="9">
        <f t="shared" si="11"/>
        <v>20283</v>
      </c>
      <c r="AE25" s="39">
        <f t="shared" si="12"/>
        <v>69.64598427359819</v>
      </c>
    </row>
    <row r="26" spans="2:31" s="7" customFormat="1" ht="11.25">
      <c r="B26" s="18" t="s">
        <v>28</v>
      </c>
      <c r="C26" s="19"/>
      <c r="D26" s="28">
        <v>355</v>
      </c>
      <c r="E26" s="9">
        <v>384</v>
      </c>
      <c r="F26" s="8">
        <f t="shared" si="0"/>
        <v>739</v>
      </c>
      <c r="G26" s="29">
        <v>30516</v>
      </c>
      <c r="H26" s="28">
        <v>156</v>
      </c>
      <c r="I26" s="9">
        <v>58</v>
      </c>
      <c r="J26" s="9">
        <v>5</v>
      </c>
      <c r="K26" s="9">
        <v>0</v>
      </c>
      <c r="L26" s="9">
        <f t="shared" si="13"/>
        <v>219</v>
      </c>
      <c r="M26" s="39">
        <f t="shared" si="2"/>
        <v>61.69014084507042</v>
      </c>
      <c r="N26" s="28">
        <v>124</v>
      </c>
      <c r="O26" s="9">
        <v>47</v>
      </c>
      <c r="P26" s="9">
        <v>1</v>
      </c>
      <c r="Q26" s="9">
        <v>0</v>
      </c>
      <c r="R26" s="9">
        <f t="shared" si="14"/>
        <v>172</v>
      </c>
      <c r="S26" s="39">
        <f t="shared" si="15"/>
        <v>44.79166666666667</v>
      </c>
      <c r="T26" s="28">
        <f t="shared" si="5"/>
        <v>280</v>
      </c>
      <c r="U26" s="8">
        <f t="shared" si="6"/>
        <v>105</v>
      </c>
      <c r="V26" s="8">
        <f t="shared" si="7"/>
        <v>6</v>
      </c>
      <c r="W26" s="8">
        <f t="shared" si="8"/>
        <v>0</v>
      </c>
      <c r="X26" s="9">
        <f t="shared" si="9"/>
        <v>391</v>
      </c>
      <c r="Y26" s="39">
        <f t="shared" si="10"/>
        <v>52.90933694181326</v>
      </c>
      <c r="Z26" s="28">
        <v>12750</v>
      </c>
      <c r="AA26" s="9">
        <v>5162</v>
      </c>
      <c r="AB26" s="9">
        <v>117</v>
      </c>
      <c r="AC26" s="9">
        <v>2</v>
      </c>
      <c r="AD26" s="9">
        <f t="shared" si="11"/>
        <v>18031</v>
      </c>
      <c r="AE26" s="39">
        <f t="shared" si="12"/>
        <v>59.0870363088216</v>
      </c>
    </row>
    <row r="27" spans="2:31" s="7" customFormat="1" ht="11.25">
      <c r="B27" s="18" t="s">
        <v>29</v>
      </c>
      <c r="C27" s="19"/>
      <c r="D27" s="28">
        <v>242</v>
      </c>
      <c r="E27" s="9">
        <v>224</v>
      </c>
      <c r="F27" s="8">
        <f t="shared" si="0"/>
        <v>466</v>
      </c>
      <c r="G27" s="29">
        <v>19910</v>
      </c>
      <c r="H27" s="28">
        <v>81</v>
      </c>
      <c r="I27" s="9">
        <v>29</v>
      </c>
      <c r="J27" s="9">
        <v>0</v>
      </c>
      <c r="K27" s="9">
        <v>0</v>
      </c>
      <c r="L27" s="9">
        <f t="shared" si="13"/>
        <v>110</v>
      </c>
      <c r="M27" s="39">
        <f t="shared" si="2"/>
        <v>45.45454545454545</v>
      </c>
      <c r="N27" s="28">
        <v>73</v>
      </c>
      <c r="O27" s="9">
        <v>33</v>
      </c>
      <c r="P27" s="9">
        <v>0</v>
      </c>
      <c r="Q27" s="9">
        <v>0</v>
      </c>
      <c r="R27" s="9">
        <f t="shared" si="14"/>
        <v>106</v>
      </c>
      <c r="S27" s="39">
        <f t="shared" si="15"/>
        <v>47.32142857142857</v>
      </c>
      <c r="T27" s="28">
        <f t="shared" si="5"/>
        <v>154</v>
      </c>
      <c r="U27" s="8">
        <f t="shared" si="6"/>
        <v>62</v>
      </c>
      <c r="V27" s="8">
        <f t="shared" si="7"/>
        <v>0</v>
      </c>
      <c r="W27" s="8">
        <f t="shared" si="8"/>
        <v>0</v>
      </c>
      <c r="X27" s="9">
        <f t="shared" si="9"/>
        <v>216</v>
      </c>
      <c r="Y27" s="39">
        <f t="shared" si="10"/>
        <v>46.3519313304721</v>
      </c>
      <c r="Z27" s="28">
        <v>7245</v>
      </c>
      <c r="AA27" s="9">
        <v>2934</v>
      </c>
      <c r="AB27" s="9">
        <v>29</v>
      </c>
      <c r="AC27" s="9">
        <v>0</v>
      </c>
      <c r="AD27" s="9">
        <f t="shared" si="11"/>
        <v>10208</v>
      </c>
      <c r="AE27" s="39">
        <f t="shared" si="12"/>
        <v>51.270718232044196</v>
      </c>
    </row>
    <row r="28" spans="2:31" s="7" customFormat="1" ht="11.25">
      <c r="B28" s="18" t="str">
        <f>'[1]表紙'!$M$6</f>
        <v>笠松町</v>
      </c>
      <c r="C28" s="19"/>
      <c r="D28" s="28">
        <v>237</v>
      </c>
      <c r="E28" s="9">
        <v>216</v>
      </c>
      <c r="F28" s="8">
        <f t="shared" si="0"/>
        <v>453</v>
      </c>
      <c r="G28" s="29">
        <v>18427</v>
      </c>
      <c r="H28" s="28">
        <v>111</v>
      </c>
      <c r="I28" s="9">
        <v>26</v>
      </c>
      <c r="J28" s="9">
        <v>2</v>
      </c>
      <c r="K28" s="9">
        <v>0</v>
      </c>
      <c r="L28" s="9">
        <f t="shared" si="13"/>
        <v>139</v>
      </c>
      <c r="M28" s="39">
        <f t="shared" si="2"/>
        <v>58.64978902953587</v>
      </c>
      <c r="N28" s="28">
        <v>79</v>
      </c>
      <c r="O28" s="9">
        <v>28</v>
      </c>
      <c r="P28" s="9">
        <v>1</v>
      </c>
      <c r="Q28" s="9">
        <v>0</v>
      </c>
      <c r="R28" s="9">
        <f t="shared" si="14"/>
        <v>108</v>
      </c>
      <c r="S28" s="39">
        <f t="shared" si="15"/>
        <v>50</v>
      </c>
      <c r="T28" s="28">
        <f t="shared" si="5"/>
        <v>190</v>
      </c>
      <c r="U28" s="8">
        <f t="shared" si="6"/>
        <v>54</v>
      </c>
      <c r="V28" s="8">
        <f t="shared" si="7"/>
        <v>3</v>
      </c>
      <c r="W28" s="8">
        <f t="shared" si="8"/>
        <v>0</v>
      </c>
      <c r="X28" s="9">
        <f t="shared" si="9"/>
        <v>247</v>
      </c>
      <c r="Y28" s="39">
        <f t="shared" si="10"/>
        <v>54.52538631346579</v>
      </c>
      <c r="Z28" s="28">
        <v>7201</v>
      </c>
      <c r="AA28" s="9">
        <v>2689</v>
      </c>
      <c r="AB28" s="9">
        <v>31</v>
      </c>
      <c r="AC28" s="9">
        <v>1</v>
      </c>
      <c r="AD28" s="9">
        <f t="shared" si="11"/>
        <v>9922</v>
      </c>
      <c r="AE28" s="39">
        <f t="shared" si="12"/>
        <v>53.84490150322896</v>
      </c>
    </row>
    <row r="29" spans="2:31" s="7" customFormat="1" ht="11.25">
      <c r="B29" s="18" t="s">
        <v>30</v>
      </c>
      <c r="C29" s="19"/>
      <c r="D29" s="28">
        <v>286</v>
      </c>
      <c r="E29" s="9">
        <v>313</v>
      </c>
      <c r="F29" s="8">
        <f t="shared" si="0"/>
        <v>599</v>
      </c>
      <c r="G29" s="29">
        <v>25399</v>
      </c>
      <c r="H29" s="28">
        <v>132</v>
      </c>
      <c r="I29" s="9">
        <v>29</v>
      </c>
      <c r="J29" s="9">
        <v>2</v>
      </c>
      <c r="K29" s="9">
        <v>0</v>
      </c>
      <c r="L29" s="9">
        <f t="shared" si="13"/>
        <v>163</v>
      </c>
      <c r="M29" s="39">
        <f t="shared" si="2"/>
        <v>56.993006993006986</v>
      </c>
      <c r="N29" s="28">
        <v>97</v>
      </c>
      <c r="O29" s="9">
        <v>45</v>
      </c>
      <c r="P29" s="9">
        <v>3</v>
      </c>
      <c r="Q29" s="9">
        <v>0</v>
      </c>
      <c r="R29" s="9">
        <f t="shared" si="14"/>
        <v>145</v>
      </c>
      <c r="S29" s="39">
        <f t="shared" si="15"/>
        <v>46.325878594249204</v>
      </c>
      <c r="T29" s="28">
        <f t="shared" si="5"/>
        <v>229</v>
      </c>
      <c r="U29" s="8">
        <f t="shared" si="6"/>
        <v>74</v>
      </c>
      <c r="V29" s="8">
        <f t="shared" si="7"/>
        <v>5</v>
      </c>
      <c r="W29" s="8">
        <f t="shared" si="8"/>
        <v>0</v>
      </c>
      <c r="X29" s="9">
        <f t="shared" si="9"/>
        <v>308</v>
      </c>
      <c r="Y29" s="39">
        <f t="shared" si="10"/>
        <v>51.41903171953256</v>
      </c>
      <c r="Z29" s="28">
        <v>9836</v>
      </c>
      <c r="AA29" s="9">
        <v>3689</v>
      </c>
      <c r="AB29" s="9">
        <v>52</v>
      </c>
      <c r="AC29" s="9">
        <v>2</v>
      </c>
      <c r="AD29" s="9">
        <f t="shared" si="11"/>
        <v>13579</v>
      </c>
      <c r="AE29" s="39">
        <f t="shared" si="12"/>
        <v>53.46273475333675</v>
      </c>
    </row>
    <row r="30" spans="2:31" s="7" customFormat="1" ht="11.25">
      <c r="B30" s="18" t="s">
        <v>31</v>
      </c>
      <c r="C30" s="19"/>
      <c r="D30" s="28">
        <v>279</v>
      </c>
      <c r="E30" s="9">
        <v>293</v>
      </c>
      <c r="F30" s="8">
        <f t="shared" si="0"/>
        <v>572</v>
      </c>
      <c r="G30" s="29">
        <v>22711</v>
      </c>
      <c r="H30" s="28">
        <v>104</v>
      </c>
      <c r="I30" s="9">
        <v>44</v>
      </c>
      <c r="J30" s="9">
        <v>2</v>
      </c>
      <c r="K30" s="9">
        <v>0</v>
      </c>
      <c r="L30" s="9">
        <f t="shared" si="13"/>
        <v>150</v>
      </c>
      <c r="M30" s="39">
        <f t="shared" si="2"/>
        <v>53.76344086021505</v>
      </c>
      <c r="N30" s="28">
        <v>89</v>
      </c>
      <c r="O30" s="9">
        <v>48</v>
      </c>
      <c r="P30" s="9">
        <v>1</v>
      </c>
      <c r="Q30" s="9">
        <v>0</v>
      </c>
      <c r="R30" s="9">
        <f t="shared" si="14"/>
        <v>138</v>
      </c>
      <c r="S30" s="39">
        <f t="shared" si="15"/>
        <v>47.098976109215016</v>
      </c>
      <c r="T30" s="28">
        <f t="shared" si="5"/>
        <v>193</v>
      </c>
      <c r="U30" s="8">
        <f t="shared" si="6"/>
        <v>92</v>
      </c>
      <c r="V30" s="8">
        <f t="shared" si="7"/>
        <v>3</v>
      </c>
      <c r="W30" s="8">
        <f t="shared" si="8"/>
        <v>0</v>
      </c>
      <c r="X30" s="9">
        <f t="shared" si="9"/>
        <v>288</v>
      </c>
      <c r="Y30" s="39">
        <f t="shared" si="10"/>
        <v>50.349650349650354</v>
      </c>
      <c r="Z30" s="28">
        <v>8845</v>
      </c>
      <c r="AA30" s="9">
        <v>4320</v>
      </c>
      <c r="AB30" s="9">
        <v>103</v>
      </c>
      <c r="AC30" s="9">
        <v>1</v>
      </c>
      <c r="AD30" s="9">
        <f t="shared" si="11"/>
        <v>13269</v>
      </c>
      <c r="AE30" s="39">
        <f t="shared" si="12"/>
        <v>58.42543260974858</v>
      </c>
    </row>
    <row r="31" spans="2:31" s="7" customFormat="1" ht="11.25">
      <c r="B31" s="18" t="s">
        <v>32</v>
      </c>
      <c r="C31" s="19"/>
      <c r="D31" s="28">
        <v>85</v>
      </c>
      <c r="E31" s="9">
        <v>61</v>
      </c>
      <c r="F31" s="8">
        <f t="shared" si="0"/>
        <v>146</v>
      </c>
      <c r="G31" s="29">
        <v>6459</v>
      </c>
      <c r="H31" s="28">
        <v>36</v>
      </c>
      <c r="I31" s="9">
        <v>14</v>
      </c>
      <c r="J31" s="9">
        <v>1</v>
      </c>
      <c r="K31" s="9">
        <v>0</v>
      </c>
      <c r="L31" s="9">
        <f t="shared" si="13"/>
        <v>51</v>
      </c>
      <c r="M31" s="39">
        <f t="shared" si="2"/>
        <v>60</v>
      </c>
      <c r="N31" s="28">
        <v>22</v>
      </c>
      <c r="O31" s="9">
        <v>11</v>
      </c>
      <c r="P31" s="9">
        <v>0</v>
      </c>
      <c r="Q31" s="9">
        <v>0</v>
      </c>
      <c r="R31" s="9">
        <f t="shared" si="14"/>
        <v>33</v>
      </c>
      <c r="S31" s="39">
        <f t="shared" si="15"/>
        <v>54.09836065573771</v>
      </c>
      <c r="T31" s="28">
        <f t="shared" si="5"/>
        <v>58</v>
      </c>
      <c r="U31" s="8">
        <f t="shared" si="6"/>
        <v>25</v>
      </c>
      <c r="V31" s="8">
        <f t="shared" si="7"/>
        <v>1</v>
      </c>
      <c r="W31" s="8">
        <f t="shared" si="8"/>
        <v>0</v>
      </c>
      <c r="X31" s="9">
        <f t="shared" si="9"/>
        <v>84</v>
      </c>
      <c r="Y31" s="39">
        <f t="shared" si="10"/>
        <v>57.534246575342465</v>
      </c>
      <c r="Z31" s="28">
        <v>3209</v>
      </c>
      <c r="AA31" s="9">
        <v>1387</v>
      </c>
      <c r="AB31" s="9">
        <v>25</v>
      </c>
      <c r="AC31" s="9">
        <v>0</v>
      </c>
      <c r="AD31" s="9">
        <f t="shared" si="11"/>
        <v>4621</v>
      </c>
      <c r="AE31" s="39">
        <f t="shared" si="12"/>
        <v>71.54358259792537</v>
      </c>
    </row>
    <row r="32" spans="2:31" s="7" customFormat="1" ht="11.25">
      <c r="B32" s="18" t="s">
        <v>33</v>
      </c>
      <c r="C32" s="19"/>
      <c r="D32" s="28">
        <v>193</v>
      </c>
      <c r="E32" s="9">
        <v>175</v>
      </c>
      <c r="F32" s="8">
        <f t="shared" si="0"/>
        <v>368</v>
      </c>
      <c r="G32" s="29">
        <v>16259</v>
      </c>
      <c r="H32" s="28">
        <v>88</v>
      </c>
      <c r="I32" s="9">
        <v>23</v>
      </c>
      <c r="J32" s="9">
        <v>2</v>
      </c>
      <c r="K32" s="9">
        <v>0</v>
      </c>
      <c r="L32" s="9">
        <f t="shared" si="13"/>
        <v>113</v>
      </c>
      <c r="M32" s="39">
        <f t="shared" si="2"/>
        <v>58.549222797927456</v>
      </c>
      <c r="N32" s="28">
        <v>48</v>
      </c>
      <c r="O32" s="9">
        <v>18</v>
      </c>
      <c r="P32" s="9">
        <v>1</v>
      </c>
      <c r="Q32" s="9">
        <v>0</v>
      </c>
      <c r="R32" s="9">
        <f t="shared" si="14"/>
        <v>67</v>
      </c>
      <c r="S32" s="39">
        <f t="shared" si="15"/>
        <v>38.285714285714285</v>
      </c>
      <c r="T32" s="28">
        <f t="shared" si="5"/>
        <v>136</v>
      </c>
      <c r="U32" s="8">
        <f t="shared" si="6"/>
        <v>41</v>
      </c>
      <c r="V32" s="8">
        <f t="shared" si="7"/>
        <v>3</v>
      </c>
      <c r="W32" s="8">
        <f t="shared" si="8"/>
        <v>0</v>
      </c>
      <c r="X32" s="9">
        <f t="shared" si="9"/>
        <v>180</v>
      </c>
      <c r="Y32" s="39">
        <f t="shared" si="10"/>
        <v>48.91304347826087</v>
      </c>
      <c r="Z32" s="28">
        <v>6762</v>
      </c>
      <c r="AA32" s="9">
        <v>2905</v>
      </c>
      <c r="AB32" s="9">
        <v>31</v>
      </c>
      <c r="AC32" s="9">
        <v>1</v>
      </c>
      <c r="AD32" s="9">
        <f t="shared" si="11"/>
        <v>9699</v>
      </c>
      <c r="AE32" s="39">
        <f t="shared" si="12"/>
        <v>59.65311519773664</v>
      </c>
    </row>
    <row r="33" spans="2:31" s="7" customFormat="1" ht="11.25">
      <c r="B33" s="18" t="s">
        <v>34</v>
      </c>
      <c r="C33" s="19"/>
      <c r="D33" s="28">
        <v>106</v>
      </c>
      <c r="E33" s="9">
        <v>116</v>
      </c>
      <c r="F33" s="8">
        <f t="shared" si="0"/>
        <v>222</v>
      </c>
      <c r="G33" s="29">
        <v>7839</v>
      </c>
      <c r="H33" s="28">
        <v>41</v>
      </c>
      <c r="I33" s="9">
        <v>15</v>
      </c>
      <c r="J33" s="9">
        <v>1</v>
      </c>
      <c r="K33" s="9">
        <v>0</v>
      </c>
      <c r="L33" s="9">
        <f t="shared" si="13"/>
        <v>57</v>
      </c>
      <c r="M33" s="39">
        <f t="shared" si="2"/>
        <v>53.77358490566038</v>
      </c>
      <c r="N33" s="28">
        <v>35</v>
      </c>
      <c r="O33" s="9">
        <v>11</v>
      </c>
      <c r="P33" s="9">
        <v>0</v>
      </c>
      <c r="Q33" s="9">
        <v>0</v>
      </c>
      <c r="R33" s="9">
        <f t="shared" si="14"/>
        <v>46</v>
      </c>
      <c r="S33" s="39">
        <f t="shared" si="15"/>
        <v>39.6551724137931</v>
      </c>
      <c r="T33" s="28">
        <f t="shared" si="5"/>
        <v>76</v>
      </c>
      <c r="U33" s="8">
        <f t="shared" si="6"/>
        <v>26</v>
      </c>
      <c r="V33" s="8">
        <f t="shared" si="7"/>
        <v>1</v>
      </c>
      <c r="W33" s="8">
        <f t="shared" si="8"/>
        <v>0</v>
      </c>
      <c r="X33" s="9">
        <f t="shared" si="9"/>
        <v>103</v>
      </c>
      <c r="Y33" s="39">
        <f t="shared" si="10"/>
        <v>46.3963963963964</v>
      </c>
      <c r="Z33" s="28">
        <v>2895</v>
      </c>
      <c r="AA33" s="9">
        <v>1238</v>
      </c>
      <c r="AB33" s="9">
        <v>6</v>
      </c>
      <c r="AC33" s="9">
        <v>0</v>
      </c>
      <c r="AD33" s="9">
        <f t="shared" si="11"/>
        <v>4139</v>
      </c>
      <c r="AE33" s="39">
        <f t="shared" si="12"/>
        <v>52.8001020538334</v>
      </c>
    </row>
    <row r="34" spans="2:31" s="7" customFormat="1" ht="11.25">
      <c r="B34" s="18" t="s">
        <v>35</v>
      </c>
      <c r="C34" s="19"/>
      <c r="D34" s="28">
        <v>181</v>
      </c>
      <c r="E34" s="9">
        <v>149</v>
      </c>
      <c r="F34" s="8">
        <f t="shared" si="0"/>
        <v>330</v>
      </c>
      <c r="G34" s="29">
        <v>12361</v>
      </c>
      <c r="H34" s="28">
        <v>68</v>
      </c>
      <c r="I34" s="9">
        <v>23</v>
      </c>
      <c r="J34" s="9">
        <v>1</v>
      </c>
      <c r="K34" s="9">
        <v>0</v>
      </c>
      <c r="L34" s="9">
        <f t="shared" si="13"/>
        <v>92</v>
      </c>
      <c r="M34" s="39">
        <f t="shared" si="2"/>
        <v>50.82872928176796</v>
      </c>
      <c r="N34" s="28">
        <v>55</v>
      </c>
      <c r="O34" s="9">
        <v>28</v>
      </c>
      <c r="P34" s="9">
        <v>2</v>
      </c>
      <c r="Q34" s="9">
        <v>0</v>
      </c>
      <c r="R34" s="9">
        <f t="shared" si="14"/>
        <v>85</v>
      </c>
      <c r="S34" s="39">
        <f t="shared" si="15"/>
        <v>57.04697986577181</v>
      </c>
      <c r="T34" s="28">
        <f t="shared" si="5"/>
        <v>123</v>
      </c>
      <c r="U34" s="8">
        <f t="shared" si="6"/>
        <v>51</v>
      </c>
      <c r="V34" s="8">
        <f t="shared" si="7"/>
        <v>3</v>
      </c>
      <c r="W34" s="8">
        <f t="shared" si="8"/>
        <v>0</v>
      </c>
      <c r="X34" s="9">
        <f t="shared" si="9"/>
        <v>177</v>
      </c>
      <c r="Y34" s="39">
        <f t="shared" si="10"/>
        <v>53.63636363636364</v>
      </c>
      <c r="Z34" s="28">
        <v>4887</v>
      </c>
      <c r="AA34" s="9">
        <v>2237</v>
      </c>
      <c r="AB34" s="9">
        <v>19</v>
      </c>
      <c r="AC34" s="9">
        <v>3</v>
      </c>
      <c r="AD34" s="9">
        <f t="shared" si="11"/>
        <v>7146</v>
      </c>
      <c r="AE34" s="39">
        <f t="shared" si="12"/>
        <v>57.810856726802044</v>
      </c>
    </row>
    <row r="35" spans="2:31" s="7" customFormat="1" ht="11.25">
      <c r="B35" s="18" t="s">
        <v>36</v>
      </c>
      <c r="C35" s="19"/>
      <c r="D35" s="28">
        <v>212</v>
      </c>
      <c r="E35" s="9">
        <v>204</v>
      </c>
      <c r="F35" s="8">
        <f t="shared" si="0"/>
        <v>416</v>
      </c>
      <c r="G35" s="29">
        <v>19186</v>
      </c>
      <c r="H35" s="28">
        <v>60</v>
      </c>
      <c r="I35" s="9">
        <v>62</v>
      </c>
      <c r="J35" s="9">
        <v>3</v>
      </c>
      <c r="K35" s="9">
        <v>0</v>
      </c>
      <c r="L35" s="9">
        <f t="shared" si="13"/>
        <v>125</v>
      </c>
      <c r="M35" s="39">
        <f t="shared" si="2"/>
        <v>58.9622641509434</v>
      </c>
      <c r="N35" s="28">
        <v>47</v>
      </c>
      <c r="O35" s="9">
        <v>57</v>
      </c>
      <c r="P35" s="9">
        <v>0</v>
      </c>
      <c r="Q35" s="9">
        <v>0</v>
      </c>
      <c r="R35" s="9">
        <f t="shared" si="14"/>
        <v>104</v>
      </c>
      <c r="S35" s="39">
        <f t="shared" si="15"/>
        <v>50.98039215686274</v>
      </c>
      <c r="T35" s="28">
        <f t="shared" si="5"/>
        <v>107</v>
      </c>
      <c r="U35" s="8">
        <f t="shared" si="6"/>
        <v>119</v>
      </c>
      <c r="V35" s="8">
        <f t="shared" si="7"/>
        <v>3</v>
      </c>
      <c r="W35" s="8">
        <f t="shared" si="8"/>
        <v>0</v>
      </c>
      <c r="X35" s="9">
        <f t="shared" si="9"/>
        <v>229</v>
      </c>
      <c r="Y35" s="39">
        <f t="shared" si="10"/>
        <v>55.04807692307693</v>
      </c>
      <c r="Z35" s="28">
        <v>6275</v>
      </c>
      <c r="AA35" s="9">
        <v>6563</v>
      </c>
      <c r="AB35" s="9">
        <v>143</v>
      </c>
      <c r="AC35" s="9">
        <v>2</v>
      </c>
      <c r="AD35" s="9">
        <f t="shared" si="11"/>
        <v>12983</v>
      </c>
      <c r="AE35" s="39">
        <f t="shared" si="12"/>
        <v>67.66913374335452</v>
      </c>
    </row>
    <row r="36" spans="2:31" s="7" customFormat="1" ht="11.25">
      <c r="B36" s="18" t="s">
        <v>37</v>
      </c>
      <c r="C36" s="19"/>
      <c r="D36" s="28">
        <v>276</v>
      </c>
      <c r="E36" s="9">
        <v>273</v>
      </c>
      <c r="F36" s="8">
        <f t="shared" si="0"/>
        <v>549</v>
      </c>
      <c r="G36" s="29">
        <v>19277</v>
      </c>
      <c r="H36" s="28">
        <v>70</v>
      </c>
      <c r="I36" s="9">
        <v>76</v>
      </c>
      <c r="J36" s="9">
        <v>2</v>
      </c>
      <c r="K36" s="9">
        <v>0</v>
      </c>
      <c r="L36" s="9">
        <f t="shared" si="13"/>
        <v>148</v>
      </c>
      <c r="M36" s="39">
        <f t="shared" si="2"/>
        <v>53.62318840579711</v>
      </c>
      <c r="N36" s="28">
        <v>45</v>
      </c>
      <c r="O36" s="9">
        <v>50</v>
      </c>
      <c r="P36" s="9">
        <v>2</v>
      </c>
      <c r="Q36" s="9">
        <v>0</v>
      </c>
      <c r="R36" s="9">
        <f t="shared" si="14"/>
        <v>97</v>
      </c>
      <c r="S36" s="39">
        <f t="shared" si="15"/>
        <v>35.53113553113553</v>
      </c>
      <c r="T36" s="28">
        <f t="shared" si="5"/>
        <v>115</v>
      </c>
      <c r="U36" s="8">
        <f t="shared" si="6"/>
        <v>126</v>
      </c>
      <c r="V36" s="8">
        <f t="shared" si="7"/>
        <v>4</v>
      </c>
      <c r="W36" s="8">
        <f t="shared" si="8"/>
        <v>0</v>
      </c>
      <c r="X36" s="9">
        <f t="shared" si="9"/>
        <v>245</v>
      </c>
      <c r="Y36" s="39">
        <f t="shared" si="10"/>
        <v>44.626593806921676</v>
      </c>
      <c r="Z36" s="28">
        <v>6822</v>
      </c>
      <c r="AA36" s="9">
        <v>4400</v>
      </c>
      <c r="AB36" s="9">
        <v>41</v>
      </c>
      <c r="AC36" s="9">
        <v>3</v>
      </c>
      <c r="AD36" s="9">
        <f t="shared" si="11"/>
        <v>11266</v>
      </c>
      <c r="AE36" s="39">
        <f t="shared" si="12"/>
        <v>58.442703740208536</v>
      </c>
    </row>
    <row r="37" spans="2:31" s="7" customFormat="1" ht="11.25">
      <c r="B37" s="18" t="s">
        <v>38</v>
      </c>
      <c r="C37" s="19"/>
      <c r="D37" s="28">
        <v>296</v>
      </c>
      <c r="E37" s="9">
        <v>294</v>
      </c>
      <c r="F37" s="8">
        <f t="shared" si="0"/>
        <v>590</v>
      </c>
      <c r="G37" s="29">
        <v>19863</v>
      </c>
      <c r="H37" s="28">
        <v>107</v>
      </c>
      <c r="I37" s="9">
        <v>53</v>
      </c>
      <c r="J37" s="9">
        <v>1</v>
      </c>
      <c r="K37" s="9">
        <v>0</v>
      </c>
      <c r="L37" s="9">
        <f t="shared" si="13"/>
        <v>161</v>
      </c>
      <c r="M37" s="39">
        <f t="shared" si="2"/>
        <v>54.391891891891895</v>
      </c>
      <c r="N37" s="28">
        <v>98</v>
      </c>
      <c r="O37" s="9">
        <v>59</v>
      </c>
      <c r="P37" s="9">
        <v>2</v>
      </c>
      <c r="Q37" s="9">
        <v>0</v>
      </c>
      <c r="R37" s="9">
        <f t="shared" si="14"/>
        <v>159</v>
      </c>
      <c r="S37" s="39">
        <f t="shared" si="15"/>
        <v>54.08163265306123</v>
      </c>
      <c r="T37" s="28">
        <f t="shared" si="5"/>
        <v>205</v>
      </c>
      <c r="U37" s="8">
        <f t="shared" si="6"/>
        <v>112</v>
      </c>
      <c r="V37" s="8">
        <f t="shared" si="7"/>
        <v>3</v>
      </c>
      <c r="W37" s="8">
        <f t="shared" si="8"/>
        <v>0</v>
      </c>
      <c r="X37" s="9">
        <f t="shared" si="9"/>
        <v>320</v>
      </c>
      <c r="Y37" s="39">
        <f t="shared" si="10"/>
        <v>54.23728813559322</v>
      </c>
      <c r="Z37" s="28">
        <v>6427</v>
      </c>
      <c r="AA37" s="9">
        <v>5905</v>
      </c>
      <c r="AB37" s="9">
        <v>46</v>
      </c>
      <c r="AC37" s="9">
        <v>1</v>
      </c>
      <c r="AD37" s="9">
        <f t="shared" si="11"/>
        <v>12379</v>
      </c>
      <c r="AE37" s="39">
        <f t="shared" si="12"/>
        <v>62.32190504958969</v>
      </c>
    </row>
    <row r="38" spans="2:31" s="7" customFormat="1" ht="11.25">
      <c r="B38" s="18" t="s">
        <v>39</v>
      </c>
      <c r="C38" s="19"/>
      <c r="D38" s="28">
        <v>207</v>
      </c>
      <c r="E38" s="9">
        <v>234</v>
      </c>
      <c r="F38" s="8">
        <f t="shared" si="0"/>
        <v>441</v>
      </c>
      <c r="G38" s="29">
        <v>14614</v>
      </c>
      <c r="H38" s="28">
        <v>21</v>
      </c>
      <c r="I38" s="9">
        <v>77</v>
      </c>
      <c r="J38" s="9">
        <v>0</v>
      </c>
      <c r="K38" s="9">
        <v>0</v>
      </c>
      <c r="L38" s="9">
        <f t="shared" si="13"/>
        <v>98</v>
      </c>
      <c r="M38" s="39">
        <f t="shared" si="2"/>
        <v>47.34299516908212</v>
      </c>
      <c r="N38" s="28">
        <v>36</v>
      </c>
      <c r="O38" s="9">
        <v>67</v>
      </c>
      <c r="P38" s="9">
        <v>0</v>
      </c>
      <c r="Q38" s="9">
        <v>0</v>
      </c>
      <c r="R38" s="9">
        <f t="shared" si="14"/>
        <v>103</v>
      </c>
      <c r="S38" s="39">
        <f t="shared" si="15"/>
        <v>44.01709401709402</v>
      </c>
      <c r="T38" s="28">
        <f t="shared" si="5"/>
        <v>57</v>
      </c>
      <c r="U38" s="8">
        <f t="shared" si="6"/>
        <v>144</v>
      </c>
      <c r="V38" s="8">
        <f t="shared" si="7"/>
        <v>0</v>
      </c>
      <c r="W38" s="8">
        <f t="shared" si="8"/>
        <v>0</v>
      </c>
      <c r="X38" s="9">
        <f t="shared" si="9"/>
        <v>201</v>
      </c>
      <c r="Y38" s="39">
        <f t="shared" si="10"/>
        <v>45.57823129251701</v>
      </c>
      <c r="Z38" s="28">
        <v>5024</v>
      </c>
      <c r="AA38" s="9">
        <v>2878</v>
      </c>
      <c r="AB38" s="9">
        <v>37</v>
      </c>
      <c r="AC38" s="9">
        <v>1</v>
      </c>
      <c r="AD38" s="9">
        <f t="shared" si="11"/>
        <v>7940</v>
      </c>
      <c r="AE38" s="39">
        <f t="shared" si="12"/>
        <v>54.331462980703435</v>
      </c>
    </row>
    <row r="39" spans="2:31" s="7" customFormat="1" ht="11.25">
      <c r="B39" s="18" t="s">
        <v>40</v>
      </c>
      <c r="C39" s="19"/>
      <c r="D39" s="28">
        <v>68</v>
      </c>
      <c r="E39" s="9">
        <v>77</v>
      </c>
      <c r="F39" s="8">
        <f t="shared" si="0"/>
        <v>145</v>
      </c>
      <c r="G39" s="29">
        <v>6506</v>
      </c>
      <c r="H39" s="28">
        <v>26</v>
      </c>
      <c r="I39" s="9">
        <v>15</v>
      </c>
      <c r="J39" s="9">
        <v>2</v>
      </c>
      <c r="K39" s="9">
        <v>0</v>
      </c>
      <c r="L39" s="9">
        <f t="shared" si="13"/>
        <v>43</v>
      </c>
      <c r="M39" s="39">
        <f t="shared" si="2"/>
        <v>63.23529411764706</v>
      </c>
      <c r="N39" s="28">
        <v>22</v>
      </c>
      <c r="O39" s="9">
        <v>16</v>
      </c>
      <c r="P39" s="9">
        <v>0</v>
      </c>
      <c r="Q39" s="9">
        <v>0</v>
      </c>
      <c r="R39" s="9">
        <f t="shared" si="14"/>
        <v>38</v>
      </c>
      <c r="S39" s="39">
        <f t="shared" si="15"/>
        <v>49.35064935064935</v>
      </c>
      <c r="T39" s="28">
        <f t="shared" si="5"/>
        <v>48</v>
      </c>
      <c r="U39" s="8">
        <f t="shared" si="6"/>
        <v>31</v>
      </c>
      <c r="V39" s="8">
        <f t="shared" si="7"/>
        <v>2</v>
      </c>
      <c r="W39" s="8">
        <f t="shared" si="8"/>
        <v>0</v>
      </c>
      <c r="X39" s="9">
        <f t="shared" si="9"/>
        <v>81</v>
      </c>
      <c r="Y39" s="39">
        <f t="shared" si="10"/>
        <v>55.86206896551724</v>
      </c>
      <c r="Z39" s="28">
        <v>2441</v>
      </c>
      <c r="AA39" s="9">
        <v>1540</v>
      </c>
      <c r="AB39" s="9">
        <v>23</v>
      </c>
      <c r="AC39" s="9">
        <v>0</v>
      </c>
      <c r="AD39" s="9">
        <f t="shared" si="11"/>
        <v>4004</v>
      </c>
      <c r="AE39" s="39">
        <f t="shared" si="12"/>
        <v>61.54319090070703</v>
      </c>
    </row>
    <row r="40" spans="2:31" s="7" customFormat="1" ht="11.25">
      <c r="B40" s="18" t="s">
        <v>41</v>
      </c>
      <c r="C40" s="19"/>
      <c r="D40" s="28">
        <v>70</v>
      </c>
      <c r="E40" s="9">
        <v>56</v>
      </c>
      <c r="F40" s="8">
        <f t="shared" si="0"/>
        <v>126</v>
      </c>
      <c r="G40" s="29">
        <v>4708</v>
      </c>
      <c r="H40" s="28">
        <v>27</v>
      </c>
      <c r="I40" s="9">
        <v>14</v>
      </c>
      <c r="J40" s="9">
        <v>1</v>
      </c>
      <c r="K40" s="9">
        <v>0</v>
      </c>
      <c r="L40" s="9">
        <f t="shared" si="13"/>
        <v>42</v>
      </c>
      <c r="M40" s="39">
        <f t="shared" si="2"/>
        <v>60</v>
      </c>
      <c r="N40" s="28">
        <v>20</v>
      </c>
      <c r="O40" s="9">
        <v>7</v>
      </c>
      <c r="P40" s="9">
        <v>1</v>
      </c>
      <c r="Q40" s="9">
        <v>0</v>
      </c>
      <c r="R40" s="9">
        <f t="shared" si="14"/>
        <v>28</v>
      </c>
      <c r="S40" s="39">
        <f t="shared" si="15"/>
        <v>50</v>
      </c>
      <c r="T40" s="28">
        <f t="shared" si="5"/>
        <v>47</v>
      </c>
      <c r="U40" s="8">
        <f t="shared" si="6"/>
        <v>21</v>
      </c>
      <c r="V40" s="8">
        <f t="shared" si="7"/>
        <v>2</v>
      </c>
      <c r="W40" s="8">
        <f t="shared" si="8"/>
        <v>0</v>
      </c>
      <c r="X40" s="9">
        <f t="shared" si="9"/>
        <v>70</v>
      </c>
      <c r="Y40" s="39">
        <f t="shared" si="10"/>
        <v>55.55555555555556</v>
      </c>
      <c r="Z40" s="28">
        <v>2343</v>
      </c>
      <c r="AA40" s="9">
        <v>849</v>
      </c>
      <c r="AB40" s="9">
        <v>15</v>
      </c>
      <c r="AC40" s="9">
        <v>0</v>
      </c>
      <c r="AD40" s="9">
        <f t="shared" si="11"/>
        <v>3207</v>
      </c>
      <c r="AE40" s="39">
        <f t="shared" si="12"/>
        <v>68.11809685641461</v>
      </c>
    </row>
    <row r="41" spans="2:31" s="7" customFormat="1" ht="11.25">
      <c r="B41" s="18" t="s">
        <v>42</v>
      </c>
      <c r="C41" s="19"/>
      <c r="D41" s="28">
        <v>113</v>
      </c>
      <c r="E41" s="9">
        <v>108</v>
      </c>
      <c r="F41" s="8">
        <f t="shared" si="0"/>
        <v>221</v>
      </c>
      <c r="G41" s="29">
        <v>8738</v>
      </c>
      <c r="H41" s="28">
        <v>38</v>
      </c>
      <c r="I41" s="9">
        <v>25</v>
      </c>
      <c r="J41" s="9">
        <v>1</v>
      </c>
      <c r="K41" s="9">
        <v>0</v>
      </c>
      <c r="L41" s="9">
        <f t="shared" si="13"/>
        <v>64</v>
      </c>
      <c r="M41" s="39">
        <f t="shared" si="2"/>
        <v>56.63716814159292</v>
      </c>
      <c r="N41" s="28">
        <v>40</v>
      </c>
      <c r="O41" s="9">
        <v>15</v>
      </c>
      <c r="P41" s="9">
        <v>1</v>
      </c>
      <c r="Q41" s="9">
        <v>0</v>
      </c>
      <c r="R41" s="9">
        <f t="shared" si="14"/>
        <v>56</v>
      </c>
      <c r="S41" s="39">
        <f t="shared" si="15"/>
        <v>51.85185185185185</v>
      </c>
      <c r="T41" s="28">
        <f t="shared" si="5"/>
        <v>78</v>
      </c>
      <c r="U41" s="8">
        <f t="shared" si="6"/>
        <v>40</v>
      </c>
      <c r="V41" s="8">
        <f t="shared" si="7"/>
        <v>2</v>
      </c>
      <c r="W41" s="8">
        <f t="shared" si="8"/>
        <v>0</v>
      </c>
      <c r="X41" s="9">
        <f t="shared" si="9"/>
        <v>120</v>
      </c>
      <c r="Y41" s="39">
        <f t="shared" si="10"/>
        <v>54.29864253393665</v>
      </c>
      <c r="Z41" s="28">
        <v>3829</v>
      </c>
      <c r="AA41" s="9">
        <v>1798</v>
      </c>
      <c r="AB41" s="9">
        <v>67</v>
      </c>
      <c r="AC41" s="9">
        <v>0</v>
      </c>
      <c r="AD41" s="9">
        <f t="shared" si="11"/>
        <v>5694</v>
      </c>
      <c r="AE41" s="39">
        <f t="shared" si="12"/>
        <v>65.16365300984206</v>
      </c>
    </row>
    <row r="42" spans="2:31" s="7" customFormat="1" ht="11.25">
      <c r="B42" s="18" t="s">
        <v>43</v>
      </c>
      <c r="C42" s="19"/>
      <c r="D42" s="28">
        <v>32</v>
      </c>
      <c r="E42" s="9">
        <v>32</v>
      </c>
      <c r="F42" s="8">
        <f t="shared" si="0"/>
        <v>64</v>
      </c>
      <c r="G42" s="29">
        <v>3632</v>
      </c>
      <c r="H42" s="28">
        <v>19</v>
      </c>
      <c r="I42" s="9">
        <v>5</v>
      </c>
      <c r="J42" s="9">
        <v>0</v>
      </c>
      <c r="K42" s="9">
        <v>0</v>
      </c>
      <c r="L42" s="9">
        <f t="shared" si="13"/>
        <v>24</v>
      </c>
      <c r="M42" s="39">
        <f t="shared" si="2"/>
        <v>75</v>
      </c>
      <c r="N42" s="28">
        <v>10</v>
      </c>
      <c r="O42" s="9">
        <v>8</v>
      </c>
      <c r="P42" s="9">
        <v>0</v>
      </c>
      <c r="Q42" s="9">
        <v>0</v>
      </c>
      <c r="R42" s="9">
        <f t="shared" si="14"/>
        <v>18</v>
      </c>
      <c r="S42" s="39">
        <f t="shared" si="15"/>
        <v>56.25</v>
      </c>
      <c r="T42" s="28">
        <f t="shared" si="5"/>
        <v>29</v>
      </c>
      <c r="U42" s="8">
        <f t="shared" si="6"/>
        <v>13</v>
      </c>
      <c r="V42" s="8">
        <f t="shared" si="7"/>
        <v>0</v>
      </c>
      <c r="W42" s="8">
        <f t="shared" si="8"/>
        <v>0</v>
      </c>
      <c r="X42" s="9">
        <f t="shared" si="9"/>
        <v>42</v>
      </c>
      <c r="Y42" s="39">
        <f t="shared" si="10"/>
        <v>65.625</v>
      </c>
      <c r="Z42" s="28">
        <v>1759</v>
      </c>
      <c r="AA42" s="9">
        <v>852</v>
      </c>
      <c r="AB42" s="9">
        <v>14</v>
      </c>
      <c r="AC42" s="9">
        <v>0</v>
      </c>
      <c r="AD42" s="9">
        <f t="shared" si="11"/>
        <v>2625</v>
      </c>
      <c r="AE42" s="39">
        <f t="shared" si="12"/>
        <v>72.27422907488987</v>
      </c>
    </row>
    <row r="43" spans="2:31" s="7" customFormat="1" ht="11.25">
      <c r="B43" s="18" t="s">
        <v>44</v>
      </c>
      <c r="C43" s="19"/>
      <c r="D43" s="28">
        <v>106</v>
      </c>
      <c r="E43" s="9">
        <v>96</v>
      </c>
      <c r="F43" s="8">
        <f t="shared" si="0"/>
        <v>202</v>
      </c>
      <c r="G43" s="29">
        <v>9971</v>
      </c>
      <c r="H43" s="28">
        <v>54</v>
      </c>
      <c r="I43" s="9">
        <v>17</v>
      </c>
      <c r="J43" s="9">
        <v>3</v>
      </c>
      <c r="K43" s="9">
        <v>0</v>
      </c>
      <c r="L43" s="9">
        <f t="shared" si="13"/>
        <v>74</v>
      </c>
      <c r="M43" s="39">
        <f t="shared" si="2"/>
        <v>69.81132075471697</v>
      </c>
      <c r="N43" s="28">
        <v>32</v>
      </c>
      <c r="O43" s="9">
        <v>13</v>
      </c>
      <c r="P43" s="9">
        <v>3</v>
      </c>
      <c r="Q43" s="9">
        <v>0</v>
      </c>
      <c r="R43" s="9">
        <f t="shared" si="14"/>
        <v>48</v>
      </c>
      <c r="S43" s="39">
        <f t="shared" si="15"/>
        <v>50</v>
      </c>
      <c r="T43" s="28">
        <f t="shared" si="5"/>
        <v>86</v>
      </c>
      <c r="U43" s="8">
        <f t="shared" si="6"/>
        <v>30</v>
      </c>
      <c r="V43" s="8">
        <f t="shared" si="7"/>
        <v>6</v>
      </c>
      <c r="W43" s="8">
        <f t="shared" si="8"/>
        <v>0</v>
      </c>
      <c r="X43" s="9">
        <f t="shared" si="9"/>
        <v>122</v>
      </c>
      <c r="Y43" s="39">
        <f t="shared" si="10"/>
        <v>60.396039603960396</v>
      </c>
      <c r="Z43" s="28">
        <v>4838</v>
      </c>
      <c r="AA43" s="9">
        <v>2213</v>
      </c>
      <c r="AB43" s="9">
        <v>57</v>
      </c>
      <c r="AC43" s="9">
        <v>0</v>
      </c>
      <c r="AD43" s="9">
        <f t="shared" si="11"/>
        <v>7108</v>
      </c>
      <c r="AE43" s="39">
        <f t="shared" si="12"/>
        <v>71.2867315214121</v>
      </c>
    </row>
    <row r="44" spans="2:31" s="7" customFormat="1" ht="11.25">
      <c r="B44" s="18" t="s">
        <v>45</v>
      </c>
      <c r="C44" s="19"/>
      <c r="D44" s="28">
        <v>86</v>
      </c>
      <c r="E44" s="9">
        <v>76</v>
      </c>
      <c r="F44" s="8">
        <f t="shared" si="0"/>
        <v>162</v>
      </c>
      <c r="G44" s="29">
        <v>7732</v>
      </c>
      <c r="H44" s="28">
        <v>26</v>
      </c>
      <c r="I44" s="9">
        <v>22</v>
      </c>
      <c r="J44" s="9">
        <v>1</v>
      </c>
      <c r="K44" s="9">
        <v>0</v>
      </c>
      <c r="L44" s="9">
        <f t="shared" si="13"/>
        <v>49</v>
      </c>
      <c r="M44" s="39">
        <f t="shared" si="2"/>
        <v>56.97674418604651</v>
      </c>
      <c r="N44" s="28">
        <v>12</v>
      </c>
      <c r="O44" s="9">
        <v>24</v>
      </c>
      <c r="P44" s="9">
        <v>4</v>
      </c>
      <c r="Q44" s="9">
        <v>0</v>
      </c>
      <c r="R44" s="9">
        <f t="shared" si="14"/>
        <v>40</v>
      </c>
      <c r="S44" s="39">
        <f t="shared" si="15"/>
        <v>52.63157894736842</v>
      </c>
      <c r="T44" s="28">
        <f t="shared" si="5"/>
        <v>38</v>
      </c>
      <c r="U44" s="8">
        <f t="shared" si="6"/>
        <v>46</v>
      </c>
      <c r="V44" s="8">
        <f t="shared" si="7"/>
        <v>5</v>
      </c>
      <c r="W44" s="8">
        <f t="shared" si="8"/>
        <v>0</v>
      </c>
      <c r="X44" s="9">
        <f t="shared" si="9"/>
        <v>89</v>
      </c>
      <c r="Y44" s="39">
        <f t="shared" si="10"/>
        <v>54.93827160493827</v>
      </c>
      <c r="Z44" s="28">
        <v>2727</v>
      </c>
      <c r="AA44" s="9">
        <v>3056</v>
      </c>
      <c r="AB44" s="9">
        <v>66</v>
      </c>
      <c r="AC44" s="9">
        <v>1</v>
      </c>
      <c r="AD44" s="9">
        <f t="shared" si="11"/>
        <v>5850</v>
      </c>
      <c r="AE44" s="39">
        <f t="shared" si="12"/>
        <v>75.6595964821521</v>
      </c>
    </row>
    <row r="45" spans="2:31" s="7" customFormat="1" ht="11.25">
      <c r="B45" s="18" t="s">
        <v>46</v>
      </c>
      <c r="C45" s="19"/>
      <c r="D45" s="28">
        <v>24</v>
      </c>
      <c r="E45" s="9">
        <v>15</v>
      </c>
      <c r="F45" s="8">
        <f t="shared" si="0"/>
        <v>39</v>
      </c>
      <c r="G45" s="29">
        <v>2095</v>
      </c>
      <c r="H45" s="28">
        <v>4</v>
      </c>
      <c r="I45" s="9">
        <v>13</v>
      </c>
      <c r="J45" s="9">
        <v>1</v>
      </c>
      <c r="K45" s="9">
        <v>0</v>
      </c>
      <c r="L45" s="9">
        <f t="shared" si="13"/>
        <v>18</v>
      </c>
      <c r="M45" s="39">
        <f t="shared" si="2"/>
        <v>75</v>
      </c>
      <c r="N45" s="28">
        <v>3</v>
      </c>
      <c r="O45" s="9">
        <v>7</v>
      </c>
      <c r="P45" s="9">
        <v>1</v>
      </c>
      <c r="Q45" s="9">
        <v>0</v>
      </c>
      <c r="R45" s="9">
        <f t="shared" si="14"/>
        <v>11</v>
      </c>
      <c r="S45" s="39">
        <f t="shared" si="15"/>
        <v>73.33333333333333</v>
      </c>
      <c r="T45" s="28">
        <f t="shared" si="5"/>
        <v>7</v>
      </c>
      <c r="U45" s="8">
        <f t="shared" si="6"/>
        <v>20</v>
      </c>
      <c r="V45" s="8">
        <f t="shared" si="7"/>
        <v>2</v>
      </c>
      <c r="W45" s="8">
        <f t="shared" si="8"/>
        <v>0</v>
      </c>
      <c r="X45" s="9">
        <f t="shared" si="9"/>
        <v>29</v>
      </c>
      <c r="Y45" s="39">
        <f t="shared" si="10"/>
        <v>74.35897435897436</v>
      </c>
      <c r="Z45" s="28">
        <v>622</v>
      </c>
      <c r="AA45" s="9">
        <v>1055</v>
      </c>
      <c r="AB45" s="9">
        <v>12</v>
      </c>
      <c r="AC45" s="9">
        <v>0</v>
      </c>
      <c r="AD45" s="9">
        <f t="shared" si="11"/>
        <v>1689</v>
      </c>
      <c r="AE45" s="39">
        <f t="shared" si="12"/>
        <v>80.62052505966587</v>
      </c>
    </row>
    <row r="46" spans="2:31" s="7" customFormat="1" ht="11.25">
      <c r="B46" s="18" t="s">
        <v>47</v>
      </c>
      <c r="C46" s="19"/>
      <c r="D46" s="28">
        <v>156</v>
      </c>
      <c r="E46" s="9">
        <v>158</v>
      </c>
      <c r="F46" s="8">
        <f t="shared" si="0"/>
        <v>314</v>
      </c>
      <c r="G46" s="29">
        <v>15570</v>
      </c>
      <c r="H46" s="28">
        <v>63</v>
      </c>
      <c r="I46" s="9">
        <v>22</v>
      </c>
      <c r="J46" s="9">
        <v>1</v>
      </c>
      <c r="K46" s="9">
        <v>0</v>
      </c>
      <c r="L46" s="9">
        <f t="shared" si="13"/>
        <v>86</v>
      </c>
      <c r="M46" s="39">
        <f t="shared" si="2"/>
        <v>55.12820512820513</v>
      </c>
      <c r="N46" s="28">
        <v>55</v>
      </c>
      <c r="O46" s="9">
        <v>17</v>
      </c>
      <c r="P46" s="9">
        <v>2</v>
      </c>
      <c r="Q46" s="9">
        <v>0</v>
      </c>
      <c r="R46" s="9">
        <f t="shared" si="14"/>
        <v>74</v>
      </c>
      <c r="S46" s="39">
        <f t="shared" si="15"/>
        <v>46.835443037974684</v>
      </c>
      <c r="T46" s="28">
        <f t="shared" si="5"/>
        <v>118</v>
      </c>
      <c r="U46" s="8">
        <f t="shared" si="6"/>
        <v>39</v>
      </c>
      <c r="V46" s="8">
        <f t="shared" si="7"/>
        <v>3</v>
      </c>
      <c r="W46" s="8">
        <f t="shared" si="8"/>
        <v>0</v>
      </c>
      <c r="X46" s="9">
        <f t="shared" si="9"/>
        <v>160</v>
      </c>
      <c r="Y46" s="39">
        <f t="shared" si="10"/>
        <v>50.955414012738856</v>
      </c>
      <c r="Z46" s="28">
        <v>6867</v>
      </c>
      <c r="AA46" s="9">
        <v>2293</v>
      </c>
      <c r="AB46" s="9">
        <v>83</v>
      </c>
      <c r="AC46" s="9">
        <v>4</v>
      </c>
      <c r="AD46" s="9">
        <f t="shared" si="11"/>
        <v>9247</v>
      </c>
      <c r="AE46" s="39">
        <f t="shared" si="12"/>
        <v>59.38985228002569</v>
      </c>
    </row>
    <row r="47" spans="2:31" s="7" customFormat="1" ht="12" thickBot="1">
      <c r="B47" s="20" t="s">
        <v>48</v>
      </c>
      <c r="C47" s="21"/>
      <c r="D47" s="30">
        <v>17</v>
      </c>
      <c r="E47" s="15">
        <v>21</v>
      </c>
      <c r="F47" s="14">
        <f t="shared" si="0"/>
        <v>38</v>
      </c>
      <c r="G47" s="31">
        <v>1375</v>
      </c>
      <c r="H47" s="30">
        <v>1</v>
      </c>
      <c r="I47" s="15">
        <v>7</v>
      </c>
      <c r="J47" s="15">
        <v>3</v>
      </c>
      <c r="K47" s="15">
        <v>0</v>
      </c>
      <c r="L47" s="15">
        <f t="shared" si="13"/>
        <v>11</v>
      </c>
      <c r="M47" s="40">
        <f t="shared" si="2"/>
        <v>64.70588235294117</v>
      </c>
      <c r="N47" s="30">
        <v>2</v>
      </c>
      <c r="O47" s="15">
        <v>6</v>
      </c>
      <c r="P47" s="15">
        <v>4</v>
      </c>
      <c r="Q47" s="15">
        <v>0</v>
      </c>
      <c r="R47" s="15">
        <f t="shared" si="14"/>
        <v>12</v>
      </c>
      <c r="S47" s="40">
        <f t="shared" si="15"/>
        <v>57.14285714285714</v>
      </c>
      <c r="T47" s="30">
        <f t="shared" si="5"/>
        <v>3</v>
      </c>
      <c r="U47" s="14">
        <f t="shared" si="6"/>
        <v>13</v>
      </c>
      <c r="V47" s="14">
        <f t="shared" si="7"/>
        <v>7</v>
      </c>
      <c r="W47" s="14">
        <f t="shared" si="8"/>
        <v>0</v>
      </c>
      <c r="X47" s="15">
        <f t="shared" si="9"/>
        <v>23</v>
      </c>
      <c r="Y47" s="40">
        <f t="shared" si="10"/>
        <v>60.526315789473685</v>
      </c>
      <c r="Z47" s="30">
        <v>263</v>
      </c>
      <c r="AA47" s="15">
        <v>908</v>
      </c>
      <c r="AB47" s="15">
        <v>20</v>
      </c>
      <c r="AC47" s="15">
        <v>1</v>
      </c>
      <c r="AD47" s="15">
        <f t="shared" si="11"/>
        <v>1192</v>
      </c>
      <c r="AE47" s="40">
        <f t="shared" si="12"/>
        <v>86.6909090909091</v>
      </c>
    </row>
    <row r="48" spans="2:31" s="7" customFormat="1" ht="12" thickTop="1">
      <c r="B48" s="22" t="s">
        <v>49</v>
      </c>
      <c r="C48" s="23"/>
      <c r="D48" s="32">
        <f aca="true" t="shared" si="16" ref="D48:R48">SUM(D6:D47)</f>
        <v>20512</v>
      </c>
      <c r="E48" s="13">
        <f t="shared" si="16"/>
        <v>20097</v>
      </c>
      <c r="F48" s="13">
        <f t="shared" si="16"/>
        <v>40609</v>
      </c>
      <c r="G48" s="33">
        <f t="shared" si="16"/>
        <v>1699228</v>
      </c>
      <c r="H48" s="32">
        <f t="shared" si="16"/>
        <v>7594</v>
      </c>
      <c r="I48" s="13">
        <f t="shared" si="16"/>
        <v>3050</v>
      </c>
      <c r="J48" s="13">
        <f t="shared" si="16"/>
        <v>206</v>
      </c>
      <c r="K48" s="13">
        <f t="shared" si="16"/>
        <v>0</v>
      </c>
      <c r="L48" s="13">
        <f t="shared" si="16"/>
        <v>10850</v>
      </c>
      <c r="M48" s="41">
        <f t="shared" si="2"/>
        <v>52.89586583463338</v>
      </c>
      <c r="N48" s="32">
        <f t="shared" si="16"/>
        <v>6241</v>
      </c>
      <c r="O48" s="13">
        <f t="shared" si="16"/>
        <v>2642</v>
      </c>
      <c r="P48" s="13">
        <f t="shared" si="16"/>
        <v>169</v>
      </c>
      <c r="Q48" s="13">
        <f t="shared" si="16"/>
        <v>1</v>
      </c>
      <c r="R48" s="13">
        <f t="shared" si="16"/>
        <v>9053</v>
      </c>
      <c r="S48" s="41">
        <f t="shared" si="15"/>
        <v>45.046524356869185</v>
      </c>
      <c r="T48" s="32">
        <f>SUM(T6:T47)</f>
        <v>13835</v>
      </c>
      <c r="U48" s="13">
        <f>SUM(U6:U47)</f>
        <v>5692</v>
      </c>
      <c r="V48" s="13">
        <f>SUM(V6:V47)</f>
        <v>375</v>
      </c>
      <c r="W48" s="13">
        <f>SUM(W6:W47)</f>
        <v>1</v>
      </c>
      <c r="X48" s="13">
        <f>SUM(X6:X47)</f>
        <v>19903</v>
      </c>
      <c r="Y48" s="41">
        <f>X48/F48*100</f>
        <v>49.01130291314733</v>
      </c>
      <c r="Z48" s="32">
        <f>SUM(Z6:Z47)</f>
        <v>660240</v>
      </c>
      <c r="AA48" s="13">
        <f>SUM(AA6:AA47)</f>
        <v>313301</v>
      </c>
      <c r="AB48" s="13">
        <f>SUM(AB6:AB47)</f>
        <v>7496</v>
      </c>
      <c r="AC48" s="13">
        <f>SUM(AC6:AC47)</f>
        <v>181</v>
      </c>
      <c r="AD48" s="13">
        <f>SUM(AD6:AD47)</f>
        <v>981218</v>
      </c>
      <c r="AE48" s="41">
        <f>AD48/G48*100</f>
        <v>57.74492887358259</v>
      </c>
    </row>
    <row r="49" spans="2:31" s="16" customFormat="1" ht="11.25">
      <c r="B49" s="24" t="s">
        <v>51</v>
      </c>
      <c r="C49" s="25"/>
      <c r="D49" s="34">
        <f aca="true" t="shared" si="17" ref="D49:R49">SUM(D6:D26)</f>
        <v>17240</v>
      </c>
      <c r="E49" s="12">
        <f t="shared" si="17"/>
        <v>16906</v>
      </c>
      <c r="F49" s="12">
        <f t="shared" si="17"/>
        <v>34146</v>
      </c>
      <c r="G49" s="35">
        <f t="shared" si="17"/>
        <v>1436596</v>
      </c>
      <c r="H49" s="34">
        <f t="shared" si="17"/>
        <v>6417</v>
      </c>
      <c r="I49" s="12">
        <f t="shared" si="17"/>
        <v>2439</v>
      </c>
      <c r="J49" s="12">
        <f t="shared" si="17"/>
        <v>176</v>
      </c>
      <c r="K49" s="12">
        <f t="shared" si="17"/>
        <v>0</v>
      </c>
      <c r="L49" s="12">
        <f t="shared" si="17"/>
        <v>9032</v>
      </c>
      <c r="M49" s="39">
        <f t="shared" si="2"/>
        <v>52.38979118329466</v>
      </c>
      <c r="N49" s="34">
        <f t="shared" si="17"/>
        <v>5321</v>
      </c>
      <c r="O49" s="12">
        <f t="shared" si="17"/>
        <v>2074</v>
      </c>
      <c r="P49" s="12">
        <f t="shared" si="17"/>
        <v>141</v>
      </c>
      <c r="Q49" s="12">
        <f t="shared" si="17"/>
        <v>1</v>
      </c>
      <c r="R49" s="12">
        <f t="shared" si="17"/>
        <v>7537</v>
      </c>
      <c r="S49" s="39">
        <f t="shared" si="15"/>
        <v>44.58180527623329</v>
      </c>
      <c r="T49" s="34">
        <f>SUM(T6:T26)</f>
        <v>11738</v>
      </c>
      <c r="U49" s="12">
        <f>SUM(U6:U26)</f>
        <v>4513</v>
      </c>
      <c r="V49" s="12">
        <f>SUM(V6:V26)</f>
        <v>317</v>
      </c>
      <c r="W49" s="12">
        <f>SUM(W6:W26)</f>
        <v>1</v>
      </c>
      <c r="X49" s="12">
        <f>SUM(X6:X26)</f>
        <v>16569</v>
      </c>
      <c r="Y49" s="39">
        <f>X49/F49*100</f>
        <v>48.523985239852394</v>
      </c>
      <c r="Z49" s="34">
        <f>SUM(Z6:Z26)</f>
        <v>559123</v>
      </c>
      <c r="AA49" s="12">
        <f>SUM(AA6:AA26)</f>
        <v>257592</v>
      </c>
      <c r="AB49" s="12">
        <f>SUM(AB6:AB26)</f>
        <v>6576</v>
      </c>
      <c r="AC49" s="12">
        <f>SUM(AC6:AC26)</f>
        <v>160</v>
      </c>
      <c r="AD49" s="12">
        <f>SUM(AD6:AD26)</f>
        <v>823451</v>
      </c>
      <c r="AE49" s="39">
        <f>AD49/G49*100</f>
        <v>57.31959437447968</v>
      </c>
    </row>
    <row r="50" spans="2:31" s="16" customFormat="1" ht="12" thickBot="1">
      <c r="B50" s="26" t="s">
        <v>52</v>
      </c>
      <c r="C50" s="27"/>
      <c r="D50" s="36">
        <f aca="true" t="shared" si="18" ref="D50:R50">SUM(D27:D47)</f>
        <v>3272</v>
      </c>
      <c r="E50" s="37">
        <f t="shared" si="18"/>
        <v>3191</v>
      </c>
      <c r="F50" s="37">
        <f t="shared" si="18"/>
        <v>6463</v>
      </c>
      <c r="G50" s="38">
        <f t="shared" si="18"/>
        <v>262632</v>
      </c>
      <c r="H50" s="36">
        <f t="shared" si="18"/>
        <v>1177</v>
      </c>
      <c r="I50" s="37">
        <f t="shared" si="18"/>
        <v>611</v>
      </c>
      <c r="J50" s="37">
        <f t="shared" si="18"/>
        <v>30</v>
      </c>
      <c r="K50" s="37">
        <f t="shared" si="18"/>
        <v>0</v>
      </c>
      <c r="L50" s="37">
        <f t="shared" si="18"/>
        <v>1818</v>
      </c>
      <c r="M50" s="42">
        <f t="shared" si="2"/>
        <v>55.56234718826406</v>
      </c>
      <c r="N50" s="36">
        <f t="shared" si="18"/>
        <v>920</v>
      </c>
      <c r="O50" s="37">
        <f t="shared" si="18"/>
        <v>568</v>
      </c>
      <c r="P50" s="37">
        <f t="shared" si="18"/>
        <v>28</v>
      </c>
      <c r="Q50" s="37">
        <f t="shared" si="18"/>
        <v>0</v>
      </c>
      <c r="R50" s="37">
        <f t="shared" si="18"/>
        <v>1516</v>
      </c>
      <c r="S50" s="42">
        <f t="shared" si="15"/>
        <v>47.50861798809151</v>
      </c>
      <c r="T50" s="36">
        <f>SUM(T27:T47)</f>
        <v>2097</v>
      </c>
      <c r="U50" s="37">
        <f>SUM(U27:U47)</f>
        <v>1179</v>
      </c>
      <c r="V50" s="37">
        <f>SUM(V27:V47)</f>
        <v>58</v>
      </c>
      <c r="W50" s="37">
        <f>SUM(W27:W47)</f>
        <v>0</v>
      </c>
      <c r="X50" s="37">
        <f>SUM(X27:X47)</f>
        <v>3334</v>
      </c>
      <c r="Y50" s="42">
        <f>X50/F50*100</f>
        <v>51.58595079684357</v>
      </c>
      <c r="Z50" s="36">
        <f>SUM(Z27:Z47)</f>
        <v>101117</v>
      </c>
      <c r="AA50" s="37">
        <f>SUM(AA27:AA47)</f>
        <v>55709</v>
      </c>
      <c r="AB50" s="37">
        <f>SUM(AB27:AB47)</f>
        <v>920</v>
      </c>
      <c r="AC50" s="37">
        <f>SUM(AC27:AC47)</f>
        <v>21</v>
      </c>
      <c r="AD50" s="37">
        <f>SUM(AD27:AD47)</f>
        <v>157767</v>
      </c>
      <c r="AE50" s="42">
        <f>AD50/G50*100</f>
        <v>60.07150689938774</v>
      </c>
    </row>
    <row r="51" spans="4:31" ht="10.5">
      <c r="D51" s="10" t="str">
        <f aca="true" t="shared" si="19" ref="D51:R51">IF(D48=(D49+D50),"○","×")</f>
        <v>○</v>
      </c>
      <c r="E51" s="10" t="str">
        <f t="shared" si="19"/>
        <v>○</v>
      </c>
      <c r="F51" s="10" t="str">
        <f t="shared" si="19"/>
        <v>○</v>
      </c>
      <c r="G51" s="10" t="str">
        <f t="shared" si="19"/>
        <v>○</v>
      </c>
      <c r="H51" s="10" t="str">
        <f t="shared" si="19"/>
        <v>○</v>
      </c>
      <c r="I51" s="10" t="str">
        <f t="shared" si="19"/>
        <v>○</v>
      </c>
      <c r="J51" s="10" t="str">
        <f t="shared" si="19"/>
        <v>○</v>
      </c>
      <c r="K51" s="10" t="str">
        <f t="shared" si="19"/>
        <v>○</v>
      </c>
      <c r="L51" s="10" t="str">
        <f t="shared" si="19"/>
        <v>○</v>
      </c>
      <c r="M51" s="10"/>
      <c r="N51" s="10" t="str">
        <f t="shared" si="19"/>
        <v>○</v>
      </c>
      <c r="O51" s="10" t="str">
        <f t="shared" si="19"/>
        <v>○</v>
      </c>
      <c r="P51" s="10" t="str">
        <f t="shared" si="19"/>
        <v>○</v>
      </c>
      <c r="Q51" s="10" t="str">
        <f t="shared" si="19"/>
        <v>○</v>
      </c>
      <c r="R51" s="10" t="str">
        <f t="shared" si="19"/>
        <v>○</v>
      </c>
      <c r="S51" s="10"/>
      <c r="T51" s="10" t="str">
        <f>IF(T48=(T49+T50),"○","×")</f>
        <v>○</v>
      </c>
      <c r="U51" s="10" t="str">
        <f>IF(U48=(U49+U50),"○","×")</f>
        <v>○</v>
      </c>
      <c r="V51" s="10" t="str">
        <f>IF(V48=(V49+V50),"○","×")</f>
        <v>○</v>
      </c>
      <c r="W51" s="10" t="str">
        <f>IF(W48=(W49+W50),"○","×")</f>
        <v>○</v>
      </c>
      <c r="X51" s="10" t="str">
        <f>IF(X48=(X49+X50),"○","×")</f>
        <v>○</v>
      </c>
      <c r="Y51" s="10"/>
      <c r="Z51" s="10" t="str">
        <f>IF(Z48=(Z49+Z50),"○","×")</f>
        <v>○</v>
      </c>
      <c r="AA51" s="10" t="str">
        <f>IF(AA48=(AA49+AA50),"○","×")</f>
        <v>○</v>
      </c>
      <c r="AB51" s="10" t="str">
        <f>IF(AB48=(AB49+AB50),"○","×")</f>
        <v>○</v>
      </c>
      <c r="AC51" s="10" t="str">
        <f>IF(AC48=(AC49+AC50),"○","×")</f>
        <v>○</v>
      </c>
      <c r="AD51" s="10" t="str">
        <f>IF(AD48=(AD49+AD50),"○","×")</f>
        <v>○</v>
      </c>
      <c r="AE51" s="10"/>
    </row>
  </sheetData>
  <sheetProtection/>
  <mergeCells count="13">
    <mergeCell ref="N4:S4"/>
    <mergeCell ref="D3:G3"/>
    <mergeCell ref="G4:G5"/>
    <mergeCell ref="T4:Y4"/>
    <mergeCell ref="Z4:AE4"/>
    <mergeCell ref="H3:AE3"/>
    <mergeCell ref="D4:D5"/>
    <mergeCell ref="E4:E5"/>
    <mergeCell ref="A3:A5"/>
    <mergeCell ref="B3:B5"/>
    <mergeCell ref="C3:C5"/>
    <mergeCell ref="F4:F5"/>
    <mergeCell ref="H4:M4"/>
  </mergeCells>
  <printOptions/>
  <pageMargins left="0.31496062992125984" right="0.31496062992125984" top="0.7480314960629921" bottom="0.15748031496062992" header="0.31496062992125984" footer="0.31496062992125984"/>
  <pageSetup fitToHeight="1" fitToWidth="1" horizontalDpi="600" verticalDpi="600" orientation="landscape" paperSize="9" scale="68" r:id="rId1"/>
  <headerFooter>
    <oddHeader>&amp;L&amp;"ＭＳ Ｐゴシック,標準"&amp;11第４表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平成16年参議院議員通常選挙結果調</dc:title>
  <dc:subject/>
  <dc:creator>田中 克典</dc:creator>
  <cp:keywords/>
  <dc:description/>
  <cp:lastModifiedBy>Gifu</cp:lastModifiedBy>
  <cp:lastPrinted>2016-11-10T08:59:14Z</cp:lastPrinted>
  <dcterms:created xsi:type="dcterms:W3CDTF">1999-03-12T07:03:19Z</dcterms:created>
  <dcterms:modified xsi:type="dcterms:W3CDTF">2021-11-26T05:25:20Z</dcterms:modified>
  <cp:category/>
  <cp:version/>
  <cp:contentType/>
  <cp:contentStatus/>
</cp:coreProperties>
</file>