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Sheet1" sheetId="1" r:id="rId1"/>
    <sheet name="TempGraph" sheetId="2" r:id="rId2"/>
  </sheets>
  <definedNames>
    <definedName name="_xlnm.Print_Area" localSheetId="0">'Sheet1'!$A$1:$T$41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<sst xmlns="http://schemas.openxmlformats.org/spreadsheetml/2006/main" count="73" uniqueCount="47">
  <si>
    <t xml:space="preserve"> 区　　分</t>
  </si>
  <si>
    <t xml:space="preserve">   　配  車  台  数</t>
  </si>
  <si>
    <t>　　　　目 標 献 血 者 数</t>
  </si>
  <si>
    <t>　　　献　　血　　者　　数</t>
  </si>
  <si>
    <t>　献血車１台当たりの献血量（ml）　</t>
  </si>
  <si>
    <t>　　　目 　標 　達　 成　 率</t>
  </si>
  <si>
    <t>全　血</t>
  </si>
  <si>
    <t>成　分</t>
  </si>
  <si>
    <t xml:space="preserve"> 合  計</t>
  </si>
  <si>
    <t>　 全　　　血</t>
  </si>
  <si>
    <t>合  計</t>
  </si>
  <si>
    <t xml:space="preserve"> 市町村名</t>
  </si>
  <si>
    <t>　200ml</t>
  </si>
  <si>
    <t>　400ml</t>
  </si>
  <si>
    <t>献血者数の推移</t>
  </si>
  <si>
    <t>13年度</t>
  </si>
  <si>
    <t>14年度</t>
  </si>
  <si>
    <t>15年度</t>
  </si>
  <si>
    <t>管内総数</t>
  </si>
  <si>
    <t>県内計</t>
  </si>
  <si>
    <t>管内計</t>
  </si>
  <si>
    <t>　</t>
  </si>
  <si>
    <t xml:space="preserve"> ｾﾝﾀｰを除く小計</t>
  </si>
  <si>
    <t>ｾﾝﾀｰ小計</t>
  </si>
  <si>
    <t>岐 阜 県</t>
  </si>
  <si>
    <t>羽 島 市</t>
  </si>
  <si>
    <t>各務原市</t>
  </si>
  <si>
    <t>羽島郡計</t>
  </si>
  <si>
    <t>岐 南 町</t>
  </si>
  <si>
    <t>笠 松 町</t>
  </si>
  <si>
    <t>山 県 市</t>
  </si>
  <si>
    <t>瑞 穂 市</t>
  </si>
  <si>
    <t>本 巣 市</t>
  </si>
  <si>
    <t>本巣郡計</t>
  </si>
  <si>
    <t>北 方 町</t>
  </si>
  <si>
    <t>（４）献血状況　（Ｔ１１－４）</t>
  </si>
  <si>
    <t>全血</t>
  </si>
  <si>
    <t>成分</t>
  </si>
  <si>
    <t>-</t>
  </si>
  <si>
    <t>-</t>
  </si>
  <si>
    <t>16年度</t>
  </si>
  <si>
    <t>17年度</t>
  </si>
  <si>
    <t>18年度</t>
  </si>
  <si>
    <t>12年度</t>
  </si>
  <si>
    <t>19年度</t>
  </si>
  <si>
    <t>（平成２０年度）</t>
  </si>
  <si>
    <t>20年度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</si>
</sst>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</numFmts>
  <fonts count="42">
    <font>
      <sz val="8.2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 horizontal="left"/>
    </xf>
    <xf numFmtId="3" fontId="3" fillId="0" borderId="14" xfId="0" applyNumberFormat="1" applyFont="1" applyBorder="1" applyAlignment="1">
      <alignment horizontal="left"/>
    </xf>
    <xf numFmtId="3" fontId="3" fillId="0" borderId="1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left"/>
    </xf>
    <xf numFmtId="3" fontId="3" fillId="0" borderId="18" xfId="0" applyNumberFormat="1" applyFont="1" applyBorder="1" applyAlignment="1">
      <alignment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178" fontId="3" fillId="0" borderId="22" xfId="0" applyNumberFormat="1" applyFont="1" applyBorder="1" applyAlignment="1" applyProtection="1">
      <alignment horizontal="right"/>
      <protection locked="0"/>
    </xf>
    <xf numFmtId="178" fontId="3" fillId="0" borderId="2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178" fontId="3" fillId="0" borderId="17" xfId="0" applyNumberFormat="1" applyFont="1" applyBorder="1" applyAlignment="1" applyProtection="1">
      <alignment horizontal="right"/>
      <protection locked="0"/>
    </xf>
    <xf numFmtId="178" fontId="3" fillId="0" borderId="17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 shrinkToFit="1"/>
    </xf>
    <xf numFmtId="3" fontId="3" fillId="0" borderId="24" xfId="0" applyNumberFormat="1" applyFont="1" applyBorder="1" applyAlignment="1" applyProtection="1">
      <alignment horizontal="center"/>
      <protection locked="0"/>
    </xf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3" fontId="3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178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>
      <alignment horizontal="center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3" fillId="0" borderId="10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right"/>
    </xf>
    <xf numFmtId="178" fontId="3" fillId="0" borderId="13" xfId="0" applyNumberFormat="1" applyFont="1" applyFill="1" applyBorder="1" applyAlignment="1" applyProtection="1">
      <alignment horizontal="right"/>
      <protection locked="0"/>
    </xf>
    <xf numFmtId="178" fontId="3" fillId="0" borderId="22" xfId="0" applyNumberFormat="1" applyFont="1" applyFill="1" applyBorder="1" applyAlignment="1" applyProtection="1">
      <alignment horizontal="right"/>
      <protection locked="0"/>
    </xf>
    <xf numFmtId="178" fontId="3" fillId="0" borderId="22" xfId="0" applyNumberFormat="1" applyFont="1" applyFill="1" applyBorder="1" applyAlignment="1">
      <alignment horizontal="right"/>
    </xf>
    <xf numFmtId="178" fontId="3" fillId="0" borderId="13" xfId="0" applyNumberFormat="1" applyFont="1" applyFill="1" applyBorder="1" applyAlignment="1">
      <alignment horizontal="right"/>
    </xf>
    <xf numFmtId="178" fontId="3" fillId="0" borderId="10" xfId="0" applyNumberFormat="1" applyFont="1" applyFill="1" applyBorder="1" applyAlignment="1" applyProtection="1">
      <alignment horizontal="right"/>
      <protection locked="0"/>
    </xf>
    <xf numFmtId="178" fontId="3" fillId="0" borderId="17" xfId="0" applyNumberFormat="1" applyFont="1" applyFill="1" applyBorder="1" applyAlignment="1" applyProtection="1">
      <alignment horizontal="right"/>
      <protection locked="0"/>
    </xf>
    <xf numFmtId="178" fontId="3" fillId="0" borderId="17" xfId="0" applyNumberFormat="1" applyFont="1" applyFill="1" applyBorder="1" applyAlignment="1">
      <alignment horizontal="right"/>
    </xf>
    <xf numFmtId="178" fontId="3" fillId="0" borderId="10" xfId="0" applyNumberFormat="1" applyFont="1" applyFill="1" applyBorder="1" applyAlignment="1">
      <alignment horizontal="right"/>
    </xf>
    <xf numFmtId="178" fontId="3" fillId="0" borderId="35" xfId="0" applyNumberFormat="1" applyFont="1" applyFill="1" applyBorder="1" applyAlignment="1">
      <alignment horizontal="right"/>
    </xf>
    <xf numFmtId="178" fontId="3" fillId="0" borderId="23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 applyProtection="1">
      <alignment horizontal="right"/>
      <protection locked="0"/>
    </xf>
    <xf numFmtId="178" fontId="3" fillId="0" borderId="14" xfId="0" applyNumberFormat="1" applyFont="1" applyFill="1" applyBorder="1" applyAlignment="1">
      <alignment horizontal="right"/>
    </xf>
    <xf numFmtId="178" fontId="3" fillId="0" borderId="18" xfId="0" applyNumberFormat="1" applyFont="1" applyFill="1" applyBorder="1" applyAlignment="1" applyProtection="1">
      <alignment horizontal="right"/>
      <protection locked="0"/>
    </xf>
    <xf numFmtId="178" fontId="3" fillId="0" borderId="18" xfId="0" applyNumberFormat="1" applyFont="1" applyFill="1" applyBorder="1" applyAlignment="1">
      <alignment horizontal="right"/>
    </xf>
    <xf numFmtId="178" fontId="3" fillId="0" borderId="36" xfId="0" applyNumberFormat="1" applyFont="1" applyFill="1" applyBorder="1" applyAlignment="1">
      <alignment horizontal="right"/>
    </xf>
    <xf numFmtId="179" fontId="3" fillId="0" borderId="13" xfId="0" applyNumberFormat="1" applyFont="1" applyFill="1" applyBorder="1" applyAlignment="1">
      <alignment horizontal="right"/>
    </xf>
    <xf numFmtId="179" fontId="3" fillId="0" borderId="37" xfId="0" applyNumberFormat="1" applyFont="1" applyFill="1" applyBorder="1" applyAlignment="1">
      <alignment horizontal="right"/>
    </xf>
    <xf numFmtId="179" fontId="3" fillId="0" borderId="38" xfId="0" applyNumberFormat="1" applyFont="1" applyFill="1" applyBorder="1" applyAlignment="1">
      <alignment horizontal="right"/>
    </xf>
    <xf numFmtId="179" fontId="3" fillId="0" borderId="39" xfId="0" applyNumberFormat="1" applyFont="1" applyFill="1" applyBorder="1" applyAlignment="1">
      <alignment horizontal="right"/>
    </xf>
    <xf numFmtId="179" fontId="3" fillId="0" borderId="40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79" fontId="3" fillId="0" borderId="41" xfId="0" applyNumberFormat="1" applyFont="1" applyFill="1" applyBorder="1" applyAlignment="1">
      <alignment horizontal="right"/>
    </xf>
    <xf numFmtId="179" fontId="3" fillId="0" borderId="42" xfId="0" applyNumberFormat="1" applyFont="1" applyFill="1" applyBorder="1" applyAlignment="1">
      <alignment horizontal="right"/>
    </xf>
    <xf numFmtId="179" fontId="3" fillId="0" borderId="22" xfId="0" applyNumberFormat="1" applyFont="1" applyFill="1" applyBorder="1" applyAlignment="1">
      <alignment horizontal="right"/>
    </xf>
    <xf numFmtId="179" fontId="3" fillId="0" borderId="15" xfId="0" applyNumberFormat="1" applyFont="1" applyFill="1" applyBorder="1" applyAlignment="1">
      <alignment horizontal="right"/>
    </xf>
    <xf numFmtId="179" fontId="3" fillId="0" borderId="43" xfId="0" applyNumberFormat="1" applyFont="1" applyFill="1" applyBorder="1" applyAlignment="1">
      <alignment horizontal="right"/>
    </xf>
    <xf numFmtId="179" fontId="3" fillId="0" borderId="44" xfId="0" applyNumberFormat="1" applyFont="1" applyFill="1" applyBorder="1" applyAlignment="1">
      <alignment horizontal="right"/>
    </xf>
    <xf numFmtId="179" fontId="3" fillId="0" borderId="35" xfId="0" applyNumberFormat="1" applyFont="1" applyFill="1" applyBorder="1" applyAlignment="1">
      <alignment horizontal="right"/>
    </xf>
    <xf numFmtId="179" fontId="3" fillId="0" borderId="23" xfId="0" applyNumberFormat="1" applyFont="1" applyFill="1" applyBorder="1" applyAlignment="1">
      <alignment horizontal="right"/>
    </xf>
    <xf numFmtId="179" fontId="3" fillId="0" borderId="45" xfId="0" applyNumberFormat="1" applyFont="1" applyFill="1" applyBorder="1" applyAlignment="1">
      <alignment horizontal="right"/>
    </xf>
    <xf numFmtId="3" fontId="4" fillId="0" borderId="46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献血者数の推移（Ｆ１１－３）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6975"/>
          <c:y val="0.112"/>
          <c:w val="0.8522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Sheet1!$V$7</c:f>
              <c:strCache>
                <c:ptCount val="1"/>
                <c:pt idx="0">
                  <c:v>県内計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Sheet1!$W$6:$AE$6</c:f>
              <c:strCache/>
            </c:strRef>
          </c:cat>
          <c:val>
            <c:numRef>
              <c:f>Sheet1!$W$7:$AE$7</c:f>
              <c:numCache/>
            </c:numRef>
          </c:val>
          <c:smooth val="0"/>
        </c:ser>
        <c:marker val="1"/>
        <c:axId val="3243347"/>
        <c:axId val="29190124"/>
      </c:lineChart>
      <c:lineChart>
        <c:grouping val="standard"/>
        <c:varyColors val="0"/>
        <c:ser>
          <c:idx val="1"/>
          <c:order val="1"/>
          <c:tx>
            <c:strRef>
              <c:f>Sheet1!$V$8</c:f>
              <c:strCache>
                <c:ptCount val="1"/>
                <c:pt idx="0">
                  <c:v>管内計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Sheet1!$W$6:$AE$6</c:f>
              <c:strCache/>
            </c:strRef>
          </c:cat>
          <c:val>
            <c:numRef>
              <c:f>Sheet1!$W$8:$AE$8</c:f>
              <c:numCache/>
            </c:numRef>
          </c:val>
          <c:smooth val="0"/>
        </c:ser>
        <c:marker val="1"/>
        <c:axId val="61384525"/>
        <c:axId val="15589814"/>
      </c:lineChart>
      <c:catAx>
        <c:axId val="32433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190124"/>
        <c:crosses val="autoZero"/>
        <c:auto val="1"/>
        <c:lblOffset val="100"/>
        <c:tickLblSkip val="1"/>
        <c:noMultiLvlLbl val="0"/>
      </c:catAx>
      <c:valAx>
        <c:axId val="29190124"/>
        <c:scaling>
          <c:orientation val="minMax"/>
          <c:min val="5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3347"/>
        <c:crossesAt val="1"/>
        <c:crossBetween val="between"/>
        <c:dispUnits/>
        <c:majorUnit val="10000"/>
      </c:valAx>
      <c:catAx>
        <c:axId val="61384525"/>
        <c:scaling>
          <c:orientation val="minMax"/>
        </c:scaling>
        <c:axPos val="b"/>
        <c:delete val="1"/>
        <c:majorTickMark val="out"/>
        <c:minorTickMark val="none"/>
        <c:tickLblPos val="nextTo"/>
        <c:crossAx val="15589814"/>
        <c:crosses val="autoZero"/>
        <c:auto val="1"/>
        <c:lblOffset val="100"/>
        <c:tickLblSkip val="1"/>
        <c:noMultiLvlLbl val="0"/>
      </c:catAx>
      <c:valAx>
        <c:axId val="15589814"/>
        <c:scaling>
          <c:orientation val="minMax"/>
          <c:min val="7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84525"/>
        <c:crosses val="max"/>
        <c:crossBetween val="between"/>
        <c:dispUnits/>
        <c:majorUnit val="1000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"/>
          <c:y val="0.46475"/>
          <c:w val="0.0765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0" b="0" i="0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35"/>
          <c:y val="0.20875"/>
          <c:w val="0.96075"/>
          <c:h val="0.76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Sheet1!$B$7:$B$19</c:f>
              <c:numCache>
                <c:ptCount val="13"/>
                <c:pt idx="0">
                  <c:v>205</c:v>
                </c:pt>
                <c:pt idx="1">
                  <c:v>150</c:v>
                </c:pt>
                <c:pt idx="2">
                  <c:v>32</c:v>
                </c:pt>
                <c:pt idx="3">
                  <c:v>84</c:v>
                </c:pt>
                <c:pt idx="4">
                  <c:v>34</c:v>
                </c:pt>
                <c:pt idx="5">
                  <c:v>19</c:v>
                </c:pt>
                <c:pt idx="6">
                  <c:v>15</c:v>
                </c:pt>
                <c:pt idx="7">
                  <c:v>55</c:v>
                </c:pt>
                <c:pt idx="8">
                  <c:v>8</c:v>
                </c:pt>
                <c:pt idx="9">
                  <c:v>24</c:v>
                </c:pt>
                <c:pt idx="10">
                  <c:v>18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Sheet1!$C$7:$C$19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6090599"/>
        <c:axId val="54815392"/>
      </c:barChart>
      <c:catAx>
        <c:axId val="609059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0" b="0" i="0" u="none" baseline="0">
                    <a:latin typeface="ＭＳ ゴシック"/>
                    <a:ea typeface="ＭＳ ゴシック"/>
                    <a:cs typeface="ＭＳ 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75"/>
              <c:y val="0.00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15392"/>
        <c:crosses val="autoZero"/>
        <c:auto val="1"/>
        <c:lblOffset val="100"/>
        <c:tickLblSkip val="2"/>
        <c:noMultiLvlLbl val="0"/>
      </c:catAx>
      <c:valAx>
        <c:axId val="54815392"/>
        <c:scaling>
          <c:orientation val="minMax"/>
        </c:scaling>
        <c:axPos val="t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0" b="0" i="0" u="none" baseline="0">
                    <a:latin typeface="ＭＳ ゴシック"/>
                    <a:ea typeface="ＭＳ ゴシック"/>
                    <a:cs typeface="ＭＳ 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25"/>
              <c:y val="0.003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05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0.05825</cdr:y>
    </cdr:from>
    <cdr:to>
      <cdr:x>0.15175</cdr:x>
      <cdr:y>0.141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895350" y="142875"/>
          <a:ext cx="809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県内計</a:t>
          </a:r>
        </a:p>
      </cdr:txBody>
    </cdr:sp>
  </cdr:relSizeAnchor>
  <cdr:relSizeAnchor xmlns:cdr="http://schemas.openxmlformats.org/drawingml/2006/chartDrawing">
    <cdr:from>
      <cdr:x>0.92525</cdr:x>
      <cdr:y>0.06175</cdr:y>
    </cdr:from>
    <cdr:to>
      <cdr:x>0.996</cdr:x>
      <cdr:y>0.14425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10420350" y="152400"/>
          <a:ext cx="800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管内計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409575</xdr:colOff>
      <xdr:row>20</xdr:row>
      <xdr:rowOff>95250</xdr:rowOff>
    </xdr:from>
    <xdr:ext cx="11268075" cy="2590800"/>
    <xdr:graphicFrame>
      <xdr:nvGraphicFramePr>
        <xdr:cNvPr id="1" name="Chart 1"/>
        <xdr:cNvGraphicFramePr/>
      </xdr:nvGraphicFramePr>
      <xdr:xfrm>
        <a:off x="409575" y="4095750"/>
        <a:ext cx="112680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172325" cy="3143250"/>
    <xdr:graphicFrame>
      <xdr:nvGraphicFramePr>
        <xdr:cNvPr id="1" name="Chart 1"/>
        <xdr:cNvGraphicFramePr/>
      </xdr:nvGraphicFramePr>
      <xdr:xfrm>
        <a:off x="0" y="0"/>
        <a:ext cx="71723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zoomScale="110" zoomScaleNormal="110" zoomScaleSheetLayoutView="75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D13" sqref="AD13"/>
    </sheetView>
  </sheetViews>
  <sheetFormatPr defaultColWidth="10.7109375" defaultRowHeight="9.75" customHeight="1"/>
  <cols>
    <col min="1" max="1" width="15.140625" style="4" customWidth="1"/>
    <col min="2" max="20" width="8.8515625" style="4" customWidth="1"/>
    <col min="21" max="16384" width="10.7109375" style="4" customWidth="1"/>
  </cols>
  <sheetData>
    <row r="1" ht="15.75" customHeight="1">
      <c r="A1" s="3" t="s">
        <v>35</v>
      </c>
    </row>
    <row r="2" ht="15.75" customHeight="1" thickBot="1">
      <c r="T2" s="32" t="s">
        <v>45</v>
      </c>
    </row>
    <row r="3" spans="1:21" ht="15.75" customHeight="1">
      <c r="A3" s="5" t="s">
        <v>0</v>
      </c>
      <c r="B3" s="6" t="s">
        <v>1</v>
      </c>
      <c r="C3" s="7"/>
      <c r="D3" s="7"/>
      <c r="E3" s="6" t="s">
        <v>2</v>
      </c>
      <c r="F3" s="7"/>
      <c r="G3" s="7"/>
      <c r="H3" s="7"/>
      <c r="I3" s="6" t="s">
        <v>3</v>
      </c>
      <c r="J3" s="7"/>
      <c r="K3" s="7"/>
      <c r="L3" s="7"/>
      <c r="M3" s="8" t="s">
        <v>4</v>
      </c>
      <c r="N3" s="7"/>
      <c r="O3" s="7"/>
      <c r="P3" s="7"/>
      <c r="Q3" s="6" t="s">
        <v>5</v>
      </c>
      <c r="R3" s="7"/>
      <c r="S3" s="7"/>
      <c r="T3" s="9"/>
      <c r="U3" s="10"/>
    </row>
    <row r="4" spans="1:21" ht="15.75" customHeight="1">
      <c r="A4" s="11"/>
      <c r="B4" s="12" t="s">
        <v>6</v>
      </c>
      <c r="C4" s="13" t="s">
        <v>7</v>
      </c>
      <c r="D4" s="13" t="s">
        <v>8</v>
      </c>
      <c r="E4" s="14" t="s">
        <v>9</v>
      </c>
      <c r="F4" s="15"/>
      <c r="G4" s="13" t="s">
        <v>7</v>
      </c>
      <c r="H4" s="16" t="s">
        <v>8</v>
      </c>
      <c r="I4" s="14" t="s">
        <v>9</v>
      </c>
      <c r="J4" s="15"/>
      <c r="K4" s="13" t="s">
        <v>7</v>
      </c>
      <c r="L4" s="13" t="s">
        <v>8</v>
      </c>
      <c r="M4" s="15" t="s">
        <v>9</v>
      </c>
      <c r="N4" s="15"/>
      <c r="O4" s="13" t="s">
        <v>7</v>
      </c>
      <c r="P4" s="13" t="s">
        <v>10</v>
      </c>
      <c r="Q4" s="14" t="s">
        <v>9</v>
      </c>
      <c r="R4" s="15"/>
      <c r="S4" s="13" t="s">
        <v>36</v>
      </c>
      <c r="T4" s="17" t="s">
        <v>37</v>
      </c>
      <c r="U4" s="10"/>
    </row>
    <row r="5" spans="1:22" ht="15.75" customHeight="1" thickBot="1">
      <c r="A5" s="18" t="s">
        <v>11</v>
      </c>
      <c r="B5" s="19"/>
      <c r="C5" s="2"/>
      <c r="D5" s="2"/>
      <c r="E5" s="1" t="s">
        <v>12</v>
      </c>
      <c r="F5" s="1" t="s">
        <v>13</v>
      </c>
      <c r="G5" s="2"/>
      <c r="H5" s="20"/>
      <c r="I5" s="1" t="s">
        <v>12</v>
      </c>
      <c r="J5" s="1" t="s">
        <v>13</v>
      </c>
      <c r="K5" s="2"/>
      <c r="L5" s="2"/>
      <c r="M5" s="15" t="s">
        <v>12</v>
      </c>
      <c r="N5" s="1" t="s">
        <v>13</v>
      </c>
      <c r="O5" s="2"/>
      <c r="P5" s="2"/>
      <c r="Q5" s="1" t="s">
        <v>12</v>
      </c>
      <c r="R5" s="1" t="s">
        <v>13</v>
      </c>
      <c r="S5" s="2"/>
      <c r="T5" s="21"/>
      <c r="U5" s="10"/>
      <c r="V5" s="10" t="s">
        <v>14</v>
      </c>
    </row>
    <row r="6" spans="1:31" ht="15.75" customHeight="1" thickBot="1">
      <c r="A6" s="24" t="s">
        <v>24</v>
      </c>
      <c r="B6" s="47">
        <v>982</v>
      </c>
      <c r="C6" s="22">
        <v>0</v>
      </c>
      <c r="D6" s="52">
        <f>B6+C6</f>
        <v>982</v>
      </c>
      <c r="E6" s="55">
        <v>10000</v>
      </c>
      <c r="F6" s="55">
        <v>41000</v>
      </c>
      <c r="G6" s="56">
        <v>30000</v>
      </c>
      <c r="H6" s="66">
        <f>SUM(E6:G6)</f>
        <v>81000</v>
      </c>
      <c r="I6" s="55">
        <v>7501</v>
      </c>
      <c r="J6" s="55">
        <v>38980</v>
      </c>
      <c r="K6" s="56">
        <v>27036</v>
      </c>
      <c r="L6" s="57">
        <f>SUM(I6:K6)</f>
        <v>73517</v>
      </c>
      <c r="M6" s="65">
        <f>I6*200/B6</f>
        <v>1527.6985743380856</v>
      </c>
      <c r="N6" s="55">
        <f>J6*400/B6</f>
        <v>15877.800407331975</v>
      </c>
      <c r="O6" s="56">
        <v>0</v>
      </c>
      <c r="P6" s="57">
        <f>M6+N6</f>
        <v>17405.49898167006</v>
      </c>
      <c r="Q6" s="70">
        <f aca="true" t="shared" si="0" ref="Q6:Q19">ROUND(I6/E6*100,1)</f>
        <v>75</v>
      </c>
      <c r="R6" s="70">
        <f aca="true" t="shared" si="1" ref="R6:R19">ROUND(J6/F6*100,1)</f>
        <v>95.1</v>
      </c>
      <c r="S6" s="71">
        <f>ROUND((I6+J6)/(E6+F6)*100,1)</f>
        <v>91.1</v>
      </c>
      <c r="T6" s="72">
        <f>ROUND(K6/G6*100,1)</f>
        <v>90.1</v>
      </c>
      <c r="U6" s="10"/>
      <c r="V6" s="34"/>
      <c r="W6" s="35" t="s">
        <v>43</v>
      </c>
      <c r="X6" s="35" t="s">
        <v>15</v>
      </c>
      <c r="Y6" s="35" t="s">
        <v>16</v>
      </c>
      <c r="Z6" s="35" t="s">
        <v>17</v>
      </c>
      <c r="AA6" s="35" t="s">
        <v>40</v>
      </c>
      <c r="AB6" s="35" t="s">
        <v>41</v>
      </c>
      <c r="AC6" s="35" t="s">
        <v>42</v>
      </c>
      <c r="AD6" s="85" t="s">
        <v>44</v>
      </c>
      <c r="AE6" s="35" t="s">
        <v>46</v>
      </c>
    </row>
    <row r="7" spans="1:31" ht="15.75" customHeight="1" thickBot="1">
      <c r="A7" s="24" t="s">
        <v>18</v>
      </c>
      <c r="B7" s="48">
        <f>B8+B14</f>
        <v>205</v>
      </c>
      <c r="C7" s="23">
        <f>C8+C14</f>
        <v>0</v>
      </c>
      <c r="D7" s="52">
        <f>D8+D14</f>
        <v>205</v>
      </c>
      <c r="E7" s="58">
        <f>E8+E14</f>
        <v>1635</v>
      </c>
      <c r="F7" s="58">
        <f>F8+F14</f>
        <v>6743</v>
      </c>
      <c r="G7" s="57">
        <v>0</v>
      </c>
      <c r="H7" s="66">
        <f>SUM(E7:G7)</f>
        <v>8378</v>
      </c>
      <c r="I7" s="58">
        <f aca="true" t="shared" si="2" ref="I7:O7">I8+I14</f>
        <v>1306</v>
      </c>
      <c r="J7" s="58">
        <f t="shared" si="2"/>
        <v>6186</v>
      </c>
      <c r="K7" s="57">
        <f t="shared" si="2"/>
        <v>2</v>
      </c>
      <c r="L7" s="57">
        <f t="shared" si="2"/>
        <v>7494</v>
      </c>
      <c r="M7" s="65">
        <f aca="true" t="shared" si="3" ref="M7:M19">I7*200/B7</f>
        <v>1274.1463414634147</v>
      </c>
      <c r="N7" s="55">
        <f aca="true" t="shared" si="4" ref="N7:N19">J7*400/B7</f>
        <v>12070.243902439024</v>
      </c>
      <c r="O7" s="57">
        <f t="shared" si="2"/>
        <v>0</v>
      </c>
      <c r="P7" s="57">
        <f aca="true" t="shared" si="5" ref="P7:P19">M7+N7</f>
        <v>13344.390243902439</v>
      </c>
      <c r="Q7" s="70">
        <f t="shared" si="0"/>
        <v>79.9</v>
      </c>
      <c r="R7" s="70">
        <f t="shared" si="1"/>
        <v>91.7</v>
      </c>
      <c r="S7" s="71">
        <f aca="true" t="shared" si="6" ref="S7:S19">ROUND((I7+J7)/(E7+F7)*100,1)</f>
        <v>89.4</v>
      </c>
      <c r="T7" s="72" t="s">
        <v>39</v>
      </c>
      <c r="U7" s="10"/>
      <c r="V7" s="36" t="s">
        <v>19</v>
      </c>
      <c r="W7" s="8">
        <v>53673</v>
      </c>
      <c r="X7" s="8">
        <v>93256</v>
      </c>
      <c r="Y7" s="8">
        <v>53673</v>
      </c>
      <c r="Z7" s="8">
        <v>75165</v>
      </c>
      <c r="AA7" s="8">
        <v>75541</v>
      </c>
      <c r="AB7" s="8">
        <v>78538</v>
      </c>
      <c r="AC7" s="33">
        <v>76914</v>
      </c>
      <c r="AD7" s="37">
        <v>74450</v>
      </c>
      <c r="AE7" s="33">
        <v>73517</v>
      </c>
    </row>
    <row r="8" spans="1:31" ht="15.75" customHeight="1" thickBot="1">
      <c r="A8" s="28" t="s">
        <v>22</v>
      </c>
      <c r="B8" s="48">
        <f>SUM(B9:B11)</f>
        <v>150</v>
      </c>
      <c r="C8" s="23">
        <f>SUM(C9:C11)</f>
        <v>0</v>
      </c>
      <c r="D8" s="52">
        <f aca="true" t="shared" si="7" ref="D8:D19">B8+C8</f>
        <v>150</v>
      </c>
      <c r="E8" s="58">
        <f>SUM(E9:E11)</f>
        <v>1262</v>
      </c>
      <c r="F8" s="58">
        <f>SUM(F9:F11)</f>
        <v>5207</v>
      </c>
      <c r="G8" s="57">
        <f>SUM(G9:G11)</f>
        <v>0</v>
      </c>
      <c r="H8" s="66">
        <f aca="true" t="shared" si="8" ref="H8:H19">SUM(E8:G8)</f>
        <v>6469</v>
      </c>
      <c r="I8" s="58">
        <f>SUM(I9:I11)</f>
        <v>901</v>
      </c>
      <c r="J8" s="58">
        <f>SUM(J9:J11)</f>
        <v>4492</v>
      </c>
      <c r="K8" s="57">
        <f>SUM(K9:K11)</f>
        <v>2</v>
      </c>
      <c r="L8" s="57">
        <f aca="true" t="shared" si="9" ref="L8:L19">SUM(I8:K8)</f>
        <v>5395</v>
      </c>
      <c r="M8" s="66">
        <f t="shared" si="3"/>
        <v>1201.3333333333333</v>
      </c>
      <c r="N8" s="58">
        <f t="shared" si="4"/>
        <v>11978.666666666666</v>
      </c>
      <c r="O8" s="57">
        <f>SUM(O9:O11)</f>
        <v>0</v>
      </c>
      <c r="P8" s="57">
        <f t="shared" si="5"/>
        <v>13180</v>
      </c>
      <c r="Q8" s="70">
        <f t="shared" si="0"/>
        <v>71.4</v>
      </c>
      <c r="R8" s="70">
        <f t="shared" si="1"/>
        <v>86.3</v>
      </c>
      <c r="S8" s="71">
        <f t="shared" si="6"/>
        <v>83.4</v>
      </c>
      <c r="T8" s="72" t="s">
        <v>38</v>
      </c>
      <c r="U8" s="10"/>
      <c r="V8" s="38" t="s">
        <v>20</v>
      </c>
      <c r="W8" s="39">
        <v>11463</v>
      </c>
      <c r="X8" s="39">
        <v>9808</v>
      </c>
      <c r="Y8" s="39">
        <v>10192</v>
      </c>
      <c r="Z8" s="39">
        <v>9298</v>
      </c>
      <c r="AA8" s="39">
        <v>8895</v>
      </c>
      <c r="AB8" s="39">
        <v>8722</v>
      </c>
      <c r="AC8" s="40">
        <v>8085</v>
      </c>
      <c r="AD8" s="41">
        <v>7556</v>
      </c>
      <c r="AE8" s="40">
        <v>7494</v>
      </c>
    </row>
    <row r="9" spans="1:31" ht="15.75" customHeight="1">
      <c r="A9" s="24" t="s">
        <v>25</v>
      </c>
      <c r="B9" s="48">
        <v>32</v>
      </c>
      <c r="C9" s="23">
        <v>0</v>
      </c>
      <c r="D9" s="52">
        <f t="shared" si="7"/>
        <v>32</v>
      </c>
      <c r="E9" s="58">
        <v>259</v>
      </c>
      <c r="F9" s="58">
        <v>1068</v>
      </c>
      <c r="G9" s="57">
        <v>0</v>
      </c>
      <c r="H9" s="66">
        <f t="shared" si="8"/>
        <v>1327</v>
      </c>
      <c r="I9" s="58">
        <v>180</v>
      </c>
      <c r="J9" s="58">
        <v>1022</v>
      </c>
      <c r="K9" s="57">
        <v>0</v>
      </c>
      <c r="L9" s="57">
        <f t="shared" si="9"/>
        <v>1202</v>
      </c>
      <c r="M9" s="65">
        <f t="shared" si="3"/>
        <v>1125</v>
      </c>
      <c r="N9" s="58">
        <f t="shared" si="4"/>
        <v>12775</v>
      </c>
      <c r="O9" s="57">
        <v>0</v>
      </c>
      <c r="P9" s="57">
        <f t="shared" si="5"/>
        <v>13900</v>
      </c>
      <c r="Q9" s="70">
        <f t="shared" si="0"/>
        <v>69.5</v>
      </c>
      <c r="R9" s="70">
        <f t="shared" si="1"/>
        <v>95.7</v>
      </c>
      <c r="S9" s="73">
        <f t="shared" si="6"/>
        <v>90.6</v>
      </c>
      <c r="T9" s="74" t="s">
        <v>38</v>
      </c>
      <c r="U9" s="10"/>
      <c r="W9" s="20"/>
      <c r="X9" s="20"/>
      <c r="Y9" s="20"/>
      <c r="Z9" s="20"/>
      <c r="AA9" s="20"/>
      <c r="AB9" s="20"/>
      <c r="AC9" s="20"/>
      <c r="AE9" s="20"/>
    </row>
    <row r="10" spans="1:21" ht="15.75" customHeight="1" thickBot="1">
      <c r="A10" s="29" t="s">
        <v>26</v>
      </c>
      <c r="B10" s="49">
        <v>84</v>
      </c>
      <c r="C10" s="25">
        <v>0</v>
      </c>
      <c r="D10" s="53">
        <f t="shared" si="7"/>
        <v>84</v>
      </c>
      <c r="E10" s="59">
        <v>712</v>
      </c>
      <c r="F10" s="59">
        <v>2937</v>
      </c>
      <c r="G10" s="60">
        <v>0</v>
      </c>
      <c r="H10" s="68">
        <f t="shared" si="8"/>
        <v>3649</v>
      </c>
      <c r="I10" s="59">
        <v>475</v>
      </c>
      <c r="J10" s="59">
        <v>2536</v>
      </c>
      <c r="K10" s="60">
        <v>2</v>
      </c>
      <c r="L10" s="61">
        <f t="shared" si="9"/>
        <v>3013</v>
      </c>
      <c r="M10" s="67">
        <f t="shared" si="3"/>
        <v>1130.952380952381</v>
      </c>
      <c r="N10" s="62">
        <f t="shared" si="4"/>
        <v>12076.190476190477</v>
      </c>
      <c r="O10" s="61">
        <v>0</v>
      </c>
      <c r="P10" s="61">
        <f t="shared" si="5"/>
        <v>13207.142857142859</v>
      </c>
      <c r="Q10" s="75">
        <f t="shared" si="0"/>
        <v>66.7</v>
      </c>
      <c r="R10" s="75">
        <f t="shared" si="1"/>
        <v>86.3</v>
      </c>
      <c r="S10" s="76">
        <f t="shared" si="6"/>
        <v>82.5</v>
      </c>
      <c r="T10" s="77" t="s">
        <v>38</v>
      </c>
      <c r="U10" s="10"/>
    </row>
    <row r="11" spans="1:21" ht="15.75" customHeight="1">
      <c r="A11" s="24" t="s">
        <v>27</v>
      </c>
      <c r="B11" s="48">
        <f>SUM(B12:B13)</f>
        <v>34</v>
      </c>
      <c r="C11" s="23">
        <f>SUM(C12:C13)</f>
        <v>0</v>
      </c>
      <c r="D11" s="52">
        <f t="shared" si="7"/>
        <v>34</v>
      </c>
      <c r="E11" s="58">
        <f>SUM(E12:E13)</f>
        <v>291</v>
      </c>
      <c r="F11" s="58">
        <f>SUM(F12:F13)</f>
        <v>1202</v>
      </c>
      <c r="G11" s="57">
        <f>SUM(G12:G13)</f>
        <v>0</v>
      </c>
      <c r="H11" s="66">
        <f t="shared" si="8"/>
        <v>1493</v>
      </c>
      <c r="I11" s="58">
        <f>SUM(I12:I13)</f>
        <v>246</v>
      </c>
      <c r="J11" s="58">
        <f>SUM(J12:J13)</f>
        <v>934</v>
      </c>
      <c r="K11" s="57">
        <f>SUM(K12:K13)</f>
        <v>0</v>
      </c>
      <c r="L11" s="57">
        <f t="shared" si="9"/>
        <v>1180</v>
      </c>
      <c r="M11" s="66">
        <f t="shared" si="3"/>
        <v>1447.0588235294117</v>
      </c>
      <c r="N11" s="58">
        <f t="shared" si="4"/>
        <v>10988.235294117647</v>
      </c>
      <c r="O11" s="57">
        <f>SUM(O12:O13)</f>
        <v>0</v>
      </c>
      <c r="P11" s="57">
        <f t="shared" si="5"/>
        <v>12435.29411764706</v>
      </c>
      <c r="Q11" s="70">
        <f t="shared" si="0"/>
        <v>84.5</v>
      </c>
      <c r="R11" s="70">
        <f t="shared" si="1"/>
        <v>77.7</v>
      </c>
      <c r="S11" s="78">
        <f t="shared" si="6"/>
        <v>79</v>
      </c>
      <c r="T11" s="79" t="s">
        <v>38</v>
      </c>
      <c r="U11" s="10"/>
    </row>
    <row r="12" spans="1:21" ht="15.75" customHeight="1">
      <c r="A12" s="30" t="s">
        <v>28</v>
      </c>
      <c r="B12" s="50">
        <v>19</v>
      </c>
      <c r="C12" s="26">
        <v>0</v>
      </c>
      <c r="D12" s="53">
        <f t="shared" si="7"/>
        <v>19</v>
      </c>
      <c r="E12" s="62">
        <v>170</v>
      </c>
      <c r="F12" s="62">
        <v>701</v>
      </c>
      <c r="G12" s="61">
        <v>0</v>
      </c>
      <c r="H12" s="68">
        <f t="shared" si="8"/>
        <v>871</v>
      </c>
      <c r="I12" s="62">
        <v>174</v>
      </c>
      <c r="J12" s="62">
        <v>568</v>
      </c>
      <c r="K12" s="61">
        <v>0</v>
      </c>
      <c r="L12" s="61">
        <f t="shared" si="9"/>
        <v>742</v>
      </c>
      <c r="M12" s="68">
        <f t="shared" si="3"/>
        <v>1831.578947368421</v>
      </c>
      <c r="N12" s="62">
        <f t="shared" si="4"/>
        <v>11957.894736842105</v>
      </c>
      <c r="O12" s="61">
        <v>0</v>
      </c>
      <c r="P12" s="61">
        <f t="shared" si="5"/>
        <v>13789.473684210527</v>
      </c>
      <c r="Q12" s="75">
        <f t="shared" si="0"/>
        <v>102.4</v>
      </c>
      <c r="R12" s="75">
        <f t="shared" si="1"/>
        <v>81</v>
      </c>
      <c r="S12" s="80">
        <f t="shared" si="6"/>
        <v>85.2</v>
      </c>
      <c r="T12" s="81" t="s">
        <v>38</v>
      </c>
      <c r="U12" s="10"/>
    </row>
    <row r="13" spans="1:21" ht="15.75" customHeight="1" thickBot="1">
      <c r="A13" s="30" t="s">
        <v>29</v>
      </c>
      <c r="B13" s="50">
        <v>15</v>
      </c>
      <c r="C13" s="26">
        <v>0</v>
      </c>
      <c r="D13" s="53">
        <f t="shared" si="7"/>
        <v>15</v>
      </c>
      <c r="E13" s="62">
        <v>121</v>
      </c>
      <c r="F13" s="62">
        <v>501</v>
      </c>
      <c r="G13" s="61">
        <v>0</v>
      </c>
      <c r="H13" s="68">
        <f t="shared" si="8"/>
        <v>622</v>
      </c>
      <c r="I13" s="62">
        <v>72</v>
      </c>
      <c r="J13" s="62">
        <v>366</v>
      </c>
      <c r="K13" s="61">
        <v>0</v>
      </c>
      <c r="L13" s="61">
        <f t="shared" si="9"/>
        <v>438</v>
      </c>
      <c r="M13" s="68">
        <f t="shared" si="3"/>
        <v>960</v>
      </c>
      <c r="N13" s="62">
        <f t="shared" si="4"/>
        <v>9760</v>
      </c>
      <c r="O13" s="61">
        <v>0</v>
      </c>
      <c r="P13" s="61">
        <f t="shared" si="5"/>
        <v>10720</v>
      </c>
      <c r="Q13" s="75">
        <f t="shared" si="0"/>
        <v>59.5</v>
      </c>
      <c r="R13" s="75">
        <f t="shared" si="1"/>
        <v>73.1</v>
      </c>
      <c r="S13" s="80">
        <f t="shared" si="6"/>
        <v>70.4</v>
      </c>
      <c r="T13" s="81" t="s">
        <v>38</v>
      </c>
      <c r="U13" s="10"/>
    </row>
    <row r="14" spans="1:21" ht="15.75" customHeight="1" thickBot="1">
      <c r="A14" s="24" t="s">
        <v>23</v>
      </c>
      <c r="B14" s="48">
        <f>SUM(B15:B18)</f>
        <v>55</v>
      </c>
      <c r="C14" s="23">
        <f>SUM(C15:C18)</f>
        <v>0</v>
      </c>
      <c r="D14" s="52">
        <f t="shared" si="7"/>
        <v>55</v>
      </c>
      <c r="E14" s="58">
        <f>SUM(E15:E18)</f>
        <v>373</v>
      </c>
      <c r="F14" s="58">
        <f>SUM(F15:F18)</f>
        <v>1536</v>
      </c>
      <c r="G14" s="57">
        <f>SUM(G15:G18)</f>
        <v>0</v>
      </c>
      <c r="H14" s="66">
        <f t="shared" si="8"/>
        <v>1909</v>
      </c>
      <c r="I14" s="58">
        <f>SUM(I15:I18)</f>
        <v>405</v>
      </c>
      <c r="J14" s="58">
        <f>SUM(J15:J18)</f>
        <v>1694</v>
      </c>
      <c r="K14" s="57">
        <f>SUM(K15:K18)</f>
        <v>0</v>
      </c>
      <c r="L14" s="57">
        <f t="shared" si="9"/>
        <v>2099</v>
      </c>
      <c r="M14" s="66">
        <f t="shared" si="3"/>
        <v>1472.7272727272727</v>
      </c>
      <c r="N14" s="58">
        <f t="shared" si="4"/>
        <v>12320</v>
      </c>
      <c r="O14" s="57">
        <f>SUM(O15:O18)</f>
        <v>0</v>
      </c>
      <c r="P14" s="57">
        <f t="shared" si="5"/>
        <v>13792.727272727272</v>
      </c>
      <c r="Q14" s="70">
        <f t="shared" si="0"/>
        <v>108.6</v>
      </c>
      <c r="R14" s="70">
        <f t="shared" si="1"/>
        <v>110.3</v>
      </c>
      <c r="S14" s="71">
        <f t="shared" si="6"/>
        <v>110</v>
      </c>
      <c r="T14" s="72" t="s">
        <v>38</v>
      </c>
      <c r="U14" s="10"/>
    </row>
    <row r="15" spans="1:21" ht="15.75" customHeight="1">
      <c r="A15" s="24" t="s">
        <v>30</v>
      </c>
      <c r="B15" s="47">
        <v>8</v>
      </c>
      <c r="C15" s="22">
        <v>0</v>
      </c>
      <c r="D15" s="52">
        <f t="shared" si="7"/>
        <v>8</v>
      </c>
      <c r="E15" s="55">
        <v>65</v>
      </c>
      <c r="F15" s="55">
        <v>267</v>
      </c>
      <c r="G15" s="56">
        <v>0</v>
      </c>
      <c r="H15" s="66">
        <f t="shared" si="8"/>
        <v>332</v>
      </c>
      <c r="I15" s="55">
        <v>56</v>
      </c>
      <c r="J15" s="55">
        <v>224</v>
      </c>
      <c r="K15" s="56">
        <v>0</v>
      </c>
      <c r="L15" s="57">
        <f t="shared" si="9"/>
        <v>280</v>
      </c>
      <c r="M15" s="66">
        <f t="shared" si="3"/>
        <v>1400</v>
      </c>
      <c r="N15" s="58">
        <f t="shared" si="4"/>
        <v>11200</v>
      </c>
      <c r="O15" s="57">
        <v>0</v>
      </c>
      <c r="P15" s="57">
        <f t="shared" si="5"/>
        <v>12600</v>
      </c>
      <c r="Q15" s="70">
        <f t="shared" si="0"/>
        <v>86.2</v>
      </c>
      <c r="R15" s="70">
        <f t="shared" si="1"/>
        <v>83.9</v>
      </c>
      <c r="S15" s="78">
        <f t="shared" si="6"/>
        <v>84.3</v>
      </c>
      <c r="T15" s="79" t="s">
        <v>38</v>
      </c>
      <c r="U15" s="10"/>
    </row>
    <row r="16" spans="1:21" ht="15.75" customHeight="1">
      <c r="A16" s="30" t="s">
        <v>31</v>
      </c>
      <c r="B16" s="50">
        <v>24</v>
      </c>
      <c r="C16" s="26">
        <v>0</v>
      </c>
      <c r="D16" s="53">
        <f t="shared" si="7"/>
        <v>24</v>
      </c>
      <c r="E16" s="62">
        <v>162</v>
      </c>
      <c r="F16" s="62">
        <v>668</v>
      </c>
      <c r="G16" s="61">
        <v>0</v>
      </c>
      <c r="H16" s="68">
        <f t="shared" si="8"/>
        <v>830</v>
      </c>
      <c r="I16" s="62">
        <v>133</v>
      </c>
      <c r="J16" s="62">
        <v>746</v>
      </c>
      <c r="K16" s="61">
        <v>0</v>
      </c>
      <c r="L16" s="61">
        <f t="shared" si="9"/>
        <v>879</v>
      </c>
      <c r="M16" s="68">
        <f t="shared" si="3"/>
        <v>1108.3333333333333</v>
      </c>
      <c r="N16" s="62">
        <f t="shared" si="4"/>
        <v>12433.333333333334</v>
      </c>
      <c r="O16" s="61">
        <v>0</v>
      </c>
      <c r="P16" s="61">
        <f t="shared" si="5"/>
        <v>13541.666666666668</v>
      </c>
      <c r="Q16" s="75">
        <f t="shared" si="0"/>
        <v>82.1</v>
      </c>
      <c r="R16" s="75">
        <f t="shared" si="1"/>
        <v>111.7</v>
      </c>
      <c r="S16" s="80">
        <f t="shared" si="6"/>
        <v>105.9</v>
      </c>
      <c r="T16" s="81" t="s">
        <v>38</v>
      </c>
      <c r="U16" s="10"/>
    </row>
    <row r="17" spans="1:21" ht="15.75" customHeight="1" thickBot="1">
      <c r="A17" s="30" t="s">
        <v>32</v>
      </c>
      <c r="B17" s="50">
        <v>18</v>
      </c>
      <c r="C17" s="26">
        <v>0</v>
      </c>
      <c r="D17" s="53">
        <f t="shared" si="7"/>
        <v>18</v>
      </c>
      <c r="E17" s="62">
        <v>130</v>
      </c>
      <c r="F17" s="62">
        <v>534</v>
      </c>
      <c r="G17" s="61">
        <v>0</v>
      </c>
      <c r="H17" s="68">
        <f t="shared" si="8"/>
        <v>664</v>
      </c>
      <c r="I17" s="62">
        <v>172</v>
      </c>
      <c r="J17" s="62">
        <v>473</v>
      </c>
      <c r="K17" s="61">
        <v>0</v>
      </c>
      <c r="L17" s="61">
        <f t="shared" si="9"/>
        <v>645</v>
      </c>
      <c r="M17" s="68">
        <f t="shared" si="3"/>
        <v>1911.111111111111</v>
      </c>
      <c r="N17" s="62">
        <f t="shared" si="4"/>
        <v>10511.111111111111</v>
      </c>
      <c r="O17" s="61">
        <v>0</v>
      </c>
      <c r="P17" s="61">
        <f t="shared" si="5"/>
        <v>12422.222222222223</v>
      </c>
      <c r="Q17" s="75">
        <f t="shared" si="0"/>
        <v>132.3</v>
      </c>
      <c r="R17" s="75">
        <f t="shared" si="1"/>
        <v>88.6</v>
      </c>
      <c r="S17" s="76">
        <f t="shared" si="6"/>
        <v>97.1</v>
      </c>
      <c r="T17" s="77" t="s">
        <v>38</v>
      </c>
      <c r="U17" s="10"/>
    </row>
    <row r="18" spans="1:21" ht="15.75" customHeight="1">
      <c r="A18" s="24" t="s">
        <v>33</v>
      </c>
      <c r="B18" s="48">
        <f>SUM(B19:B19)</f>
        <v>5</v>
      </c>
      <c r="C18" s="23">
        <f>C19</f>
        <v>0</v>
      </c>
      <c r="D18" s="52">
        <f t="shared" si="7"/>
        <v>5</v>
      </c>
      <c r="E18" s="58">
        <f>SUM(E19:E19)</f>
        <v>16</v>
      </c>
      <c r="F18" s="58">
        <f>SUM(F19:F19)</f>
        <v>67</v>
      </c>
      <c r="G18" s="57">
        <f>G19</f>
        <v>0</v>
      </c>
      <c r="H18" s="66">
        <f t="shared" si="8"/>
        <v>83</v>
      </c>
      <c r="I18" s="58">
        <f>SUM(I19:I19)</f>
        <v>44</v>
      </c>
      <c r="J18" s="58">
        <f>SUM(J19:J19)</f>
        <v>251</v>
      </c>
      <c r="K18" s="57" t="str">
        <f>K19</f>
        <v>-</v>
      </c>
      <c r="L18" s="57">
        <f t="shared" si="9"/>
        <v>295</v>
      </c>
      <c r="M18" s="66">
        <f t="shared" si="3"/>
        <v>1760</v>
      </c>
      <c r="N18" s="58">
        <f t="shared" si="4"/>
        <v>20080</v>
      </c>
      <c r="O18" s="57">
        <f>O19</f>
        <v>0</v>
      </c>
      <c r="P18" s="57">
        <f t="shared" si="5"/>
        <v>21840</v>
      </c>
      <c r="Q18" s="70">
        <f t="shared" si="0"/>
        <v>275</v>
      </c>
      <c r="R18" s="70">
        <f t="shared" si="1"/>
        <v>374.6</v>
      </c>
      <c r="S18" s="73">
        <f t="shared" si="6"/>
        <v>355.4</v>
      </c>
      <c r="T18" s="74" t="s">
        <v>38</v>
      </c>
      <c r="U18" s="10"/>
    </row>
    <row r="19" spans="1:21" ht="15.75" customHeight="1" thickBot="1">
      <c r="A19" s="31" t="s">
        <v>34</v>
      </c>
      <c r="B19" s="51">
        <v>5</v>
      </c>
      <c r="C19" s="27">
        <v>0</v>
      </c>
      <c r="D19" s="54">
        <f t="shared" si="7"/>
        <v>5</v>
      </c>
      <c r="E19" s="63">
        <v>16</v>
      </c>
      <c r="F19" s="63">
        <v>67</v>
      </c>
      <c r="G19" s="64">
        <v>0</v>
      </c>
      <c r="H19" s="69">
        <f t="shared" si="8"/>
        <v>83</v>
      </c>
      <c r="I19" s="63">
        <v>44</v>
      </c>
      <c r="J19" s="63">
        <v>251</v>
      </c>
      <c r="K19" s="64" t="s">
        <v>38</v>
      </c>
      <c r="L19" s="64">
        <f t="shared" si="9"/>
        <v>295</v>
      </c>
      <c r="M19" s="69">
        <f t="shared" si="3"/>
        <v>1760</v>
      </c>
      <c r="N19" s="63">
        <f t="shared" si="4"/>
        <v>20080</v>
      </c>
      <c r="O19" s="64">
        <v>0</v>
      </c>
      <c r="P19" s="64">
        <f t="shared" si="5"/>
        <v>21840</v>
      </c>
      <c r="Q19" s="82">
        <f t="shared" si="0"/>
        <v>275</v>
      </c>
      <c r="R19" s="82">
        <f t="shared" si="1"/>
        <v>374.6</v>
      </c>
      <c r="S19" s="83">
        <f t="shared" si="6"/>
        <v>355.4</v>
      </c>
      <c r="T19" s="84" t="s">
        <v>38</v>
      </c>
      <c r="U19" s="10"/>
    </row>
    <row r="20" spans="1:21" s="46" customFormat="1" ht="15.75" customHeight="1">
      <c r="A20" s="45"/>
      <c r="B20" s="43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4"/>
      <c r="R20" s="44"/>
      <c r="S20" s="44"/>
      <c r="T20" s="44"/>
      <c r="U20" s="20"/>
    </row>
    <row r="21" spans="1:20" ht="12">
      <c r="A21" s="20"/>
      <c r="B21" s="20"/>
      <c r="C21" s="20"/>
      <c r="D21" s="20"/>
      <c r="E21" s="45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3" ht="12">
      <c r="G23" s="4" t="s">
        <v>21</v>
      </c>
    </row>
    <row r="28" ht="12"/>
  </sheetData>
  <sheetProtection/>
  <printOptions/>
  <pageMargins left="1.09" right="0.9448818897637796" top="0.984251968503937" bottom="0.984251968503937" header="0.1968503937007874" footer="0.7480314960629921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F32" sqref="F32"/>
    </sheetView>
  </sheetViews>
  <sheetFormatPr defaultColWidth="14.8515625" defaultRowHeight="10.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D:\岐阜地域の公衆衛生２００４\チェック後\T11-04.jsd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献血状況</dc:title>
  <dc:subject/>
  <dc:creator>岐阜県</dc:creator>
  <cp:keywords/>
  <dc:description/>
  <cp:lastModifiedBy>岐阜県</cp:lastModifiedBy>
  <cp:lastPrinted>2010-01-14T01:12:39Z</cp:lastPrinted>
  <dcterms:created xsi:type="dcterms:W3CDTF">2005-03-21T13:04:31Z</dcterms:created>
  <dcterms:modified xsi:type="dcterms:W3CDTF">2010-01-14T01:15:06Z</dcterms:modified>
  <cp:category/>
  <cp:version/>
  <cp:contentType/>
  <cp:contentStatus/>
  <cp:revision>31</cp:revision>
</cp:coreProperties>
</file>