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4125" tabRatio="923" activeTab="1"/>
  </bookViews>
  <sheets>
    <sheet name="表紙" sheetId="1" r:id="rId1"/>
    <sheet name="【共】１基本構想　２経営土地面積" sheetId="2" r:id="rId2"/>
    <sheet name="【共】３家畜飼養計画" sheetId="3" r:id="rId3"/>
    <sheet name="【個】４飼料需要量" sheetId="4" r:id="rId4"/>
    <sheet name="【個】５自家生産飼料　６飼料の需要供給 ７環境保全" sheetId="5" r:id="rId5"/>
    <sheet name="【個】８生産物出荷計画等" sheetId="6" r:id="rId6"/>
    <sheet name="【共】９経営収支及び資金運用計画" sheetId="7" r:id="rId7"/>
    <sheet name="【共】１０事業実施計画１１事業効果" sheetId="8" r:id="rId8"/>
    <sheet name="（新効果　既存施設の資産価額総括表）" sheetId="9" state="hidden" r:id="rId9"/>
    <sheet name="【共】１２添付資料" sheetId="10" r:id="rId10"/>
    <sheet name="【参考資料】事業効果(1)原価率" sheetId="11" r:id="rId11"/>
    <sheet name="【参考資料】(2)効果指数" sheetId="12" r:id="rId12"/>
  </sheets>
  <externalReferences>
    <externalReference r:id="rId15"/>
    <externalReference r:id="rId16"/>
  </externalReferences>
  <definedNames>
    <definedName name="_xlnm.Print_Area" localSheetId="7">'【共】１０事業実施計画１１事業効果'!$A$1:$Q$24</definedName>
    <definedName name="_xlnm.Print_Area" localSheetId="5">'【個】８生産物出荷計画等'!$A$1:$K$75</definedName>
    <definedName name="_xlnm.Print_Area" localSheetId="10">'【参考資料】事業効果(1)原価率'!$A$1:$N$25</definedName>
    <definedName name="_xlnm.Print_Area" localSheetId="0">'表紙'!$A$1:$K$36</definedName>
    <definedName name="市町村コード">'[1]市町村コード'!$A$1:$B$80</definedName>
    <definedName name="事業ｺｰﾄﾞ">'[2]事業ｺｰﾄﾞ'!$A$1:$B$7</definedName>
    <definedName name="事業効果">#REF!</definedName>
    <definedName name="所管別コード">'[1]所管別ｺｰﾄﾞ'!$A$1:$B$13</definedName>
    <definedName name="普及センターコード">'[2]普及センターコード'!$A$1:$B$17</definedName>
  </definedNames>
  <calcPr fullCalcOnLoad="1"/>
</workbook>
</file>

<file path=xl/sharedStrings.xml><?xml version="1.0" encoding="utf-8"?>
<sst xmlns="http://schemas.openxmlformats.org/spreadsheetml/2006/main" count="679" uniqueCount="456">
  <si>
    <t>１　基本構想　（場所及び内容）</t>
  </si>
  <si>
    <t>　</t>
  </si>
  <si>
    <t>作付面積</t>
  </si>
  <si>
    <t>計</t>
  </si>
  <si>
    <t>現在</t>
  </si>
  <si>
    <t>計画</t>
  </si>
  <si>
    <t>増減</t>
  </si>
  <si>
    <t>10a当収量</t>
  </si>
  <si>
    <t>収量</t>
  </si>
  <si>
    <t>TDN含有率</t>
  </si>
  <si>
    <t>ＴＤＮ収量</t>
  </si>
  <si>
    <t>備考</t>
  </si>
  <si>
    <t>（ａ）</t>
  </si>
  <si>
    <t>（ｔ）</t>
  </si>
  <si>
    <t>（％）</t>
  </si>
  <si>
    <t>作物名</t>
  </si>
  <si>
    <t>合　計</t>
  </si>
  <si>
    <t>ふ　ん</t>
  </si>
  <si>
    <t>尿</t>
  </si>
  <si>
    <t>→</t>
  </si>
  <si>
    <t>需要量(t)</t>
  </si>
  <si>
    <t>自家生産</t>
  </si>
  <si>
    <t>飼　料(t)</t>
  </si>
  <si>
    <t>飼　料</t>
  </si>
  <si>
    <t>差引過</t>
  </si>
  <si>
    <t>不足量(t)</t>
  </si>
  <si>
    <t>外部依存</t>
  </si>
  <si>
    <t>粗飼料</t>
  </si>
  <si>
    <t>濃厚飼料</t>
  </si>
  <si>
    <t>外　　部</t>
  </si>
  <si>
    <t>依存量計</t>
  </si>
  <si>
    <t xml:space="preserve">自給率 </t>
  </si>
  <si>
    <t>(%)</t>
  </si>
  <si>
    <t>飼　料　作　物</t>
  </si>
  <si>
    <t>作物名</t>
  </si>
  <si>
    <t>牧　草　地　・　そ　の　他</t>
  </si>
  <si>
    <t>合計TDN収量</t>
  </si>
  <si>
    <t>現　在</t>
  </si>
  <si>
    <t>計　画</t>
  </si>
  <si>
    <t>年度</t>
  </si>
  <si>
    <t>計</t>
  </si>
  <si>
    <t>区　分</t>
  </si>
  <si>
    <t>資産価額</t>
  </si>
  <si>
    <t>（α）</t>
  </si>
  <si>
    <t>耐用年数</t>
  </si>
  <si>
    <t>既存施設の資産価額総括表</t>
  </si>
  <si>
    <t>経過年</t>
  </si>
  <si>
    <t>施設名</t>
  </si>
  <si>
    <t>Ｓ４８</t>
  </si>
  <si>
    <t>Ｓ４９</t>
  </si>
  <si>
    <t>Ｓ５０</t>
  </si>
  <si>
    <t>Ｓ５１</t>
  </si>
  <si>
    <t>Ｓ５２</t>
  </si>
  <si>
    <t>Ｓ５３</t>
  </si>
  <si>
    <t>Ｓ５４</t>
  </si>
  <si>
    <t>Ｓ５５</t>
  </si>
  <si>
    <t>Ｓ５６</t>
  </si>
  <si>
    <t>Ｓ５７</t>
  </si>
  <si>
    <t>Ｓ５８</t>
  </si>
  <si>
    <t>Ｓ５９</t>
  </si>
  <si>
    <t>Ｓ６０</t>
  </si>
  <si>
    <t>Ｓ６１</t>
  </si>
  <si>
    <t>Ｓ６２</t>
  </si>
  <si>
    <t>Ｓ６３</t>
  </si>
  <si>
    <t>Ｈ２</t>
  </si>
  <si>
    <t>Ｈ１</t>
  </si>
  <si>
    <t>Ｈ３</t>
  </si>
  <si>
    <t>Ｈ４</t>
  </si>
  <si>
    <t>Ｈ５</t>
  </si>
  <si>
    <t>Ｈ６</t>
  </si>
  <si>
    <t>Ｈ７</t>
  </si>
  <si>
    <t>Ｈ８</t>
  </si>
  <si>
    <t>Ｈ９</t>
  </si>
  <si>
    <t>Ｈ１０</t>
  </si>
  <si>
    <t>Ｈ１１</t>
  </si>
  <si>
    <t>Ｈ１２</t>
  </si>
  <si>
    <t>Ｈ１３</t>
  </si>
  <si>
    <t>Ｈ１４</t>
  </si>
  <si>
    <t>Ｈ１５</t>
  </si>
  <si>
    <t>Ｈ１６</t>
  </si>
  <si>
    <t>Ｈ１７</t>
  </si>
  <si>
    <t>Ｈ１８</t>
  </si>
  <si>
    <t>Ｈ１９</t>
  </si>
  <si>
    <t>Ｈ２０</t>
  </si>
  <si>
    <t>Ｈ２１</t>
  </si>
  <si>
    <t>Ｈ２２</t>
  </si>
  <si>
    <t>Ｈ２３</t>
  </si>
  <si>
    <t>Ｈ２４</t>
  </si>
  <si>
    <t>Ｈ２５</t>
  </si>
  <si>
    <t>Ｈ２６</t>
  </si>
  <si>
    <t>Ｈ２７</t>
  </si>
  <si>
    <t>評価年</t>
  </si>
  <si>
    <t>備　考</t>
  </si>
  <si>
    <t>Ｓ４７</t>
  </si>
  <si>
    <t>　　　→　平成21年度全国説明会会議資料「畜産公共事業に係る事業効果算定方法について」P15</t>
  </si>
  <si>
    <t>備　　　　　　　　　　　　考</t>
  </si>
  <si>
    <t>野草</t>
  </si>
  <si>
    <t>　（１）家畜ふん尿利用計画　</t>
  </si>
  <si>
    <t>敷料</t>
  </si>
  <si>
    <t>ﾄｳﾓﾛｺｼ</t>
  </si>
  <si>
    <t>ｿﾙｺﾞｰ</t>
  </si>
  <si>
    <t>飼料用米</t>
  </si>
  <si>
    <t>稲WCS</t>
  </si>
  <si>
    <t>混播牧草</t>
  </si>
  <si>
    <t>放牧地</t>
  </si>
  <si>
    <t>イナワラ</t>
  </si>
  <si>
    <t>（　　　　　）</t>
  </si>
  <si>
    <t>※一体的に効果を発現する既存施設を記入する。</t>
  </si>
  <si>
    <t>　　（なお草地の整備改良等、整地工的なものについては非償却資産とし、資産価額として計上しない）</t>
  </si>
  <si>
    <t>※○○市酪肉近代化計画現状飼料自給率</t>
  </si>
  <si>
    <t xml:space="preserve">  繁殖経営（夏山冬里方式）：    %</t>
  </si>
  <si>
    <t xml:space="preserve">  繁殖経営（耕種集約20方式）：     %</t>
  </si>
  <si>
    <t>　繁殖経営（専業）：    %</t>
  </si>
  <si>
    <t xml:space="preserve">  肥育経営（肉専一貫150方式）：    %</t>
  </si>
  <si>
    <t>棟数</t>
  </si>
  <si>
    <t>面積(m2)</t>
  </si>
  <si>
    <t>生産量(t)</t>
  </si>
  <si>
    <t>増加率</t>
  </si>
  <si>
    <t>公共牧場名</t>
  </si>
  <si>
    <t>増加頭数</t>
  </si>
  <si>
    <t>（単位：頭数）</t>
  </si>
  <si>
    <t>和牛受精卵</t>
  </si>
  <si>
    <t>現　況</t>
  </si>
  <si>
    <t>計　画</t>
  </si>
  <si>
    <t>　　様式第１号</t>
  </si>
  <si>
    <t>（３）事業対象施設機械規模算出根拠</t>
  </si>
  <si>
    <t>（６）事業実施位置図</t>
  </si>
  <si>
    <t>　　(注）農業協同組合等が事業主体で利用主体に貸し付ける場合には、利用契約書（案）と利用組合の規約を添付すること。</t>
  </si>
  <si>
    <t>　　(注）事業実施主体の所在位置、事業対象整備予定地、導入農機具の保管予定地を赤丸で示し、関連する受益地等を黄色で示すこと。</t>
  </si>
  <si>
    <t>（１）事業算定根拠資料（設計書、図面、見積書、カタログ等）</t>
  </si>
  <si>
    <t>増加量</t>
  </si>
  <si>
    <t>（２）事業対象施設機械及び関連既存施設機械の配置図、利用計画</t>
  </si>
  <si>
    <t>（８）認定新規就農者又は青年等就農計画認定申請手続き中であることを証する書類</t>
  </si>
  <si>
    <t>（10）家族経営から企業型経営体へ移行手続き中であることを証する書類</t>
  </si>
  <si>
    <t>※ 　10a当たり収量、ＴＤＮ含量率は、「県酪農・肉用牛生産近代化計画書」等より引用</t>
  </si>
  <si>
    <t>※１ 10a当たりの収量のうち放牧草収量は、混播牧草収量に放牧利用率50％（放牧の手引き 農林水産省草地試験場 H11.3 p22 不耕起区）を乗じて算出した。</t>
  </si>
  <si>
    <t>※   牧草地が雑草繁茂している状況の場合は、TDN含量低下10％とする。（草地管理指標 草地の放牧利用編p22）</t>
  </si>
  <si>
    <t>※　耕畜連携により供給される飼料用米、稲WCS、イナワラを含む</t>
  </si>
  <si>
    <t>※該当する計画を記入してください。</t>
  </si>
  <si>
    <t>家畜排泄物処理施設での堆肥生産量</t>
  </si>
  <si>
    <t>ふ　ん　尿　量</t>
  </si>
  <si>
    <t>画</t>
  </si>
  <si>
    <t>現</t>
  </si>
  <si>
    <t>況</t>
  </si>
  <si>
    <t>※　放牧地は、公共牧場を除く。</t>
  </si>
  <si>
    <t>（単位：ha、t）</t>
  </si>
  <si>
    <t>国内由来飼料</t>
  </si>
  <si>
    <t>（　　　　　　　　　　）</t>
  </si>
  <si>
    <t>※国内由来飼料は、飼料名を（　　）に記入すること。</t>
  </si>
  <si>
    <t>※預託放牧頭数は、実放牧頭数（延べ放牧頭数×放牧日数÷365日）を記入すること。</t>
  </si>
  <si>
    <t>※公共牧場の利用は東濃牧場への乳用雌子牛譲渡を含み、記入にあたっては区分して記入すること。</t>
  </si>
  <si>
    <t>雌雄判別受精卵・精液</t>
  </si>
  <si>
    <t>※経営内利用の他、東濃牧場上牧牛での利用を含む。</t>
  </si>
  <si>
    <t>　（１）飼料用米、飼料用稲等の国内由来飼料利用計画</t>
  </si>
  <si>
    <t>　（２）公共牧場利用計画</t>
  </si>
  <si>
    <t>　（４）六次産業化等の取組計画</t>
  </si>
  <si>
    <t>取組の概要</t>
  </si>
  <si>
    <t>目標値（目標年度）</t>
  </si>
  <si>
    <t>　（５）銘柄化の取組計画</t>
  </si>
  <si>
    <t>　（６）県有種雄豚、種鶏、種卵等の取組計画</t>
  </si>
  <si>
    <t>（５）事業対象施設機械の管理運営に関する規約　　　（個人農家、法人は不要。任意組合や農協のみ必要）</t>
  </si>
  <si>
    <t>　　　　　※該当する事業区分に○を記入してください。</t>
  </si>
  <si>
    <t>住　　所</t>
  </si>
  <si>
    <t>営　農　類　型</t>
  </si>
  <si>
    <t>区　　分</t>
  </si>
  <si>
    <t>飼　料　作　物</t>
  </si>
  <si>
    <t>農業用施設</t>
  </si>
  <si>
    <t>農機具等</t>
  </si>
  <si>
    <t>作物名</t>
  </si>
  <si>
    <t>面積</t>
  </si>
  <si>
    <t>農機具名（馬力）</t>
  </si>
  <si>
    <t>現在</t>
  </si>
  <si>
    <t>ha</t>
  </si>
  <si>
    <t>棟</t>
  </si>
  <si>
    <t>㎡</t>
  </si>
  <si>
    <t>台</t>
  </si>
  <si>
    <t>ha</t>
  </si>
  <si>
    <t>㎡</t>
  </si>
  <si>
    <t>合　計</t>
  </si>
  <si>
    <t>計画</t>
  </si>
  <si>
    <t>増　減</t>
  </si>
  <si>
    <t>※計画欄は、他事業、自己資金による整備計画を含め記入すること。</t>
  </si>
  <si>
    <t>（単位：頭、ｔ）</t>
  </si>
  <si>
    <t>子牛</t>
  </si>
  <si>
    <t>注）　計画時の大家畜育成頭数は、酪肉計画の更新率等を参考にすること。</t>
  </si>
  <si>
    <t>※公共牧場へ預託放牧を行う場合は、実放牧頭数（延べ放牧頭数×放牧日数÷365日）を「繁殖牛（放牧預託）」欄に記入。</t>
  </si>
  <si>
    <t>　　　　育成牛数＝成牛頭数*24ヶ月/92.5月*17月/24月</t>
  </si>
  <si>
    <t>　　　　子牛頭数＝成牛頭数*12月/12月*7月/12月*0.97</t>
  </si>
  <si>
    <t>※放牧中に必要なよう分量は、維持エネルギーの130%とする。（草地管理指標 草地の放牧利用編　p21 社団法人 日本草地畜産種子協会 H23.11発行）</t>
  </si>
  <si>
    <t xml:space="preserve">  　繁殖雌牛体重 550kg 3.51TDNhg/日*365日*130%*入牧期間</t>
  </si>
  <si>
    <t>預託放牧</t>
  </si>
  <si>
    <t>乳用雌子牛譲渡</t>
  </si>
  <si>
    <t>（１）経営収支及び資金運用計画</t>
  </si>
  <si>
    <t>（単位：千円）</t>
  </si>
  <si>
    <t>　現　　　　　　　　況</t>
  </si>
  <si>
    <t>　計　　　　　　　　画</t>
  </si>
  <si>
    <t>　　科　　　　目</t>
  </si>
  <si>
    <t>金　額</t>
  </si>
  <si>
    <t>費　　目</t>
  </si>
  <si>
    <t>金　額</t>
  </si>
  <si>
    <t>摘　要</t>
  </si>
  <si>
    <t>　　収　入　（Ａ）</t>
  </si>
  <si>
    <t>収</t>
  </si>
  <si>
    <t>種苗費</t>
  </si>
  <si>
    <t>家畜購入費</t>
  </si>
  <si>
    <t>購入飼料費</t>
  </si>
  <si>
    <t>自給飼料費</t>
  </si>
  <si>
    <t>　　支　出　（Ｂ）</t>
  </si>
  <si>
    <t>人件費</t>
  </si>
  <si>
    <t>農薬衛生費</t>
  </si>
  <si>
    <t>水道光熱費</t>
  </si>
  <si>
    <t>支</t>
  </si>
  <si>
    <t>施設器具費</t>
  </si>
  <si>
    <t>減価償却費</t>
  </si>
  <si>
    <t>資材費</t>
  </si>
  <si>
    <t>経費保険料</t>
  </si>
  <si>
    <t>借入金借地料</t>
  </si>
  <si>
    <t>租税公課</t>
  </si>
  <si>
    <t>その他</t>
  </si>
  <si>
    <t>家族労働費</t>
  </si>
  <si>
    <t>　　所　得（Ａ－Ｂ）</t>
  </si>
  <si>
    <t>※費目：確定申告等経理実績に応じ適宜変更してください。　摘要：積算根拠を記入してください。</t>
  </si>
  <si>
    <t>　　　免税　・　簡易課税　・　本則課税</t>
  </si>
  <si>
    <t>区</t>
  </si>
  <si>
    <t>№</t>
  </si>
  <si>
    <t>予定</t>
  </si>
  <si>
    <t>事業種類内容</t>
  </si>
  <si>
    <t>事業量</t>
  </si>
  <si>
    <t>契約方法</t>
  </si>
  <si>
    <t>施行期間</t>
  </si>
  <si>
    <t>分</t>
  </si>
  <si>
    <t>年度</t>
  </si>
  <si>
    <t>県補助金</t>
  </si>
  <si>
    <t>市町村費</t>
  </si>
  <si>
    <t>その他</t>
  </si>
  <si>
    <t>～</t>
  </si>
  <si>
    <t>～</t>
  </si>
  <si>
    <t>小　　計</t>
  </si>
  <si>
    <t xml:space="preserve"> </t>
  </si>
  <si>
    <t>計</t>
  </si>
  <si>
    <r>
      <t>（２）消費税課税区分　</t>
    </r>
    <r>
      <rPr>
        <sz val="9"/>
        <rFont val="ＭＳ Ｐゴシック"/>
        <family val="3"/>
      </rPr>
      <t>いずれかに○をつけてください</t>
    </r>
  </si>
  <si>
    <t>（不要な項目を見え消しすること）</t>
  </si>
  <si>
    <t>【乳用牛】</t>
  </si>
  <si>
    <t>増減</t>
  </si>
  <si>
    <t>搾乳牛</t>
  </si>
  <si>
    <t>育成牛</t>
  </si>
  <si>
    <t>豚換算頭数</t>
  </si>
  <si>
    <t>計画
(○年度)</t>
  </si>
  <si>
    <t>増減率</t>
  </si>
  <si>
    <t>飼養頭数</t>
  </si>
  <si>
    <t>（単位：頭）</t>
  </si>
  <si>
    <t>【肉用牛】</t>
  </si>
  <si>
    <t>繁殖牛</t>
  </si>
  <si>
    <t>和肥育牛</t>
  </si>
  <si>
    <t>乳肥育牛</t>
  </si>
  <si>
    <t>交雑肥育牛</t>
  </si>
  <si>
    <t>【豚】</t>
  </si>
  <si>
    <t>種豚</t>
  </si>
  <si>
    <t>育成豚</t>
  </si>
  <si>
    <t>子豚</t>
  </si>
  <si>
    <t>肥育豚</t>
  </si>
  <si>
    <t>【鶏】</t>
  </si>
  <si>
    <t>飼養羽数</t>
  </si>
  <si>
    <t>（単位：千羽）</t>
  </si>
  <si>
    <t>採卵鶏</t>
  </si>
  <si>
    <t>肉用鶏</t>
  </si>
  <si>
    <t>育成鶏</t>
  </si>
  <si>
    <t>種鶏</t>
  </si>
  <si>
    <t>現在
(○年度)　計画策定時</t>
  </si>
  <si>
    <t>１頭あたりＴＤＮ</t>
  </si>
  <si>
    <t>必要ＴＤＮ</t>
  </si>
  <si>
    <t>子牛・育成牛</t>
  </si>
  <si>
    <t>頭数</t>
  </si>
  <si>
    <t>乳・交雑肥育</t>
  </si>
  <si>
    <t>和牛肥育牛</t>
  </si>
  <si>
    <t>繁殖牛
（放牧預託）</t>
  </si>
  <si>
    <t>（単位：頭、Ｔ）</t>
  </si>
  <si>
    <t>３　家畜飼養計画</t>
  </si>
  <si>
    <t>４　飼料需要量</t>
  </si>
  <si>
    <t>５　自家生産飼料</t>
  </si>
  <si>
    <t>２　経営土地・施設概要</t>
  </si>
  <si>
    <t>６　飼料の需要供給（ＴＤＮ換算）</t>
  </si>
  <si>
    <t>７　環境保全計画</t>
  </si>
  <si>
    <t>８　計画の目標指標　（事業実施からおおむね５年後）</t>
  </si>
  <si>
    <t>９　経営収支及び資金運用計画</t>
  </si>
  <si>
    <t>１０　事業実施計画</t>
  </si>
  <si>
    <t>１２　添付資料</t>
  </si>
  <si>
    <t>　（１）原価率の算出</t>
  </si>
  <si>
    <t>（単位：千円）</t>
  </si>
  <si>
    <t>事業種目</t>
  </si>
  <si>
    <t>事業内容</t>
  </si>
  <si>
    <t>事業量</t>
  </si>
  <si>
    <t>年償却額</t>
  </si>
  <si>
    <t>原価率</t>
  </si>
  <si>
    <t>　　　　備　　　　　考</t>
  </si>
  <si>
    <t>原価率＝</t>
  </si>
  <si>
    <t>基本施設</t>
  </si>
  <si>
    <t>　0.040(1.040)^n/(1.040)^n-1</t>
  </si>
  <si>
    <t>全体事業費</t>
  </si>
  <si>
    <t>ｎ（総合耐用年数）＝</t>
  </si>
  <si>
    <t>総合耐用年数</t>
  </si>
  <si>
    <t>原価率</t>
  </si>
  <si>
    <t>　（２）効果指数</t>
  </si>
  <si>
    <t>　　　　直　接　便　益</t>
  </si>
  <si>
    <t>　　　事　　業　　費</t>
  </si>
  <si>
    <t>便益計</t>
  </si>
  <si>
    <t>想定投資額</t>
  </si>
  <si>
    <t>補助残率</t>
  </si>
  <si>
    <t>妥当投資額</t>
  </si>
  <si>
    <t>効果指数</t>
  </si>
  <si>
    <t>Ｃ</t>
  </si>
  <si>
    <t>Ｄ</t>
  </si>
  <si>
    <t>Ｅ</t>
  </si>
  <si>
    <t>Ｆ</t>
  </si>
  <si>
    <t>Ｇ</t>
  </si>
  <si>
    <t>当該事業</t>
  </si>
  <si>
    <t>関連事業</t>
  </si>
  <si>
    <t>Ｈ</t>
  </si>
  <si>
    <t>Ｇ／Ｈ</t>
  </si>
  <si>
    <r>
      <t>（７）飼料用稲、飼料用米関連の施設機械整備を実施する場合には、飼料用稲、飼料用米の生産・供給を行う者と利用を行う者との間の</t>
    </r>
    <r>
      <rPr>
        <sz val="9"/>
        <rFont val="ＭＳ Ｐゴシック"/>
        <family val="3"/>
      </rPr>
      <t>利用供給協定に関する書類</t>
    </r>
  </si>
  <si>
    <t>○直接便益</t>
  </si>
  <si>
    <t>支　出
②</t>
  </si>
  <si>
    <t>便　益
①－②</t>
  </si>
  <si>
    <t>収　入
①</t>
  </si>
  <si>
    <t>（９経営収支及び資金運用計画より数値を引用）</t>
  </si>
  <si>
    <t>現　在　a</t>
  </si>
  <si>
    <t>目　標　b</t>
  </si>
  <si>
    <t>差　引　b-a</t>
  </si>
  <si>
    <t>(下表①b-a)</t>
  </si>
  <si>
    <t>(下表②b-a)</t>
  </si>
  <si>
    <t>収　入　Ａ</t>
  </si>
  <si>
    <t>支　出　Ｂ</t>
  </si>
  <si>
    <t>(Ａ-Ｂ)</t>
  </si>
  <si>
    <t>(11(1)表より)</t>
  </si>
  <si>
    <t>(Ｃ／Ｄ)</t>
  </si>
  <si>
    <t>(Ｅ／Ｆ)</t>
  </si>
  <si>
    <t>(10表　総事業費)</t>
  </si>
  <si>
    <t>※耐用年数は、減価償却資産の耐用年数等に関する省令（昭和４０年３月３１日大蔵省令第１５号）の別表第一　機械及び装置以外の有形減価償却資産の耐用年数表に準ずる。</t>
  </si>
  <si>
    <t>総事業費
Ａ</t>
  </si>
  <si>
    <t>耐用年数
Ｂ</t>
  </si>
  <si>
    <t>残存価格
Ｃ</t>
  </si>
  <si>
    <t>償却額　Ｄ
(Ａ－Ｃ)</t>
  </si>
  <si>
    <t>年償却額　Ｅ
(Ｄ/Ｂ)</t>
  </si>
  <si>
    <t>　　総事業費(Ａ)÷年償却額計(Ｅ)</t>
  </si>
  <si>
    <t>　（７）ＧＡＰに関する取組計画</t>
  </si>
  <si>
    <t>ＧＡＰの種類</t>
  </si>
  <si>
    <t>認証取得（目標）年月日</t>
  </si>
  <si>
    <t>営　農　類　型</t>
  </si>
  <si>
    <t>住　　所</t>
  </si>
  <si>
    <t>事業実施主体
名称及び代表者名</t>
  </si>
  <si>
    <t>利用主体（貸付予定者）
氏　　名</t>
  </si>
  <si>
    <t>※生産基盤を農業者等に貸し付けるための整備をする場合は、利用主体を記載してください。</t>
  </si>
  <si>
    <t>基
本
施
設</t>
  </si>
  <si>
    <t>農
業
用
施
設</t>
  </si>
  <si>
    <t>農
機
具</t>
  </si>
  <si>
    <t>(GAP関係)</t>
  </si>
  <si>
    <t>※１　耐用年数は、減価償却資産の耐用年数等に関する省令（昭和４０年３月３１日大蔵省令第１５号）の別表第一　機械及び装置以外の有形減価償却資産の耐用年数表に準ずる。</t>
  </si>
  <si>
    <t>１１　事業効果</t>
  </si>
  <si>
    <t>効果指数</t>
  </si>
  <si>
    <t>※自動計算により算出されるため、記入不用</t>
  </si>
  <si>
    <t>【参考資料】　事業効果</t>
  </si>
  <si>
    <t>※本様式は、計画承認申請時に提出不用です。</t>
  </si>
  <si>
    <t>（○または×）</t>
  </si>
  <si>
    <t>（○または×）</t>
  </si>
  <si>
    <t>【共通様式】</t>
  </si>
  <si>
    <t>【個別様式】</t>
  </si>
  <si>
    <t>※１
耐用年数
（年）</t>
  </si>
  <si>
    <t>補助対象
事業費
（円）</t>
  </si>
  <si>
    <r>
      <t xml:space="preserve">総事業費
</t>
    </r>
    <r>
      <rPr>
        <sz val="9"/>
        <rFont val="ＭＳ Ｐゴシック"/>
        <family val="3"/>
      </rPr>
      <t>（円）</t>
    </r>
  </si>
  <si>
    <r>
      <t xml:space="preserve">借入金
</t>
    </r>
    <r>
      <rPr>
        <sz val="9"/>
        <rFont val="ＭＳ Ｐゴシック"/>
        <family val="3"/>
      </rPr>
      <t>（円）</t>
    </r>
  </si>
  <si>
    <t>　　(注）農業協同組合連合会、農業協同組合、（一社）岐阜県農畜産公社が事業実施主体の場合は、定款は省略することができる。</t>
  </si>
  <si>
    <t>※　事業実施計画において、共通様式については、全ての事業実施主体が記入し、個別様式については、事
　業ごとに必要な項目のみ記入することとする。</t>
  </si>
  <si>
    <t>ＧＬＯＢＡＬＧ．Ａ．Ｐ．　　・　　ＪＧＡＰ　　　・　　　ＧＡＰ取得チャレンジシステム</t>
  </si>
  <si>
    <t>新規就農支援型　 ・ 　担い手育成支援型</t>
  </si>
  <si>
    <r>
      <t>【個別様式　</t>
    </r>
    <r>
      <rPr>
        <sz val="11"/>
        <color indexed="10"/>
        <rFont val="ＭＳ Ｐゴシック"/>
        <family val="3"/>
      </rPr>
      <t>※</t>
    </r>
    <r>
      <rPr>
        <sz val="11"/>
        <rFont val="ＭＳ Ｐゴシック"/>
        <family val="3"/>
      </rPr>
      <t>】</t>
    </r>
  </si>
  <si>
    <t>※事業内容が自給飼料生産、採択要件において飼料自給率の向上などがある場合に記入する。</t>
  </si>
  <si>
    <t>※　事業内容が自給飼料生産、採択要件において飼料自給率の向上などがある場合に記入する。</t>
  </si>
  <si>
    <t>※ 事業により家畜排せつ物処理施設等を整備する場合は、別途規模算出根拠を添付すること。</t>
  </si>
  <si>
    <t>※ 事業計画において畜舎や家畜排せつ物処理施設を整備する場合に記入する。</t>
  </si>
  <si>
    <t>G
A
P
関
係</t>
  </si>
  <si>
    <t>酪農</t>
  </si>
  <si>
    <t>乳肉複合</t>
  </si>
  <si>
    <t>肉用牛（繁殖）</t>
  </si>
  <si>
    <t>肉用牛（肥育）</t>
  </si>
  <si>
    <t>肉用牛（一貫）</t>
  </si>
  <si>
    <t>養豚（肥育）</t>
  </si>
  <si>
    <t>養豚（繁殖）</t>
  </si>
  <si>
    <t>養豚（一貫）</t>
  </si>
  <si>
    <t>↑頭羽数調査の項目</t>
  </si>
  <si>
    <t>事業予定年度</t>
  </si>
  <si>
    <t>目標年度</t>
  </si>
  <si>
    <t>強い畜産構造改革支援事業実施計画書</t>
  </si>
  <si>
    <t>令和</t>
  </si>
  <si>
    <t>元号</t>
  </si>
  <si>
    <t>・事業実施主体の現状や問題点</t>
  </si>
  <si>
    <t>（</t>
  </si>
  <si>
    <t>年）</t>
  </si>
  <si>
    <t>・その立地や土地状況と飼養状況の背景の関係性</t>
  </si>
  <si>
    <t>・本補助を受けることによって、何をどうしたい（向上あるいは削減する）か</t>
  </si>
  <si>
    <t>R○年度</t>
  </si>
  <si>
    <t>p</t>
  </si>
  <si>
    <t>○○牧場</t>
  </si>
  <si>
    <t>△△牧場</t>
  </si>
  <si>
    <t>↑手入力</t>
  </si>
  <si>
    <t>↑上のみ</t>
  </si>
  <si>
    <t>手入力</t>
  </si>
  <si>
    <t>↑左に合わせて</t>
  </si>
  <si>
    <t>手入力</t>
  </si>
  <si>
    <t>耕作放棄地放牧</t>
  </si>
  <si>
    <t>耕畜連携の取り組み</t>
  </si>
  <si>
    <t>（　　　　　　　　　　　　）</t>
  </si>
  <si>
    <t>　　　上記の表以外の飼料自給率向上の取り組み</t>
  </si>
  <si>
    <t>目標数値（単位：　　）</t>
  </si>
  <si>
    <t>養豚・養鶏経営</t>
  </si>
  <si>
    <t>養鶏（肉用鶏）</t>
  </si>
  <si>
    <t>養鶏（採卵鶏）</t>
  </si>
  <si>
    <t>養鶏（種鶏）</t>
  </si>
  <si>
    <t>養鶏（育雛）</t>
  </si>
  <si>
    <t>)</t>
  </si>
  <si>
    <t>(</t>
  </si>
  <si>
    <t>○</t>
  </si>
  <si>
    <t>×</t>
  </si>
  <si>
    <t>・後継者の項目</t>
  </si>
  <si>
    <t>・５年後、１０年後の展望</t>
  </si>
  <si>
    <t>※３　畜舎を整備する場合は、該当施設の飼養頭数規模を備考欄に記載する。</t>
  </si>
  <si>
    <t>※２
整備・保管
予定地住所</t>
  </si>
  <si>
    <t>※３
備考</t>
  </si>
  <si>
    <t>※２　整備予定地（分場）が間接補助事業者たる市町村内（本場）でない場合、新たな農場を取得する場合等、表紙に記載した以外の土地が関係する場合は詳細を明記する。</t>
  </si>
  <si>
    <t>R３年度</t>
  </si>
  <si>
    <t>R７年度</t>
  </si>
  <si>
    <t>ポイント確認用計算式</t>
  </si>
  <si>
    <t>肉用牛・酪農経営</t>
  </si>
  <si>
    <r>
      <t>酪農</t>
    </r>
    <r>
      <rPr>
        <sz val="9"/>
        <rFont val="ＪＳ明朝"/>
        <family val="1"/>
      </rPr>
      <t>・肉用牛経営</t>
    </r>
  </si>
  <si>
    <t>（現在）</t>
  </si>
  <si>
    <t>（計画）</t>
  </si>
  <si>
    <t>現況数値（単位：　　）</t>
  </si>
  <si>
    <t>・遺伝資源名を記入のこと</t>
  </si>
  <si>
    <t>・クリアをめざす適合基準項目を引用のこと</t>
  </si>
  <si>
    <t>取組の目的・概要</t>
  </si>
  <si>
    <t>　（８）地産地消に資する地元販路拡大及びPR活動の取組計画</t>
  </si>
  <si>
    <t>取組効果・予定</t>
  </si>
  <si>
    <t>・既に取り組んでおり実績がある場合は、記入</t>
  </si>
  <si>
    <t>後継者の有無</t>
  </si>
  <si>
    <t>（４）－２　議決権の過半数を農業を営む農家又は社員が所有し、農業を主たる事業として営んでいることが分かる書類</t>
  </si>
  <si>
    <r>
      <t>　　ＧＡＰ認証支援型</t>
    </r>
    <r>
      <rPr>
        <sz val="18"/>
        <rFont val="ＭＳ Ｐゴシック"/>
        <family val="3"/>
      </rPr>
      <t>　・　堆肥処理施設整備支援型</t>
    </r>
  </si>
  <si>
    <r>
      <t>※計画は、</t>
    </r>
    <r>
      <rPr>
        <sz val="9"/>
        <rFont val="ＭＳ Ｐゴシック"/>
        <family val="3"/>
      </rPr>
      <t>事業実施年度の５年後とする。</t>
    </r>
  </si>
  <si>
    <r>
      <t>【共通様式】　</t>
    </r>
    <r>
      <rPr>
        <sz val="9"/>
        <rFont val="ＪＳ明朝"/>
        <family val="1"/>
      </rPr>
      <t>但し（１）経営収支及び資金運用計画については、堆肥処理施設整備支援型は記入不用</t>
    </r>
  </si>
  <si>
    <t>（４）事業実施主体の定款又は規約</t>
  </si>
  <si>
    <r>
      <t>　　（例）</t>
    </r>
    <r>
      <rPr>
        <sz val="9"/>
        <rFont val="ＭＳ Ｐゴシック"/>
        <family val="3"/>
      </rPr>
      <t>法人構成員一覧、各構成員の出資金額及び農家・非農家の別が分かる書類</t>
    </r>
  </si>
  <si>
    <r>
      <t>（９）認定農業者又は農業経営改善計画認定申請手続き中であることを証する書類</t>
    </r>
    <r>
      <rPr>
        <sz val="9"/>
        <rFont val="ＭＳ Ｐゴシック"/>
        <family val="3"/>
      </rPr>
      <t>（その他知事が認めるもののみ必要）</t>
    </r>
  </si>
  <si>
    <r>
      <t>（</t>
    </r>
    <r>
      <rPr>
        <sz val="9"/>
        <rFont val="ＭＳ Ｐゴシック"/>
        <family val="3"/>
      </rPr>
      <t>11）強い畜産構造改革支援事業実施要領別表２の評価ポイント表</t>
    </r>
  </si>
  <si>
    <r>
      <t>（</t>
    </r>
    <r>
      <rPr>
        <sz val="9"/>
        <rFont val="ＭＳ Ｐゴシック"/>
        <family val="3"/>
      </rPr>
      <t>12）その他知事、農林事務所長が必要とする書類</t>
    </r>
  </si>
  <si>
    <t>負担内訳</t>
  </si>
  <si>
    <r>
      <t xml:space="preserve">区　分
</t>
    </r>
    <r>
      <rPr>
        <sz val="6"/>
        <color indexed="8"/>
        <rFont val="ＭＳ Ｐゴシック"/>
        <family val="3"/>
      </rPr>
      <t>（預託放牧、乳用雌子牛譲渡）</t>
    </r>
  </si>
  <si>
    <r>
      <t>　（３）</t>
    </r>
    <r>
      <rPr>
        <strike/>
        <sz val="9"/>
        <color indexed="8"/>
        <rFont val="ＭＳ Ｐゴシック"/>
        <family val="3"/>
      </rPr>
      <t>酪農家における</t>
    </r>
    <r>
      <rPr>
        <sz val="9"/>
        <color indexed="8"/>
        <rFont val="ＭＳ Ｐゴシック"/>
        <family val="3"/>
      </rPr>
      <t>雌雄判別受精卵・精液、和牛受精卵利用計画</t>
    </r>
  </si>
  <si>
    <r>
      <t>研修歴又は研修予定</t>
    </r>
    <r>
      <rPr>
        <sz val="6"/>
        <color indexed="8"/>
        <rFont val="ＭＳ Ｐゴシック"/>
        <family val="3"/>
      </rPr>
      <t>（該当がある場合のみ）</t>
    </r>
  </si>
</sst>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0.0"/>
    <numFmt numFmtId="179" formatCode="0.0"/>
    <numFmt numFmtId="180" formatCode="#,##0.000"/>
    <numFmt numFmtId="181" formatCode="0.0%"/>
    <numFmt numFmtId="182" formatCode="0.000"/>
    <numFmt numFmtId="183" formatCode="0.00_ "/>
    <numFmt numFmtId="184" formatCode="0.000_ "/>
    <numFmt numFmtId="185" formatCode="0.0000_ "/>
    <numFmt numFmtId="186" formatCode="#,##0.0_ "/>
    <numFmt numFmtId="187" formatCode="#,##0_);[Red]\(#,##0\)"/>
    <numFmt numFmtId="188" formatCode="#,##0.000_);[Red]\(#,##0.000\)"/>
    <numFmt numFmtId="189" formatCode="0.0000"/>
    <numFmt numFmtId="190" formatCode="#,##0_);\(#,##0\)"/>
    <numFmt numFmtId="191" formatCode="#,##0.0;[Red]\-#,##0.0"/>
    <numFmt numFmtId="192" formatCode="#,##0.000;[Red]\-#,##0.000"/>
    <numFmt numFmtId="193" formatCode="#,##0.00_ ;[Red]\-#,##0.00\ "/>
    <numFmt numFmtId="194" formatCode="0.00;_ "/>
    <numFmt numFmtId="195" formatCode="0.00;_"/>
    <numFmt numFmtId="196" formatCode="0.0_ "/>
    <numFmt numFmtId="197" formatCode="0.00000"/>
    <numFmt numFmtId="198" formatCode="#,##0.0_ ;[Red]\-#,##0.0\ "/>
    <numFmt numFmtId="199" formatCode="0_ "/>
    <numFmt numFmtId="200" formatCode="0.000000000"/>
    <numFmt numFmtId="201" formatCode="0.00000000"/>
    <numFmt numFmtId="202" formatCode="0.0000000"/>
    <numFmt numFmtId="203" formatCode="0.000000"/>
    <numFmt numFmtId="204" formatCode="#,##0.000_ ;[Red]\-#,##0.000\ "/>
    <numFmt numFmtId="205" formatCode="#,##0.00000000000000_ ;[Red]\-#,##0.00000000000000\ "/>
    <numFmt numFmtId="206" formatCode="#,##0.000000000000000_ ;[Red]\-#,##0.000000000000000\ "/>
    <numFmt numFmtId="207" formatCode="#,##0.0000000000000_ ;[Red]\-#,##0.0000000000000\ "/>
    <numFmt numFmtId="208" formatCode="#,##0.000000000000_ ;[Red]\-#,##0.000000000000\ "/>
    <numFmt numFmtId="209" formatCode="#,##0.00000000000_ ;[Red]\-#,##0.00000000000\ "/>
    <numFmt numFmtId="210" formatCode="#,##0.0000000000_ ;[Red]\-#,##0.0000000000\ "/>
    <numFmt numFmtId="211" formatCode="#,##0.000000000_ ;[Red]\-#,##0.000000000\ "/>
    <numFmt numFmtId="212" formatCode="#,##0.00000000_ ;[Red]\-#,##0.00000000\ "/>
    <numFmt numFmtId="213" formatCode="#,##0.0000000_ ;[Red]\-#,##0.0000000\ "/>
    <numFmt numFmtId="214" formatCode="#,##0.000000_ ;[Red]\-#,##0.000000\ "/>
    <numFmt numFmtId="215" formatCode="#,##0.00000_ ;[Red]\-#,##0.00000\ "/>
    <numFmt numFmtId="216" formatCode="#,##0.0000_ ;[Red]\-#,##0.0000\ "/>
    <numFmt numFmtId="217" formatCode="#,##0.0000;[Red]\-#,##0.0000"/>
    <numFmt numFmtId="218" formatCode="#,##0.00000;[Red]\-#,##0.00000"/>
    <numFmt numFmtId="219" formatCode="#,##0_ "/>
    <numFmt numFmtId="220" formatCode="0_);[Red]\(0\)"/>
    <numFmt numFmtId="221" formatCode="\(#\)"/>
    <numFmt numFmtId="222" formatCode="#,##0\ ;&quot;△&quot;\ ??#,##0\ "/>
    <numFmt numFmtId="223" formatCode="#\ ##0"/>
    <numFmt numFmtId="224" formatCode="#\ ##0,;&quot;△&quot;??#\ ##0"/>
    <numFmt numFmtId="225" formatCode="#\ ##0;&quot;△&quot;???#\ ##0"/>
    <numFmt numFmtId="226" formatCode="#,##0\ ;&quot;△&quot;?,??#,##0\ "/>
    <numFmt numFmtId="227" formatCode="#,##0\ ;&quot;△&quot;??#,##0\ "/>
    <numFmt numFmtId="228" formatCode="\(0\)"/>
    <numFmt numFmtId="229" formatCode="#\ ##0;0;&quot;-&quot;"/>
    <numFmt numFmtId="230" formatCode="0.00_);[Red]\(0.00\)"/>
    <numFmt numFmtId="231" formatCode="#,##0.00_ "/>
    <numFmt numFmtId="232" formatCode="#,##0.00_);[Red]\(#,##0.00\)"/>
    <numFmt numFmtId="233" formatCode="&quot;Yes&quot;;&quot;Yes&quot;;&quot;No&quot;"/>
    <numFmt numFmtId="234" formatCode="&quot;True&quot;;&quot;True&quot;;&quot;False&quot;"/>
    <numFmt numFmtId="235" formatCode="&quot;On&quot;;&quot;On&quot;;&quot;Off&quot;"/>
    <numFmt numFmtId="236" formatCode="[$€-2]\ #,##0.00_);[Red]\([$€-2]\ #,##0.00\)"/>
    <numFmt numFmtId="237" formatCode="[$-F400]h:mm:ss\ AM/PM"/>
  </numFmts>
  <fonts count="94">
    <font>
      <sz val="9"/>
      <name val="ＪＳ明朝"/>
      <family val="1"/>
    </font>
    <font>
      <sz val="11"/>
      <name val="ＭＳ Ｐゴシック"/>
      <family val="3"/>
    </font>
    <font>
      <sz val="6"/>
      <name val="ＪＳ明朝"/>
      <family val="1"/>
    </font>
    <font>
      <sz val="11"/>
      <name val="ＪＳ明朝"/>
      <family val="1"/>
    </font>
    <font>
      <sz val="8"/>
      <name val="ＪＳ明朝"/>
      <family val="1"/>
    </font>
    <font>
      <sz val="9"/>
      <name val="ＭＳ Ｐゴシック"/>
      <family val="3"/>
    </font>
    <font>
      <sz val="11"/>
      <color indexed="10"/>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
      <color indexed="12"/>
      <name val="ＪＳ明朝"/>
      <family val="1"/>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20"/>
      <name val="ＪＳ明朝"/>
      <family val="1"/>
    </font>
    <font>
      <sz val="11"/>
      <color indexed="17"/>
      <name val="ＭＳ Ｐゴシック"/>
      <family val="3"/>
    </font>
    <font>
      <sz val="8"/>
      <name val="ＭＳ Ｐゴシック"/>
      <family val="3"/>
    </font>
    <font>
      <sz val="10"/>
      <name val="ＭＳ Ｐゴシック"/>
      <family val="3"/>
    </font>
    <font>
      <u val="single"/>
      <sz val="9"/>
      <name val="ＭＳ Ｐゴシック"/>
      <family val="3"/>
    </font>
    <font>
      <sz val="12"/>
      <name val="ＭＳ Ｐゴシック"/>
      <family val="3"/>
    </font>
    <font>
      <sz val="9"/>
      <color indexed="10"/>
      <name val="ＭＳ Ｐゴシック"/>
      <family val="3"/>
    </font>
    <font>
      <sz val="14"/>
      <name val="ＭＳ Ｐゴシック"/>
      <family val="3"/>
    </font>
    <font>
      <sz val="9"/>
      <color indexed="10"/>
      <name val="ＪＳ明朝"/>
      <family val="1"/>
    </font>
    <font>
      <sz val="8"/>
      <color indexed="10"/>
      <name val="ＭＳ Ｐゴシック"/>
      <family val="3"/>
    </font>
    <font>
      <sz val="6"/>
      <name val="ＭＳ Ｐゴシック"/>
      <family val="3"/>
    </font>
    <font>
      <strike/>
      <sz val="9"/>
      <color indexed="10"/>
      <name val="ＭＳ Ｐゴシック"/>
      <family val="3"/>
    </font>
    <font>
      <u val="single"/>
      <sz val="11"/>
      <name val="ＭＳ Ｐゴシック"/>
      <family val="3"/>
    </font>
    <font>
      <sz val="20"/>
      <name val="ＭＳ Ｐゴシック"/>
      <family val="3"/>
    </font>
    <font>
      <strike/>
      <sz val="9"/>
      <name val="ＭＳ Ｐゴシック"/>
      <family val="3"/>
    </font>
    <font>
      <sz val="12"/>
      <color indexed="10"/>
      <name val="ＭＳ Ｐゴシック"/>
      <family val="3"/>
    </font>
    <font>
      <sz val="9"/>
      <color indexed="8"/>
      <name val="ＭＳ Ｐゴシック"/>
      <family val="3"/>
    </font>
    <font>
      <sz val="9"/>
      <color indexed="8"/>
      <name val="ＪＳ明朝"/>
      <family val="1"/>
    </font>
    <font>
      <sz val="8"/>
      <color indexed="8"/>
      <name val="ＭＳ Ｐゴシック"/>
      <family val="3"/>
    </font>
    <font>
      <sz val="6"/>
      <color indexed="8"/>
      <name val="ＭＳ Ｐゴシック"/>
      <family val="3"/>
    </font>
    <font>
      <strike/>
      <sz val="9"/>
      <color indexed="8"/>
      <name val="ＭＳ Ｐゴシック"/>
      <family val="3"/>
    </font>
    <font>
      <strike/>
      <sz val="9"/>
      <color indexed="8"/>
      <name val="ＪＳ明朝"/>
      <family val="1"/>
    </font>
    <font>
      <sz val="9"/>
      <color indexed="8"/>
      <name val="Calibri"/>
      <family val="2"/>
    </font>
    <font>
      <sz val="8"/>
      <color indexed="8"/>
      <name val="Calibri"/>
      <family val="2"/>
    </font>
    <font>
      <sz val="10"/>
      <color indexed="8"/>
      <name val="ＭＳ Ｐゴシック"/>
      <family val="3"/>
    </font>
    <font>
      <sz val="8"/>
      <color indexed="8"/>
      <name val="ＪＳ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
      <color theme="10"/>
      <name val="ＪＳ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
      <color theme="11"/>
      <name val="ＪＳ明朝"/>
      <family val="1"/>
    </font>
    <font>
      <sz val="11"/>
      <color rgb="FF006100"/>
      <name val="Calibri"/>
      <family val="3"/>
    </font>
    <font>
      <sz val="9"/>
      <name val="Calibri"/>
      <family val="3"/>
    </font>
    <font>
      <sz val="11"/>
      <name val="Calibri"/>
      <family val="3"/>
    </font>
    <font>
      <sz val="8"/>
      <name val="Calibri"/>
      <family val="3"/>
    </font>
    <font>
      <sz val="10"/>
      <name val="Calibri"/>
      <family val="3"/>
    </font>
    <font>
      <u val="single"/>
      <sz val="9"/>
      <name val="Calibri"/>
      <family val="3"/>
    </font>
    <font>
      <sz val="12"/>
      <name val="Calibri"/>
      <family val="3"/>
    </font>
    <font>
      <sz val="14"/>
      <name val="Calibri"/>
      <family val="3"/>
    </font>
    <font>
      <sz val="9"/>
      <color rgb="FFFF0000"/>
      <name val="Calibri"/>
      <family val="3"/>
    </font>
    <font>
      <sz val="9"/>
      <color rgb="FFFF0000"/>
      <name val="ＪＳ明朝"/>
      <family val="1"/>
    </font>
    <font>
      <sz val="8"/>
      <color rgb="FFFF0000"/>
      <name val="Calibri"/>
      <family val="3"/>
    </font>
    <font>
      <sz val="6"/>
      <name val="Calibri"/>
      <family val="3"/>
    </font>
    <font>
      <strike/>
      <sz val="9"/>
      <color rgb="FFFF0000"/>
      <name val="Calibri"/>
      <family val="3"/>
    </font>
    <font>
      <u val="single"/>
      <sz val="11"/>
      <name val="Calibri"/>
      <family val="3"/>
    </font>
    <font>
      <sz val="20"/>
      <name val="Calibri"/>
      <family val="3"/>
    </font>
    <font>
      <sz val="20"/>
      <name val="Cambria"/>
      <family val="3"/>
    </font>
    <font>
      <sz val="18"/>
      <name val="Cambria"/>
      <family val="3"/>
    </font>
    <font>
      <sz val="18"/>
      <name val="Calibri"/>
      <family val="3"/>
    </font>
    <font>
      <strike/>
      <sz val="9"/>
      <name val="Calibri"/>
      <family val="3"/>
    </font>
    <font>
      <sz val="12"/>
      <color rgb="FFFF0000"/>
      <name val="Calibri"/>
      <family val="3"/>
    </font>
    <font>
      <sz val="9"/>
      <color theme="1"/>
      <name val="Calibri"/>
      <family val="3"/>
    </font>
    <font>
      <sz val="9"/>
      <color theme="1"/>
      <name val="ＪＳ明朝"/>
      <family val="1"/>
    </font>
    <font>
      <sz val="8"/>
      <color theme="1"/>
      <name val="Calibri"/>
      <family val="3"/>
    </font>
    <font>
      <strike/>
      <sz val="9"/>
      <color theme="1"/>
      <name val="ＪＳ明朝"/>
      <family val="1"/>
    </font>
    <font>
      <sz val="10"/>
      <color theme="1"/>
      <name val="Calibri"/>
      <family val="3"/>
    </font>
    <font>
      <sz val="8"/>
      <color theme="1"/>
      <name val="ＪＳ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color indexed="63"/>
      </left>
      <right>
        <color indexed="63"/>
      </right>
      <top style="medium">
        <color indexed="8"/>
      </top>
      <bottom>
        <color indexed="63"/>
      </bottom>
    </border>
    <border>
      <left style="double">
        <color indexed="8"/>
      </left>
      <right>
        <color indexed="63"/>
      </right>
      <top style="thin">
        <color indexed="8"/>
      </top>
      <bottom>
        <color indexed="63"/>
      </bottom>
    </border>
    <border>
      <left>
        <color indexed="63"/>
      </left>
      <right style="double">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right>
        <color indexed="63"/>
      </right>
      <top style="thin">
        <color indexed="8"/>
      </top>
      <bottom>
        <color indexed="63"/>
      </bottom>
    </border>
    <border>
      <left>
        <color indexed="63"/>
      </left>
      <right style="thin"/>
      <top style="thin">
        <color indexed="8"/>
      </top>
      <bottom>
        <color indexed="63"/>
      </bottom>
    </border>
    <border>
      <left style="thin"/>
      <right>
        <color indexed="63"/>
      </right>
      <top>
        <color indexed="63"/>
      </top>
      <bottom style="thin">
        <color indexed="8"/>
      </bottom>
    </border>
    <border>
      <left>
        <color indexed="63"/>
      </left>
      <right style="thin"/>
      <top>
        <color indexed="63"/>
      </top>
      <bottom style="thin">
        <color indexed="8"/>
      </bottom>
    </border>
    <border>
      <left>
        <color indexed="63"/>
      </left>
      <right>
        <color indexed="63"/>
      </right>
      <top style="thin"/>
      <bottom style="thin"/>
    </border>
    <border>
      <left>
        <color indexed="63"/>
      </left>
      <right style="double">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bottom>
        <color indexed="63"/>
      </bottom>
    </border>
    <border>
      <left style="thin">
        <color indexed="8"/>
      </left>
      <right>
        <color indexed="63"/>
      </right>
      <top>
        <color indexed="63"/>
      </top>
      <bottom style="thin"/>
    </border>
    <border>
      <left style="thin">
        <color indexed="8"/>
      </left>
      <right>
        <color indexed="63"/>
      </right>
      <top style="thin">
        <color indexed="8"/>
      </top>
      <bottom style="thin"/>
    </border>
    <border>
      <left style="thin">
        <color indexed="8"/>
      </left>
      <right style="thin">
        <color indexed="8"/>
      </right>
      <top style="thin"/>
      <bottom style="thin">
        <color indexed="8"/>
      </bottom>
    </border>
    <border>
      <left style="thin">
        <color indexed="8"/>
      </left>
      <right>
        <color indexed="63"/>
      </right>
      <top style="thin"/>
      <bottom style="thin">
        <color indexed="8"/>
      </bottom>
    </border>
    <border>
      <left style="thin"/>
      <right style="thin"/>
      <top style="thin"/>
      <bottom style="thin">
        <color indexed="8"/>
      </bottom>
    </border>
    <border>
      <left style="thin"/>
      <right style="thin">
        <color indexed="8"/>
      </right>
      <top style="thin"/>
      <bottom>
        <color indexed="63"/>
      </bottom>
    </border>
    <border>
      <left style="thin"/>
      <right style="thin">
        <color indexed="8"/>
      </right>
      <top style="thin">
        <color indexed="8"/>
      </top>
      <bottom>
        <color indexed="63"/>
      </bottom>
    </border>
    <border>
      <left style="thin"/>
      <right style="thin">
        <color indexed="8"/>
      </right>
      <top style="thin">
        <color indexed="8"/>
      </top>
      <bottom style="thin"/>
    </border>
    <border>
      <left style="thin"/>
      <right style="thin">
        <color indexed="8"/>
      </right>
      <top>
        <color indexed="63"/>
      </top>
      <bottom>
        <color indexed="63"/>
      </bottom>
    </border>
    <border>
      <left style="thin"/>
      <right style="thin">
        <color indexed="8"/>
      </right>
      <top style="thin"/>
      <bottom style="thin">
        <color indexed="8"/>
      </bottom>
    </border>
    <border>
      <left style="thin"/>
      <right style="thin">
        <color indexed="8"/>
      </right>
      <top>
        <color indexed="63"/>
      </top>
      <bottom style="thin"/>
    </border>
    <border>
      <left style="medium">
        <color indexed="8"/>
      </left>
      <right>
        <color indexed="63"/>
      </right>
      <top>
        <color indexed="63"/>
      </top>
      <bottom style="medium">
        <color indexed="8"/>
      </bottom>
    </border>
    <border>
      <left style="dotted">
        <color indexed="8"/>
      </left>
      <right style="dotted">
        <color indexed="8"/>
      </right>
      <top style="thin">
        <color indexed="8"/>
      </top>
      <bottom style="thin">
        <color indexed="8"/>
      </bottom>
    </border>
    <border>
      <left style="dotted">
        <color indexed="8"/>
      </left>
      <right style="dotted">
        <color indexed="8"/>
      </right>
      <top style="thin">
        <color indexed="8"/>
      </top>
      <bottom>
        <color indexed="63"/>
      </bottom>
    </border>
    <border>
      <left style="dotted">
        <color indexed="8"/>
      </left>
      <right style="dotted">
        <color indexed="8"/>
      </right>
      <top>
        <color indexed="63"/>
      </top>
      <bottom>
        <color indexed="63"/>
      </bottom>
    </border>
    <border>
      <left style="dotted">
        <color indexed="8"/>
      </left>
      <right style="dotted">
        <color indexed="8"/>
      </right>
      <top>
        <color indexed="63"/>
      </top>
      <bottom style="thin">
        <color indexed="8"/>
      </bottom>
    </border>
    <border>
      <left>
        <color indexed="63"/>
      </left>
      <right style="medium">
        <color indexed="8"/>
      </right>
      <top>
        <color indexed="63"/>
      </top>
      <bottom>
        <color indexed="63"/>
      </bottom>
    </border>
    <border diagonalUp="1">
      <left style="thin"/>
      <right style="thin"/>
      <top style="thin"/>
      <bottom style="thin"/>
      <diagonal style="thin"/>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top style="thin">
        <color indexed="8"/>
      </top>
      <bottom>
        <color indexed="63"/>
      </bottom>
    </border>
    <border>
      <left style="thin"/>
      <right>
        <color indexed="63"/>
      </right>
      <top style="thin">
        <color indexed="8"/>
      </top>
      <bottom style="thin"/>
    </border>
    <border>
      <left style="thin">
        <color indexed="8"/>
      </left>
      <right style="thin"/>
      <top style="thin">
        <color indexed="8"/>
      </top>
      <bottom style="thin"/>
    </border>
    <border diagonalUp="1">
      <left style="thin">
        <color indexed="8"/>
      </left>
      <right style="thin">
        <color indexed="8"/>
      </right>
      <top style="thin">
        <color indexed="8"/>
      </top>
      <bottom style="thin">
        <color indexed="8"/>
      </bottom>
      <diagonal style="thin">
        <color indexed="8"/>
      </diagonal>
    </border>
    <border>
      <left>
        <color indexed="63"/>
      </left>
      <right style="double"/>
      <top style="double"/>
      <bottom>
        <color indexed="63"/>
      </bottom>
    </border>
    <border>
      <left>
        <color indexed="63"/>
      </left>
      <right style="double"/>
      <top>
        <color indexed="63"/>
      </top>
      <bottom style="double"/>
    </border>
    <border diagonalUp="1">
      <left style="double">
        <color indexed="8"/>
      </left>
      <right style="thin">
        <color indexed="8"/>
      </right>
      <top style="thin">
        <color indexed="8"/>
      </top>
      <bottom style="thin">
        <color indexed="8"/>
      </bottom>
      <diagonal style="thin">
        <color indexed="8"/>
      </diagonal>
    </border>
    <border>
      <left style="thin"/>
      <right style="thin"/>
      <top style="thin">
        <color indexed="8"/>
      </top>
      <bottom style="thin"/>
    </border>
    <border>
      <left>
        <color indexed="63"/>
      </left>
      <right>
        <color indexed="63"/>
      </right>
      <top style="thin">
        <color indexed="8"/>
      </top>
      <bottom style="thin"/>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thin"/>
      <right style="thin">
        <color indexed="8"/>
      </right>
      <top style="thin"/>
      <bottom style="thin"/>
    </border>
    <border>
      <left style="thin">
        <color indexed="8"/>
      </left>
      <right>
        <color indexed="63"/>
      </right>
      <top style="thin"/>
      <bottom style="thin"/>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color indexed="63"/>
      </left>
      <right style="double">
        <color indexed="8"/>
      </right>
      <top>
        <color indexed="63"/>
      </top>
      <bottom style="thin">
        <color indexed="8"/>
      </bottom>
    </border>
    <border>
      <left style="double">
        <color indexed="8"/>
      </left>
      <right>
        <color indexed="63"/>
      </right>
      <top style="thin">
        <color indexed="8"/>
      </top>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double"/>
      <right>
        <color indexed="63"/>
      </right>
      <top style="double"/>
      <bottom>
        <color indexed="63"/>
      </bottom>
    </border>
    <border>
      <left style="double"/>
      <right>
        <color indexed="63"/>
      </right>
      <top>
        <color indexed="63"/>
      </top>
      <bottom style="double"/>
    </border>
    <border>
      <left>
        <color indexed="63"/>
      </left>
      <right style="thin">
        <color indexed="8"/>
      </right>
      <top style="thin">
        <color indexed="8"/>
      </top>
      <bottom style="thin"/>
    </border>
    <border>
      <left style="thin">
        <color indexed="8"/>
      </left>
      <right style="thin">
        <color indexed="8"/>
      </right>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double"/>
      <bottom style="thin"/>
    </border>
    <border>
      <left>
        <color indexed="63"/>
      </left>
      <right style="thin"/>
      <top style="double"/>
      <bottom style="thin"/>
    </border>
    <border>
      <left style="thin"/>
      <right style="thin"/>
      <top style="double"/>
      <bottom style="thin"/>
    </border>
    <border>
      <left style="thin"/>
      <right>
        <color indexed="63"/>
      </right>
      <top style="thin"/>
      <bottom style="thin">
        <color indexed="8"/>
      </bottom>
    </border>
    <border>
      <left style="thin"/>
      <right style="thin"/>
      <top style="thin">
        <color indexed="8"/>
      </top>
      <bottom>
        <color indexed="63"/>
      </bottom>
    </border>
    <border>
      <left style="thin"/>
      <right>
        <color indexed="63"/>
      </right>
      <top style="thin">
        <color indexed="8"/>
      </top>
      <bottom style="thin">
        <color indexed="8"/>
      </bottom>
    </border>
    <border>
      <left style="thin"/>
      <right style="thin">
        <color indexed="8"/>
      </right>
      <top>
        <color indexed="63"/>
      </top>
      <bottom style="thin">
        <color indexed="8"/>
      </bottom>
    </border>
    <border>
      <left>
        <color indexed="63"/>
      </left>
      <right style="thin"/>
      <top style="thin">
        <color indexed="8"/>
      </top>
      <bottom style="thin"/>
    </border>
    <border>
      <left style="double"/>
      <right>
        <color indexed="63"/>
      </right>
      <top>
        <color indexed="63"/>
      </top>
      <bottom>
        <color indexed="63"/>
      </bottom>
    </border>
    <border>
      <left style="thin">
        <color indexed="8"/>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1"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177" fontId="1" fillId="0" borderId="0" applyFont="0" applyFill="0" applyBorder="0" applyAlignment="0" applyProtection="0"/>
    <xf numFmtId="8" fontId="1" fillId="0" borderId="0" applyFont="0" applyFill="0" applyBorder="0" applyAlignment="0" applyProtection="0"/>
    <xf numFmtId="0" fontId="66" fillId="31" borderId="4" applyNumberFormat="0" applyAlignment="0" applyProtection="0"/>
    <xf numFmtId="0" fontId="1" fillId="0" borderId="0">
      <alignment vertical="center"/>
      <protection/>
    </xf>
    <xf numFmtId="0" fontId="67" fillId="0" borderId="0" applyNumberFormat="0" applyFill="0" applyBorder="0" applyAlignment="0" applyProtection="0"/>
    <xf numFmtId="0" fontId="68" fillId="32" borderId="0" applyNumberFormat="0" applyBorder="0" applyAlignment="0" applyProtection="0"/>
  </cellStyleXfs>
  <cellXfs count="686">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3" fillId="0" borderId="0" xfId="0" applyFont="1" applyAlignment="1">
      <alignment/>
    </xf>
    <xf numFmtId="0" fontId="4" fillId="0" borderId="0" xfId="0" applyFont="1" applyAlignment="1">
      <alignment/>
    </xf>
    <xf numFmtId="0" fontId="4" fillId="0" borderId="12" xfId="0" applyFont="1" applyBorder="1" applyAlignment="1">
      <alignment horizontal="center"/>
    </xf>
    <xf numFmtId="0" fontId="4" fillId="0" borderId="13" xfId="0" applyFont="1" applyBorder="1" applyAlignment="1">
      <alignment horizontal="center"/>
    </xf>
    <xf numFmtId="0" fontId="4" fillId="0" borderId="12" xfId="0" applyFont="1" applyBorder="1" applyAlignment="1">
      <alignment/>
    </xf>
    <xf numFmtId="0" fontId="0" fillId="0" borderId="0" xfId="0" applyFont="1" applyFill="1" applyAlignment="1">
      <alignment/>
    </xf>
    <xf numFmtId="0" fontId="0" fillId="0" borderId="14" xfId="0" applyBorder="1" applyAlignment="1">
      <alignment/>
    </xf>
    <xf numFmtId="38" fontId="4" fillId="0" borderId="0" xfId="49" applyFont="1" applyBorder="1" applyAlignment="1">
      <alignment/>
    </xf>
    <xf numFmtId="38" fontId="0" fillId="0" borderId="0" xfId="49" applyFont="1" applyAlignment="1">
      <alignment/>
    </xf>
    <xf numFmtId="0" fontId="4" fillId="0" borderId="15" xfId="0" applyFont="1" applyBorder="1" applyAlignment="1">
      <alignment horizontal="center"/>
    </xf>
    <xf numFmtId="0" fontId="4" fillId="0" borderId="16" xfId="0" applyFont="1" applyBorder="1" applyAlignment="1">
      <alignment/>
    </xf>
    <xf numFmtId="0" fontId="4" fillId="0" borderId="17" xfId="0" applyFont="1" applyBorder="1" applyAlignment="1">
      <alignment/>
    </xf>
    <xf numFmtId="38" fontId="4" fillId="0" borderId="12" xfId="49" applyFont="1" applyBorder="1" applyAlignment="1">
      <alignment/>
    </xf>
    <xf numFmtId="38" fontId="4" fillId="0" borderId="15" xfId="49" applyFont="1" applyBorder="1" applyAlignment="1">
      <alignment/>
    </xf>
    <xf numFmtId="0" fontId="4" fillId="0" borderId="18" xfId="0" applyFont="1" applyBorder="1" applyAlignment="1">
      <alignment/>
    </xf>
    <xf numFmtId="0" fontId="4" fillId="0" borderId="16" xfId="0" applyFont="1" applyBorder="1" applyAlignment="1">
      <alignment horizontal="center"/>
    </xf>
    <xf numFmtId="0" fontId="4" fillId="0" borderId="15" xfId="0" applyFont="1" applyBorder="1" applyAlignment="1">
      <alignment/>
    </xf>
    <xf numFmtId="0" fontId="4" fillId="0" borderId="19" xfId="0" applyFont="1" applyBorder="1" applyAlignment="1">
      <alignment horizontal="center"/>
    </xf>
    <xf numFmtId="0" fontId="4" fillId="0" borderId="20" xfId="0" applyFont="1" applyBorder="1" applyAlignment="1">
      <alignment horizontal="center"/>
    </xf>
    <xf numFmtId="0" fontId="0" fillId="0" borderId="21" xfId="0" applyBorder="1" applyAlignment="1">
      <alignment/>
    </xf>
    <xf numFmtId="0" fontId="4" fillId="0" borderId="13" xfId="0" applyFont="1" applyBorder="1" applyAlignment="1">
      <alignment/>
    </xf>
    <xf numFmtId="0" fontId="4" fillId="0" borderId="22" xfId="0" applyFont="1" applyBorder="1" applyAlignment="1">
      <alignment/>
    </xf>
    <xf numFmtId="0" fontId="0" fillId="0" borderId="23" xfId="0" applyBorder="1" applyAlignment="1">
      <alignment/>
    </xf>
    <xf numFmtId="0" fontId="4" fillId="0" borderId="17"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21" xfId="0" applyFont="1" applyBorder="1" applyAlignment="1">
      <alignment horizontal="center"/>
    </xf>
    <xf numFmtId="38" fontId="4" fillId="0" borderId="19" xfId="49" applyFont="1" applyBorder="1" applyAlignment="1">
      <alignment/>
    </xf>
    <xf numFmtId="38" fontId="4" fillId="0" borderId="16" xfId="49" applyFont="1" applyBorder="1" applyAlignment="1">
      <alignment/>
    </xf>
    <xf numFmtId="38" fontId="4" fillId="0" borderId="13" xfId="49" applyFont="1" applyBorder="1" applyAlignment="1">
      <alignment horizontal="center"/>
    </xf>
    <xf numFmtId="38" fontId="4" fillId="0" borderId="10" xfId="49" applyFont="1" applyBorder="1" applyAlignment="1">
      <alignment/>
    </xf>
    <xf numFmtId="38" fontId="4" fillId="0" borderId="17" xfId="49" applyFont="1" applyBorder="1" applyAlignment="1">
      <alignment horizontal="center"/>
    </xf>
    <xf numFmtId="38" fontId="4" fillId="0" borderId="11" xfId="49" applyFont="1" applyBorder="1" applyAlignment="1">
      <alignment/>
    </xf>
    <xf numFmtId="38" fontId="4" fillId="0" borderId="17" xfId="49" applyFont="1" applyBorder="1" applyAlignment="1">
      <alignment/>
    </xf>
    <xf numFmtId="38" fontId="4" fillId="0" borderId="20" xfId="49" applyFont="1" applyBorder="1" applyAlignment="1">
      <alignment/>
    </xf>
    <xf numFmtId="38" fontId="0" fillId="0" borderId="0" xfId="49" applyFont="1" applyBorder="1" applyAlignment="1">
      <alignment/>
    </xf>
    <xf numFmtId="38" fontId="0" fillId="0" borderId="23" xfId="49" applyFont="1" applyBorder="1" applyAlignment="1">
      <alignment/>
    </xf>
    <xf numFmtId="0" fontId="0" fillId="0" borderId="0" xfId="0" applyFont="1" applyAlignment="1">
      <alignment/>
    </xf>
    <xf numFmtId="0" fontId="69" fillId="0" borderId="0" xfId="0" applyFont="1" applyAlignment="1">
      <alignment/>
    </xf>
    <xf numFmtId="0" fontId="69" fillId="0" borderId="0" xfId="0" applyFont="1" applyBorder="1" applyAlignment="1">
      <alignment/>
    </xf>
    <xf numFmtId="0" fontId="70" fillId="0" borderId="0" xfId="0" applyFont="1" applyAlignment="1">
      <alignment/>
    </xf>
    <xf numFmtId="0" fontId="71" fillId="0" borderId="0" xfId="0" applyFont="1" applyAlignment="1">
      <alignment/>
    </xf>
    <xf numFmtId="178" fontId="69" fillId="0" borderId="0" xfId="0" applyNumberFormat="1" applyFont="1" applyAlignment="1">
      <alignment/>
    </xf>
    <xf numFmtId="178" fontId="69" fillId="0" borderId="24" xfId="0" applyNumberFormat="1" applyFont="1" applyBorder="1" applyAlignment="1">
      <alignment/>
    </xf>
    <xf numFmtId="4" fontId="69" fillId="0" borderId="24" xfId="0" applyNumberFormat="1" applyFont="1" applyBorder="1" applyAlignment="1">
      <alignment/>
    </xf>
    <xf numFmtId="0" fontId="69" fillId="0" borderId="24" xfId="0" applyFont="1" applyBorder="1" applyAlignment="1">
      <alignment/>
    </xf>
    <xf numFmtId="0" fontId="69" fillId="0" borderId="25" xfId="0" applyFont="1" applyBorder="1" applyAlignment="1">
      <alignment horizontal="center"/>
    </xf>
    <xf numFmtId="0" fontId="69" fillId="0" borderId="24" xfId="0" applyFont="1" applyFill="1" applyBorder="1" applyAlignment="1">
      <alignment horizontal="center" vertical="center"/>
    </xf>
    <xf numFmtId="3" fontId="69" fillId="0" borderId="0" xfId="0" applyNumberFormat="1" applyFont="1" applyAlignment="1">
      <alignment/>
    </xf>
    <xf numFmtId="178" fontId="69" fillId="0" borderId="24" xfId="0" applyNumberFormat="1" applyFont="1" applyFill="1" applyBorder="1" applyAlignment="1">
      <alignment/>
    </xf>
    <xf numFmtId="0" fontId="69" fillId="0" borderId="0" xfId="0" applyFont="1" applyAlignment="1">
      <alignment horizontal="center"/>
    </xf>
    <xf numFmtId="0" fontId="69" fillId="0" borderId="24" xfId="0" applyFont="1" applyFill="1" applyBorder="1" applyAlignment="1">
      <alignment/>
    </xf>
    <xf numFmtId="4" fontId="69" fillId="0" borderId="0" xfId="0" applyNumberFormat="1" applyFont="1" applyAlignment="1">
      <alignment/>
    </xf>
    <xf numFmtId="178" fontId="69" fillId="0" borderId="0" xfId="0" applyNumberFormat="1" applyFont="1" applyBorder="1" applyAlignment="1">
      <alignment/>
    </xf>
    <xf numFmtId="4" fontId="69" fillId="0" borderId="0" xfId="0" applyNumberFormat="1" applyFont="1" applyBorder="1" applyAlignment="1">
      <alignment/>
    </xf>
    <xf numFmtId="0" fontId="71" fillId="0" borderId="0" xfId="0" applyFont="1" applyBorder="1" applyAlignment="1">
      <alignment horizontal="left" vertical="center"/>
    </xf>
    <xf numFmtId="178" fontId="71" fillId="0" borderId="0" xfId="0" applyNumberFormat="1" applyFont="1" applyAlignment="1">
      <alignment/>
    </xf>
    <xf numFmtId="0" fontId="69" fillId="0" borderId="0" xfId="0" applyFont="1" applyFill="1" applyAlignment="1">
      <alignment/>
    </xf>
    <xf numFmtId="0" fontId="69" fillId="0" borderId="0" xfId="0" applyFont="1" applyFill="1" applyAlignment="1">
      <alignment horizontal="right"/>
    </xf>
    <xf numFmtId="0" fontId="69" fillId="0" borderId="0" xfId="0" applyFont="1" applyFill="1" applyBorder="1" applyAlignment="1">
      <alignment/>
    </xf>
    <xf numFmtId="0" fontId="70" fillId="0" borderId="0" xfId="0" applyFont="1" applyAlignment="1">
      <alignment vertical="center"/>
    </xf>
    <xf numFmtId="0" fontId="69" fillId="0" borderId="0" xfId="0" applyFont="1" applyAlignment="1">
      <alignment vertical="center"/>
    </xf>
    <xf numFmtId="0" fontId="72" fillId="0" borderId="0" xfId="0" applyFont="1" applyAlignment="1">
      <alignment vertical="center"/>
    </xf>
    <xf numFmtId="0" fontId="71" fillId="0" borderId="24" xfId="0" applyFont="1" applyFill="1" applyBorder="1" applyAlignment="1">
      <alignment horizontal="right" vertical="center"/>
    </xf>
    <xf numFmtId="3" fontId="71" fillId="0" borderId="24" xfId="0" applyNumberFormat="1" applyFont="1" applyFill="1" applyBorder="1" applyAlignment="1">
      <alignment vertical="center"/>
    </xf>
    <xf numFmtId="0" fontId="69" fillId="0" borderId="26" xfId="0" applyFont="1" applyFill="1" applyBorder="1" applyAlignment="1">
      <alignment horizontal="center" vertical="center"/>
    </xf>
    <xf numFmtId="0" fontId="71" fillId="0" borderId="25" xfId="0" applyFont="1" applyFill="1" applyBorder="1" applyAlignment="1">
      <alignment vertical="center"/>
    </xf>
    <xf numFmtId="38" fontId="71" fillId="0" borderId="25" xfId="49" applyFont="1" applyFill="1" applyBorder="1" applyAlignment="1">
      <alignment vertical="center"/>
    </xf>
    <xf numFmtId="0" fontId="69" fillId="0" borderId="25" xfId="0" applyFont="1" applyFill="1" applyBorder="1" applyAlignment="1">
      <alignment vertical="center"/>
    </xf>
    <xf numFmtId="190" fontId="71" fillId="0" borderId="25" xfId="0" applyNumberFormat="1" applyFont="1" applyFill="1" applyBorder="1" applyAlignment="1" quotePrefix="1">
      <alignment horizontal="right" vertical="center"/>
    </xf>
    <xf numFmtId="3" fontId="71" fillId="0" borderId="25" xfId="0" applyNumberFormat="1" applyFont="1" applyFill="1" applyBorder="1" applyAlignment="1">
      <alignment vertical="center"/>
    </xf>
    <xf numFmtId="0" fontId="69" fillId="0" borderId="0" xfId="0" applyFont="1" applyFill="1" applyAlignment="1">
      <alignment vertical="center"/>
    </xf>
    <xf numFmtId="0" fontId="71" fillId="0" borderId="24" xfId="0" applyFont="1" applyFill="1" applyBorder="1" applyAlignment="1">
      <alignment vertical="center"/>
    </xf>
    <xf numFmtId="220" fontId="71" fillId="0" borderId="24" xfId="0" applyNumberFormat="1" applyFont="1" applyFill="1" applyBorder="1" applyAlignment="1">
      <alignment vertical="center"/>
    </xf>
    <xf numFmtId="3" fontId="69" fillId="0" borderId="0" xfId="0" applyNumberFormat="1" applyFont="1" applyFill="1" applyAlignment="1">
      <alignment vertical="center"/>
    </xf>
    <xf numFmtId="38" fontId="71" fillId="0" borderId="25" xfId="49" applyFont="1" applyFill="1" applyBorder="1" applyAlignment="1" quotePrefix="1">
      <alignment horizontal="right" vertical="center"/>
    </xf>
    <xf numFmtId="0" fontId="73" fillId="0" borderId="0" xfId="0" applyFont="1" applyAlignment="1">
      <alignment/>
    </xf>
    <xf numFmtId="0" fontId="69" fillId="0" borderId="27" xfId="0" applyFont="1" applyBorder="1" applyAlignment="1">
      <alignment horizontal="center" vertical="center"/>
    </xf>
    <xf numFmtId="0" fontId="71" fillId="0" borderId="0" xfId="0" applyFont="1" applyFill="1" applyAlignment="1">
      <alignment/>
    </xf>
    <xf numFmtId="178" fontId="69" fillId="0" borderId="0" xfId="0" applyNumberFormat="1" applyFont="1" applyFill="1" applyBorder="1" applyAlignment="1">
      <alignment/>
    </xf>
    <xf numFmtId="4" fontId="69" fillId="0" borderId="0" xfId="0" applyNumberFormat="1" applyFont="1" applyFill="1" applyBorder="1" applyAlignment="1">
      <alignment/>
    </xf>
    <xf numFmtId="178" fontId="69" fillId="0" borderId="0" xfId="0" applyNumberFormat="1" applyFont="1" applyFill="1" applyAlignment="1">
      <alignment/>
    </xf>
    <xf numFmtId="4" fontId="69" fillId="0" borderId="0" xfId="0" applyNumberFormat="1" applyFont="1" applyFill="1" applyAlignment="1">
      <alignment/>
    </xf>
    <xf numFmtId="3" fontId="71" fillId="0" borderId="28" xfId="0" applyNumberFormat="1" applyFont="1" applyFill="1" applyBorder="1" applyAlignment="1">
      <alignment vertical="center"/>
    </xf>
    <xf numFmtId="0" fontId="69" fillId="0" borderId="12" xfId="0" applyFont="1" applyFill="1" applyBorder="1" applyAlignment="1">
      <alignment/>
    </xf>
    <xf numFmtId="0" fontId="69" fillId="0" borderId="12" xfId="0" applyFont="1" applyBorder="1" applyAlignment="1">
      <alignment horizontal="center" vertical="center"/>
    </xf>
    <xf numFmtId="3" fontId="71" fillId="0" borderId="0" xfId="0" applyNumberFormat="1" applyFont="1" applyFill="1" applyBorder="1" applyAlignment="1">
      <alignment vertical="center"/>
    </xf>
    <xf numFmtId="0" fontId="71" fillId="0" borderId="0" xfId="0" applyFont="1" applyFill="1" applyBorder="1" applyAlignment="1">
      <alignment vertical="center"/>
    </xf>
    <xf numFmtId="0" fontId="69" fillId="0" borderId="29" xfId="0" applyFont="1" applyBorder="1" applyAlignment="1">
      <alignment/>
    </xf>
    <xf numFmtId="0" fontId="69" fillId="0" borderId="30" xfId="0" applyFont="1" applyBorder="1" applyAlignment="1">
      <alignment/>
    </xf>
    <xf numFmtId="0" fontId="69" fillId="0" borderId="30" xfId="0" applyFont="1" applyBorder="1" applyAlignment="1">
      <alignment horizontal="center"/>
    </xf>
    <xf numFmtId="0" fontId="74" fillId="0" borderId="30" xfId="0" applyFont="1" applyBorder="1" applyAlignment="1">
      <alignment horizontal="center" vertical="center"/>
    </xf>
    <xf numFmtId="0" fontId="69" fillId="0" borderId="31" xfId="0" applyFont="1" applyBorder="1" applyAlignment="1">
      <alignment/>
    </xf>
    <xf numFmtId="0" fontId="69" fillId="0" borderId="32" xfId="0" applyFont="1" applyFill="1" applyBorder="1" applyAlignment="1">
      <alignment horizontal="center" vertical="center"/>
    </xf>
    <xf numFmtId="178" fontId="69" fillId="0" borderId="33" xfId="0" applyNumberFormat="1" applyFont="1" applyBorder="1" applyAlignment="1">
      <alignment horizontal="center" vertical="center"/>
    </xf>
    <xf numFmtId="0" fontId="69" fillId="0" borderId="32" xfId="0" applyFont="1" applyBorder="1" applyAlignment="1">
      <alignment horizontal="center" vertical="center"/>
    </xf>
    <xf numFmtId="178" fontId="69" fillId="0" borderId="34" xfId="0" applyNumberFormat="1" applyFont="1" applyBorder="1" applyAlignment="1">
      <alignment horizontal="center" vertical="center"/>
    </xf>
    <xf numFmtId="4" fontId="69" fillId="0" borderId="33" xfId="0" applyNumberFormat="1" applyFont="1" applyBorder="1" applyAlignment="1">
      <alignment horizontal="center" vertical="center"/>
    </xf>
    <xf numFmtId="3" fontId="69" fillId="0" borderId="24" xfId="0" applyNumberFormat="1" applyFont="1" applyFill="1" applyBorder="1" applyAlignment="1">
      <alignment/>
    </xf>
    <xf numFmtId="3" fontId="69" fillId="0" borderId="25" xfId="0" applyNumberFormat="1" applyFont="1" applyFill="1" applyBorder="1" applyAlignment="1">
      <alignment/>
    </xf>
    <xf numFmtId="3" fontId="69" fillId="0" borderId="0" xfId="0" applyNumberFormat="1" applyFont="1" applyFill="1" applyBorder="1" applyAlignment="1">
      <alignment/>
    </xf>
    <xf numFmtId="0" fontId="69" fillId="0" borderId="25" xfId="0" applyFont="1" applyBorder="1" applyAlignment="1">
      <alignment/>
    </xf>
    <xf numFmtId="0" fontId="69" fillId="0" borderId="35" xfId="0" applyFont="1" applyFill="1" applyBorder="1" applyAlignment="1">
      <alignment horizontal="center"/>
    </xf>
    <xf numFmtId="0" fontId="69" fillId="0" borderId="36" xfId="0" applyFont="1" applyFill="1" applyBorder="1" applyAlignment="1">
      <alignment horizontal="center"/>
    </xf>
    <xf numFmtId="0" fontId="69" fillId="0" borderId="37" xfId="0" applyFont="1" applyBorder="1" applyAlignment="1">
      <alignment/>
    </xf>
    <xf numFmtId="3" fontId="71" fillId="0" borderId="24" xfId="0" applyNumberFormat="1" applyFont="1" applyFill="1" applyBorder="1" applyAlignment="1">
      <alignment/>
    </xf>
    <xf numFmtId="3" fontId="69" fillId="0" borderId="37" xfId="0" applyNumberFormat="1" applyFont="1" applyFill="1" applyBorder="1" applyAlignment="1">
      <alignment/>
    </xf>
    <xf numFmtId="38" fontId="69" fillId="0" borderId="34" xfId="49" applyFont="1" applyFill="1" applyBorder="1" applyAlignment="1">
      <alignment vertical="center" wrapText="1"/>
    </xf>
    <xf numFmtId="0" fontId="69" fillId="0" borderId="37" xfId="0" applyFont="1" applyFill="1" applyBorder="1" applyAlignment="1">
      <alignment/>
    </xf>
    <xf numFmtId="3" fontId="71" fillId="0" borderId="25" xfId="0" applyNumberFormat="1" applyFont="1" applyFill="1" applyBorder="1" applyAlignment="1">
      <alignment/>
    </xf>
    <xf numFmtId="38" fontId="69" fillId="0" borderId="38" xfId="49" applyFont="1" applyFill="1" applyBorder="1" applyAlignment="1">
      <alignment vertical="center" wrapText="1"/>
    </xf>
    <xf numFmtId="38" fontId="69" fillId="0" borderId="39" xfId="49" applyFont="1" applyFill="1" applyBorder="1" applyAlignment="1">
      <alignment vertical="center" wrapText="1"/>
    </xf>
    <xf numFmtId="3" fontId="69" fillId="0" borderId="13" xfId="0" applyNumberFormat="1" applyFont="1" applyFill="1" applyBorder="1" applyAlignment="1">
      <alignment/>
    </xf>
    <xf numFmtId="3" fontId="71" fillId="0" borderId="40" xfId="0" applyNumberFormat="1" applyFont="1" applyFill="1" applyBorder="1" applyAlignment="1">
      <alignment/>
    </xf>
    <xf numFmtId="0" fontId="69" fillId="0" borderId="41" xfId="0" applyFont="1" applyFill="1" applyBorder="1" applyAlignment="1">
      <alignment vertical="center" wrapText="1"/>
    </xf>
    <xf numFmtId="3" fontId="69" fillId="0" borderId="15" xfId="0" applyNumberFormat="1" applyFont="1" applyFill="1" applyBorder="1" applyAlignment="1">
      <alignment/>
    </xf>
    <xf numFmtId="3" fontId="69" fillId="0" borderId="20" xfId="0" applyNumberFormat="1" applyFont="1" applyFill="1" applyBorder="1" applyAlignment="1">
      <alignment/>
    </xf>
    <xf numFmtId="3" fontId="71" fillId="0" borderId="20" xfId="0" applyNumberFormat="1" applyFont="1" applyFill="1" applyBorder="1" applyAlignment="1">
      <alignment/>
    </xf>
    <xf numFmtId="0" fontId="69" fillId="0" borderId="21" xfId="0" applyFont="1" applyFill="1" applyBorder="1" applyAlignment="1">
      <alignment vertical="center"/>
    </xf>
    <xf numFmtId="3" fontId="69" fillId="0" borderId="19" xfId="0" applyNumberFormat="1" applyFont="1" applyFill="1" applyBorder="1" applyAlignment="1">
      <alignment/>
    </xf>
    <xf numFmtId="3" fontId="71" fillId="0" borderId="0" xfId="0" applyNumberFormat="1" applyFont="1" applyFill="1" applyBorder="1" applyAlignment="1">
      <alignment/>
    </xf>
    <xf numFmtId="3" fontId="69" fillId="0" borderId="17" xfId="0" applyNumberFormat="1" applyFont="1" applyFill="1" applyBorder="1" applyAlignment="1">
      <alignment/>
    </xf>
    <xf numFmtId="3" fontId="71" fillId="0" borderId="42" xfId="0" applyNumberFormat="1" applyFont="1" applyFill="1" applyBorder="1" applyAlignment="1">
      <alignment/>
    </xf>
    <xf numFmtId="0" fontId="69" fillId="0" borderId="43" xfId="0" applyFont="1" applyFill="1" applyBorder="1" applyAlignment="1">
      <alignment vertical="center"/>
    </xf>
    <xf numFmtId="3" fontId="69" fillId="0" borderId="16" xfId="0" applyNumberFormat="1" applyFont="1" applyFill="1" applyBorder="1" applyAlignment="1">
      <alignment/>
    </xf>
    <xf numFmtId="3" fontId="71" fillId="0" borderId="25" xfId="0" applyNumberFormat="1" applyFont="1" applyFill="1" applyBorder="1" applyAlignment="1">
      <alignment horizontal="right"/>
    </xf>
    <xf numFmtId="0" fontId="4" fillId="0" borderId="0" xfId="0" applyFont="1" applyFill="1" applyAlignment="1">
      <alignment/>
    </xf>
    <xf numFmtId="0" fontId="1" fillId="0" borderId="0" xfId="0" applyFont="1" applyAlignment="1">
      <alignment/>
    </xf>
    <xf numFmtId="0" fontId="71" fillId="0" borderId="0" xfId="0" applyFont="1" applyBorder="1" applyAlignment="1">
      <alignment/>
    </xf>
    <xf numFmtId="3" fontId="69" fillId="0" borderId="0" xfId="0" applyNumberFormat="1" applyFont="1" applyBorder="1" applyAlignment="1">
      <alignment/>
    </xf>
    <xf numFmtId="0" fontId="75" fillId="0" borderId="0" xfId="0" applyFont="1" applyAlignment="1">
      <alignment/>
    </xf>
    <xf numFmtId="0" fontId="76" fillId="0" borderId="0" xfId="0" applyFont="1" applyAlignment="1">
      <alignment/>
    </xf>
    <xf numFmtId="0" fontId="71" fillId="0" borderId="0" xfId="0" applyFont="1" applyAlignment="1">
      <alignment wrapText="1"/>
    </xf>
    <xf numFmtId="0" fontId="76" fillId="0" borderId="0" xfId="0" applyFont="1" applyBorder="1" applyAlignment="1">
      <alignment/>
    </xf>
    <xf numFmtId="0" fontId="77" fillId="0" borderId="0" xfId="0" applyFont="1" applyAlignment="1">
      <alignment/>
    </xf>
    <xf numFmtId="0" fontId="77" fillId="0" borderId="0" xfId="0" applyFont="1" applyAlignment="1">
      <alignment shrinkToFit="1"/>
    </xf>
    <xf numFmtId="0" fontId="78" fillId="0" borderId="0" xfId="0" applyFont="1" applyAlignment="1">
      <alignment/>
    </xf>
    <xf numFmtId="0" fontId="5" fillId="0" borderId="0" xfId="0" applyFont="1" applyBorder="1" applyAlignment="1">
      <alignment vertical="top" wrapText="1"/>
    </xf>
    <xf numFmtId="0" fontId="69" fillId="0" borderId="24" xfId="0" applyFont="1" applyFill="1" applyBorder="1" applyAlignment="1">
      <alignment horizontal="left"/>
    </xf>
    <xf numFmtId="3" fontId="69" fillId="0" borderId="24" xfId="0" applyNumberFormat="1" applyFont="1" applyFill="1" applyBorder="1" applyAlignment="1">
      <alignment horizontal="right"/>
    </xf>
    <xf numFmtId="3" fontId="69" fillId="0" borderId="12" xfId="0" applyNumberFormat="1" applyFont="1" applyFill="1" applyBorder="1" applyAlignment="1">
      <alignment/>
    </xf>
    <xf numFmtId="3" fontId="69" fillId="0" borderId="44" xfId="0" applyNumberFormat="1" applyFont="1" applyFill="1" applyBorder="1" applyAlignment="1">
      <alignment horizontal="center" vertical="center"/>
    </xf>
    <xf numFmtId="0" fontId="69" fillId="0" borderId="25" xfId="0" applyFont="1" applyFill="1" applyBorder="1" applyAlignment="1">
      <alignment/>
    </xf>
    <xf numFmtId="0" fontId="69" fillId="0" borderId="25" xfId="0" applyFont="1" applyFill="1" applyBorder="1" applyAlignment="1">
      <alignment horizontal="center"/>
    </xf>
    <xf numFmtId="0" fontId="69" fillId="0" borderId="25" xfId="0" applyFont="1" applyFill="1" applyBorder="1" applyAlignment="1">
      <alignment horizontal="left"/>
    </xf>
    <xf numFmtId="3" fontId="69" fillId="0" borderId="25" xfId="0" applyNumberFormat="1" applyFont="1" applyFill="1" applyBorder="1" applyAlignment="1">
      <alignment horizontal="right"/>
    </xf>
    <xf numFmtId="3" fontId="69" fillId="0" borderId="0" xfId="0" applyNumberFormat="1" applyFont="1" applyFill="1" applyBorder="1" applyAlignment="1">
      <alignment horizontal="center" vertical="center"/>
    </xf>
    <xf numFmtId="3" fontId="69" fillId="0" borderId="22" xfId="0" applyNumberFormat="1" applyFont="1" applyFill="1" applyBorder="1" applyAlignment="1">
      <alignment horizontal="center" vertical="center" shrinkToFit="1"/>
    </xf>
    <xf numFmtId="3" fontId="69" fillId="0" borderId="20" xfId="0" applyNumberFormat="1" applyFont="1" applyFill="1" applyBorder="1" applyAlignment="1">
      <alignment horizontal="center" vertical="center" shrinkToFit="1"/>
    </xf>
    <xf numFmtId="0" fontId="78" fillId="0" borderId="0" xfId="0" applyFont="1" applyAlignment="1">
      <alignment shrinkToFit="1"/>
    </xf>
    <xf numFmtId="0" fontId="77" fillId="0" borderId="0" xfId="0" applyFont="1" applyBorder="1" applyAlignment="1">
      <alignment/>
    </xf>
    <xf numFmtId="0" fontId="69" fillId="0" borderId="0" xfId="0" applyFont="1" applyAlignment="1">
      <alignment shrinkToFit="1"/>
    </xf>
    <xf numFmtId="0" fontId="69" fillId="0" borderId="12" xfId="0" applyFont="1" applyFill="1" applyBorder="1" applyAlignment="1">
      <alignment shrinkToFit="1"/>
    </xf>
    <xf numFmtId="0" fontId="69" fillId="0" borderId="45" xfId="0" applyFont="1" applyFill="1" applyBorder="1" applyAlignment="1">
      <alignment horizontal="center" vertical="center"/>
    </xf>
    <xf numFmtId="0" fontId="69" fillId="0" borderId="46" xfId="0" applyFont="1" applyFill="1" applyBorder="1" applyAlignment="1">
      <alignment horizontal="center" vertical="center"/>
    </xf>
    <xf numFmtId="0" fontId="69" fillId="0" borderId="26" xfId="0" applyFont="1" applyFill="1" applyBorder="1" applyAlignment="1">
      <alignment vertical="center"/>
    </xf>
    <xf numFmtId="0" fontId="69" fillId="0" borderId="25" xfId="0" applyFont="1" applyFill="1" applyBorder="1" applyAlignment="1">
      <alignment horizontal="center" vertical="center"/>
    </xf>
    <xf numFmtId="0" fontId="69" fillId="0" borderId="46" xfId="0" applyFont="1" applyFill="1" applyBorder="1" applyAlignment="1">
      <alignment vertical="center"/>
    </xf>
    <xf numFmtId="38" fontId="71" fillId="0" borderId="26" xfId="49" applyFont="1" applyFill="1" applyBorder="1" applyAlignment="1">
      <alignment vertical="center"/>
    </xf>
    <xf numFmtId="0" fontId="69" fillId="0" borderId="35" xfId="0" applyFont="1" applyFill="1" applyBorder="1" applyAlignment="1">
      <alignment horizontal="center" vertical="center"/>
    </xf>
    <xf numFmtId="0" fontId="69" fillId="0" borderId="47" xfId="0" applyFont="1" applyFill="1" applyBorder="1" applyAlignment="1">
      <alignment vertical="center"/>
    </xf>
    <xf numFmtId="0" fontId="71" fillId="0" borderId="35" xfId="0" applyFont="1" applyFill="1" applyBorder="1" applyAlignment="1">
      <alignment vertical="center"/>
    </xf>
    <xf numFmtId="38" fontId="71" fillId="0" borderId="35" xfId="49" applyFont="1" applyFill="1" applyBorder="1" applyAlignment="1">
      <alignment vertical="center"/>
    </xf>
    <xf numFmtId="0" fontId="71" fillId="0" borderId="27" xfId="0" applyFont="1" applyFill="1" applyBorder="1" applyAlignment="1">
      <alignment vertical="center"/>
    </xf>
    <xf numFmtId="0" fontId="69" fillId="0" borderId="35" xfId="0" applyFont="1" applyBorder="1" applyAlignment="1">
      <alignment vertical="center"/>
    </xf>
    <xf numFmtId="0" fontId="69" fillId="0" borderId="47" xfId="0" applyFont="1" applyBorder="1" applyAlignment="1">
      <alignment vertical="center"/>
    </xf>
    <xf numFmtId="0" fontId="69" fillId="0" borderId="36" xfId="0" applyFont="1" applyBorder="1" applyAlignment="1">
      <alignment vertical="center"/>
    </xf>
    <xf numFmtId="3" fontId="71" fillId="0" borderId="46" xfId="0" applyNumberFormat="1" applyFont="1" applyFill="1" applyBorder="1" applyAlignment="1">
      <alignment vertical="center"/>
    </xf>
    <xf numFmtId="3" fontId="71" fillId="0" borderId="26" xfId="0" applyNumberFormat="1" applyFont="1" applyFill="1" applyBorder="1" applyAlignment="1">
      <alignment vertical="center"/>
    </xf>
    <xf numFmtId="3" fontId="69" fillId="0" borderId="26" xfId="0" applyNumberFormat="1" applyFont="1" applyFill="1" applyBorder="1" applyAlignment="1">
      <alignment vertical="center"/>
    </xf>
    <xf numFmtId="3" fontId="71" fillId="0" borderId="35" xfId="0" applyNumberFormat="1" applyFont="1" applyFill="1" applyBorder="1" applyAlignment="1">
      <alignment vertical="center"/>
    </xf>
    <xf numFmtId="0" fontId="69" fillId="0" borderId="13" xfId="0" applyFont="1" applyBorder="1" applyAlignment="1">
      <alignment/>
    </xf>
    <xf numFmtId="0" fontId="69" fillId="0" borderId="20" xfId="0" applyFont="1" applyBorder="1" applyAlignment="1">
      <alignment/>
    </xf>
    <xf numFmtId="0" fontId="69" fillId="0" borderId="20" xfId="0" applyFont="1" applyBorder="1" applyAlignment="1">
      <alignment horizontal="center"/>
    </xf>
    <xf numFmtId="0" fontId="69" fillId="0" borderId="34" xfId="0" applyFont="1" applyFill="1" applyBorder="1" applyAlignment="1">
      <alignment/>
    </xf>
    <xf numFmtId="0" fontId="69" fillId="0" borderId="38" xfId="0" applyFont="1" applyFill="1" applyBorder="1" applyAlignment="1">
      <alignment/>
    </xf>
    <xf numFmtId="38" fontId="69" fillId="0" borderId="34" xfId="49" applyFont="1" applyFill="1" applyBorder="1" applyAlignment="1">
      <alignment horizontal="center"/>
    </xf>
    <xf numFmtId="38" fontId="69" fillId="0" borderId="38" xfId="49" applyFont="1" applyFill="1" applyBorder="1" applyAlignment="1">
      <alignment horizontal="center"/>
    </xf>
    <xf numFmtId="3" fontId="69" fillId="0" borderId="38" xfId="0" applyNumberFormat="1" applyFont="1" applyFill="1" applyBorder="1" applyAlignment="1">
      <alignment horizontal="center"/>
    </xf>
    <xf numFmtId="0" fontId="69" fillId="0" borderId="28" xfId="0" applyFont="1" applyBorder="1" applyAlignment="1">
      <alignment/>
    </xf>
    <xf numFmtId="0" fontId="69" fillId="0" borderId="48" xfId="0" applyFont="1" applyBorder="1" applyAlignment="1">
      <alignment/>
    </xf>
    <xf numFmtId="3" fontId="69" fillId="0" borderId="28" xfId="0" applyNumberFormat="1" applyFont="1" applyFill="1" applyBorder="1" applyAlignment="1">
      <alignment/>
    </xf>
    <xf numFmtId="3" fontId="69" fillId="0" borderId="48" xfId="0" applyNumberFormat="1" applyFont="1" applyFill="1" applyBorder="1" applyAlignment="1">
      <alignment/>
    </xf>
    <xf numFmtId="0" fontId="69" fillId="0" borderId="48" xfId="0" applyFont="1" applyFill="1" applyBorder="1" applyAlignment="1">
      <alignment/>
    </xf>
    <xf numFmtId="0" fontId="69" fillId="0" borderId="39" xfId="0" applyFont="1" applyFill="1" applyBorder="1" applyAlignment="1">
      <alignment/>
    </xf>
    <xf numFmtId="0" fontId="69" fillId="0" borderId="13" xfId="0" applyFont="1" applyBorder="1" applyAlignment="1">
      <alignment horizontal="center" vertical="center"/>
    </xf>
    <xf numFmtId="0" fontId="69" fillId="0" borderId="49" xfId="0" applyFont="1" applyBorder="1" applyAlignment="1">
      <alignment horizontal="center" vertical="center"/>
    </xf>
    <xf numFmtId="0" fontId="69" fillId="0" borderId="12" xfId="0" applyFont="1" applyFill="1" applyBorder="1" applyAlignment="1">
      <alignment horizontal="center" vertical="center" shrinkToFit="1"/>
    </xf>
    <xf numFmtId="0" fontId="69" fillId="0" borderId="19" xfId="0" applyFont="1" applyFill="1" applyBorder="1" applyAlignment="1">
      <alignment shrinkToFit="1"/>
    </xf>
    <xf numFmtId="3" fontId="69" fillId="0" borderId="50" xfId="0" applyNumberFormat="1" applyFont="1" applyBorder="1" applyAlignment="1">
      <alignment/>
    </xf>
    <xf numFmtId="3" fontId="69" fillId="0" borderId="16" xfId="0" applyNumberFormat="1" applyFont="1" applyBorder="1" applyAlignment="1">
      <alignment/>
    </xf>
    <xf numFmtId="0" fontId="69" fillId="0" borderId="16" xfId="0" applyFont="1" applyBorder="1" applyAlignment="1">
      <alignment shrinkToFit="1"/>
    </xf>
    <xf numFmtId="0" fontId="69" fillId="0" borderId="20" xfId="0" applyFont="1" applyBorder="1" applyAlignment="1">
      <alignment horizontal="center" vertical="center"/>
    </xf>
    <xf numFmtId="0" fontId="69" fillId="0" borderId="25" xfId="0" applyFont="1" applyBorder="1" applyAlignment="1">
      <alignment horizontal="center" vertical="center"/>
    </xf>
    <xf numFmtId="0" fontId="69" fillId="0" borderId="49" xfId="0" applyFont="1" applyFill="1" applyBorder="1" applyAlignment="1">
      <alignment/>
    </xf>
    <xf numFmtId="0" fontId="69" fillId="0" borderId="49" xfId="0" applyFont="1" applyFill="1" applyBorder="1" applyAlignment="1">
      <alignment horizontal="center"/>
    </xf>
    <xf numFmtId="0" fontId="69" fillId="0" borderId="49" xfId="0" applyFont="1" applyFill="1" applyBorder="1" applyAlignment="1">
      <alignment horizontal="left"/>
    </xf>
    <xf numFmtId="3" fontId="69" fillId="0" borderId="49" xfId="0" applyNumberFormat="1" applyFont="1" applyFill="1" applyBorder="1" applyAlignment="1">
      <alignment/>
    </xf>
    <xf numFmtId="3" fontId="69" fillId="0" borderId="49" xfId="0" applyNumberFormat="1" applyFont="1" applyFill="1" applyBorder="1" applyAlignment="1">
      <alignment horizontal="right"/>
    </xf>
    <xf numFmtId="3" fontId="69" fillId="0" borderId="14" xfId="0" applyNumberFormat="1" applyFont="1" applyFill="1" applyBorder="1" applyAlignment="1">
      <alignment horizontal="center" vertical="center"/>
    </xf>
    <xf numFmtId="3" fontId="69" fillId="0" borderId="13" xfId="0" applyNumberFormat="1" applyFont="1" applyFill="1" applyBorder="1" applyAlignment="1">
      <alignment horizontal="center" vertical="center" shrinkToFit="1"/>
    </xf>
    <xf numFmtId="0" fontId="69" fillId="0" borderId="15" xfId="0" applyFont="1" applyFill="1" applyBorder="1" applyAlignment="1">
      <alignment horizontal="center" vertical="center" shrinkToFit="1"/>
    </xf>
    <xf numFmtId="3" fontId="69" fillId="0" borderId="51" xfId="0" applyNumberFormat="1" applyFont="1" applyFill="1" applyBorder="1" applyAlignment="1">
      <alignment/>
    </xf>
    <xf numFmtId="3" fontId="69" fillId="0" borderId="51" xfId="0" applyNumberFormat="1" applyFont="1" applyFill="1" applyBorder="1" applyAlignment="1">
      <alignment horizontal="right"/>
    </xf>
    <xf numFmtId="3" fontId="69" fillId="0" borderId="23" xfId="0" applyNumberFormat="1" applyFont="1" applyFill="1" applyBorder="1" applyAlignment="1">
      <alignment/>
    </xf>
    <xf numFmtId="3" fontId="69" fillId="0" borderId="17" xfId="0" applyNumberFormat="1" applyFont="1" applyFill="1" applyBorder="1" applyAlignment="1">
      <alignment shrinkToFit="1"/>
    </xf>
    <xf numFmtId="0" fontId="69" fillId="0" borderId="16" xfId="0" applyFont="1" applyFill="1" applyBorder="1" applyAlignment="1">
      <alignment shrinkToFit="1"/>
    </xf>
    <xf numFmtId="3" fontId="69" fillId="0" borderId="20" xfId="0" applyNumberFormat="1" applyFont="1" applyFill="1" applyBorder="1" applyAlignment="1">
      <alignment shrinkToFit="1"/>
    </xf>
    <xf numFmtId="0" fontId="69" fillId="0" borderId="52" xfId="0" applyFont="1" applyFill="1" applyBorder="1" applyAlignment="1">
      <alignment horizontal="center"/>
    </xf>
    <xf numFmtId="3" fontId="69" fillId="0" borderId="52" xfId="0" applyNumberFormat="1" applyFont="1" applyFill="1" applyBorder="1" applyAlignment="1">
      <alignment/>
    </xf>
    <xf numFmtId="3" fontId="69" fillId="0" borderId="52" xfId="0" applyNumberFormat="1" applyFont="1" applyFill="1" applyBorder="1" applyAlignment="1">
      <alignment horizontal="right"/>
    </xf>
    <xf numFmtId="3" fontId="69" fillId="0" borderId="52" xfId="0" applyNumberFormat="1" applyFont="1" applyFill="1" applyBorder="1" applyAlignment="1">
      <alignment horizontal="center" vertical="center"/>
    </xf>
    <xf numFmtId="3" fontId="69" fillId="0" borderId="53" xfId="0" applyNumberFormat="1" applyFont="1" applyFill="1" applyBorder="1" applyAlignment="1">
      <alignment shrinkToFit="1"/>
    </xf>
    <xf numFmtId="0" fontId="69" fillId="0" borderId="54" xfId="0" applyFont="1" applyFill="1" applyBorder="1" applyAlignment="1">
      <alignment shrinkToFit="1"/>
    </xf>
    <xf numFmtId="0" fontId="69" fillId="0" borderId="51" xfId="0" applyFont="1" applyBorder="1" applyAlignment="1">
      <alignment horizontal="center"/>
    </xf>
    <xf numFmtId="3" fontId="69" fillId="0" borderId="51" xfId="0" applyNumberFormat="1" applyFont="1" applyBorder="1" applyAlignment="1">
      <alignment/>
    </xf>
    <xf numFmtId="178" fontId="69" fillId="0" borderId="24" xfId="0" applyNumberFormat="1" applyFont="1" applyBorder="1" applyAlignment="1">
      <alignment vertical="center"/>
    </xf>
    <xf numFmtId="0" fontId="69" fillId="0" borderId="32" xfId="0" applyFont="1" applyBorder="1" applyAlignment="1">
      <alignment vertical="center"/>
    </xf>
    <xf numFmtId="0" fontId="79" fillId="0" borderId="32" xfId="0" applyFont="1" applyBorder="1" applyAlignment="1">
      <alignment vertical="center"/>
    </xf>
    <xf numFmtId="178" fontId="79" fillId="0" borderId="24" xfId="0" applyNumberFormat="1" applyFont="1" applyBorder="1" applyAlignment="1">
      <alignment vertical="center"/>
    </xf>
    <xf numFmtId="0" fontId="0" fillId="0" borderId="0" xfId="0" applyFont="1" applyFill="1" applyBorder="1" applyAlignment="1">
      <alignment/>
    </xf>
    <xf numFmtId="3" fontId="69" fillId="0" borderId="23" xfId="0" applyNumberFormat="1" applyFont="1" applyFill="1" applyBorder="1" applyAlignment="1">
      <alignment shrinkToFit="1"/>
    </xf>
    <xf numFmtId="0" fontId="69" fillId="0" borderId="16" xfId="0" applyFont="1" applyFill="1" applyBorder="1" applyAlignment="1">
      <alignment horizontal="center"/>
    </xf>
    <xf numFmtId="3" fontId="69" fillId="0" borderId="15" xfId="0" applyNumberFormat="1" applyFont="1" applyFill="1" applyBorder="1" applyAlignment="1">
      <alignment horizontal="center" vertical="center"/>
    </xf>
    <xf numFmtId="3" fontId="69" fillId="0" borderId="12" xfId="0" applyNumberFormat="1" applyFont="1" applyBorder="1" applyAlignment="1">
      <alignment horizontal="center" vertical="center"/>
    </xf>
    <xf numFmtId="3" fontId="69" fillId="0" borderId="55" xfId="0" applyNumberFormat="1" applyFont="1" applyFill="1" applyBorder="1" applyAlignment="1">
      <alignment/>
    </xf>
    <xf numFmtId="3" fontId="69" fillId="0" borderId="56" xfId="0" applyNumberFormat="1" applyFont="1" applyFill="1" applyBorder="1" applyAlignment="1">
      <alignment/>
    </xf>
    <xf numFmtId="3" fontId="69" fillId="0" borderId="57" xfId="0" applyNumberFormat="1" applyFont="1" applyFill="1" applyBorder="1" applyAlignment="1">
      <alignment/>
    </xf>
    <xf numFmtId="3" fontId="69" fillId="0" borderId="58" xfId="0" applyNumberFormat="1" applyFont="1" applyFill="1" applyBorder="1" applyAlignment="1">
      <alignment/>
    </xf>
    <xf numFmtId="3" fontId="69" fillId="0" borderId="59" xfId="0" applyNumberFormat="1" applyFont="1" applyFill="1" applyBorder="1" applyAlignment="1">
      <alignment/>
    </xf>
    <xf numFmtId="3" fontId="69" fillId="0" borderId="57" xfId="0" applyNumberFormat="1" applyFont="1" applyBorder="1" applyAlignment="1">
      <alignment/>
    </xf>
    <xf numFmtId="3" fontId="69" fillId="0" borderId="60" xfId="0" applyNumberFormat="1" applyFont="1" applyBorder="1" applyAlignment="1">
      <alignment/>
    </xf>
    <xf numFmtId="0" fontId="69" fillId="0" borderId="61" xfId="0" applyFont="1" applyBorder="1" applyAlignment="1">
      <alignment horizontal="center"/>
    </xf>
    <xf numFmtId="0" fontId="69" fillId="0" borderId="0" xfId="0" applyFont="1" applyAlignment="1">
      <alignment/>
    </xf>
    <xf numFmtId="0" fontId="76" fillId="0" borderId="0" xfId="0" applyFont="1" applyAlignment="1">
      <alignment shrinkToFit="1"/>
    </xf>
    <xf numFmtId="0" fontId="69" fillId="0" borderId="35" xfId="0" applyFont="1" applyBorder="1" applyAlignment="1">
      <alignment horizontal="center" vertical="center"/>
    </xf>
    <xf numFmtId="0" fontId="69" fillId="0" borderId="0" xfId="0" applyFont="1" applyFill="1" applyBorder="1" applyAlignment="1">
      <alignment horizontal="center" vertical="center"/>
    </xf>
    <xf numFmtId="0" fontId="69" fillId="0" borderId="12" xfId="0" applyFont="1" applyFill="1" applyBorder="1" applyAlignment="1">
      <alignment horizontal="center"/>
    </xf>
    <xf numFmtId="3" fontId="69" fillId="0" borderId="24" xfId="0" applyNumberFormat="1" applyFont="1" applyFill="1" applyBorder="1" applyAlignment="1">
      <alignment horizontal="center"/>
    </xf>
    <xf numFmtId="0" fontId="69" fillId="0" borderId="24" xfId="0" applyFont="1" applyFill="1" applyBorder="1" applyAlignment="1">
      <alignment horizontal="center"/>
    </xf>
    <xf numFmtId="3" fontId="69" fillId="0" borderId="25" xfId="0" applyNumberFormat="1" applyFont="1" applyBorder="1" applyAlignment="1">
      <alignment horizontal="center" vertical="center"/>
    </xf>
    <xf numFmtId="0" fontId="69" fillId="0" borderId="23" xfId="0" applyFont="1" applyBorder="1" applyAlignment="1">
      <alignment horizontal="center"/>
    </xf>
    <xf numFmtId="0" fontId="69" fillId="0" borderId="51" xfId="0" applyFont="1" applyFill="1" applyBorder="1" applyAlignment="1">
      <alignment horizontal="center"/>
    </xf>
    <xf numFmtId="0" fontId="69" fillId="0" borderId="62" xfId="0" applyFont="1" applyFill="1" applyBorder="1" applyAlignment="1">
      <alignment horizontal="center"/>
    </xf>
    <xf numFmtId="3" fontId="69" fillId="0" borderId="63" xfId="0" applyNumberFormat="1" applyFont="1" applyFill="1" applyBorder="1" applyAlignment="1">
      <alignment/>
    </xf>
    <xf numFmtId="3" fontId="69" fillId="0" borderId="64" xfId="0" applyNumberFormat="1" applyFont="1" applyFill="1" applyBorder="1" applyAlignment="1">
      <alignment/>
    </xf>
    <xf numFmtId="3" fontId="69" fillId="0" borderId="65" xfId="0" applyNumberFormat="1" applyFont="1" applyFill="1" applyBorder="1" applyAlignment="1">
      <alignment/>
    </xf>
    <xf numFmtId="38" fontId="69" fillId="0" borderId="63" xfId="49" applyFont="1" applyFill="1" applyBorder="1" applyAlignment="1">
      <alignment/>
    </xf>
    <xf numFmtId="38" fontId="69" fillId="0" borderId="64" xfId="49" applyFont="1" applyFill="1" applyBorder="1" applyAlignment="1">
      <alignment/>
    </xf>
    <xf numFmtId="0" fontId="69" fillId="0" borderId="66" xfId="0" applyFont="1" applyBorder="1" applyAlignment="1">
      <alignment/>
    </xf>
    <xf numFmtId="0" fontId="80" fillId="0" borderId="66" xfId="0" applyFont="1" applyBorder="1" applyAlignment="1">
      <alignment horizontal="center"/>
    </xf>
    <xf numFmtId="0" fontId="74" fillId="0" borderId="66" xfId="0" applyFont="1" applyBorder="1" applyAlignment="1">
      <alignment horizontal="center" vertical="center"/>
    </xf>
    <xf numFmtId="0" fontId="69" fillId="0" borderId="0" xfId="0" applyFont="1" applyBorder="1" applyAlignment="1">
      <alignment vertical="center"/>
    </xf>
    <xf numFmtId="0" fontId="69" fillId="0" borderId="17" xfId="0" applyFont="1" applyBorder="1" applyAlignment="1">
      <alignment/>
    </xf>
    <xf numFmtId="0" fontId="69" fillId="0" borderId="11" xfId="0" applyFont="1" applyBorder="1" applyAlignment="1">
      <alignment/>
    </xf>
    <xf numFmtId="0" fontId="69" fillId="0" borderId="19" xfId="0" applyFont="1" applyBorder="1" applyAlignment="1">
      <alignment/>
    </xf>
    <xf numFmtId="0" fontId="69" fillId="0" borderId="21" xfId="0" applyFont="1" applyBorder="1" applyAlignment="1">
      <alignment/>
    </xf>
    <xf numFmtId="0" fontId="69" fillId="0" borderId="16" xfId="0" applyFont="1" applyBorder="1" applyAlignment="1">
      <alignment/>
    </xf>
    <xf numFmtId="0" fontId="0" fillId="0" borderId="0" xfId="0" applyFont="1" applyAlignment="1">
      <alignment vertical="center"/>
    </xf>
    <xf numFmtId="0" fontId="71" fillId="0" borderId="25" xfId="0" applyFont="1" applyBorder="1" applyAlignment="1">
      <alignment horizontal="center"/>
    </xf>
    <xf numFmtId="178" fontId="0" fillId="0" borderId="0" xfId="0" applyNumberFormat="1" applyFont="1" applyAlignment="1">
      <alignment/>
    </xf>
    <xf numFmtId="0" fontId="69" fillId="0" borderId="0" xfId="0" applyFont="1" applyBorder="1" applyAlignment="1">
      <alignment/>
    </xf>
    <xf numFmtId="3" fontId="69" fillId="0" borderId="0" xfId="0" applyNumberFormat="1" applyFont="1" applyBorder="1" applyAlignment="1">
      <alignment/>
    </xf>
    <xf numFmtId="0" fontId="0" fillId="0" borderId="0" xfId="0" applyFont="1" applyAlignment="1">
      <alignment horizontal="center"/>
    </xf>
    <xf numFmtId="0" fontId="81" fillId="0" borderId="0" xfId="0" applyFont="1" applyAlignment="1">
      <alignment/>
    </xf>
    <xf numFmtId="183" fontId="69" fillId="0" borderId="12" xfId="0" applyNumberFormat="1" applyFont="1" applyBorder="1" applyAlignment="1">
      <alignment vertical="center"/>
    </xf>
    <xf numFmtId="0" fontId="69" fillId="0" borderId="12" xfId="0" applyFont="1" applyFill="1" applyBorder="1" applyAlignment="1">
      <alignment horizontal="center" vertical="center" wrapText="1"/>
    </xf>
    <xf numFmtId="0" fontId="69" fillId="0" borderId="12" xfId="0" applyFont="1" applyFill="1" applyBorder="1" applyAlignment="1">
      <alignment horizontal="center" vertical="center"/>
    </xf>
    <xf numFmtId="0" fontId="69" fillId="0" borderId="24" xfId="0" applyFont="1" applyFill="1" applyBorder="1" applyAlignment="1">
      <alignment horizontal="center"/>
    </xf>
    <xf numFmtId="0" fontId="69" fillId="6" borderId="12" xfId="0" applyFont="1" applyFill="1" applyBorder="1" applyAlignment="1">
      <alignment horizontal="center" vertical="center"/>
    </xf>
    <xf numFmtId="0" fontId="69" fillId="6" borderId="12" xfId="0" applyFont="1" applyFill="1" applyBorder="1" applyAlignment="1">
      <alignment horizontal="center" vertical="center" wrapText="1"/>
    </xf>
    <xf numFmtId="196" fontId="69" fillId="6" borderId="12" xfId="0" applyNumberFormat="1" applyFont="1" applyFill="1" applyBorder="1" applyAlignment="1">
      <alignment horizontal="center" vertical="center"/>
    </xf>
    <xf numFmtId="0" fontId="69" fillId="6" borderId="67" xfId="0" applyFont="1" applyFill="1" applyBorder="1" applyAlignment="1">
      <alignment horizontal="center" vertical="center"/>
    </xf>
    <xf numFmtId="0" fontId="69" fillId="6" borderId="12" xfId="0" applyFont="1" applyFill="1" applyBorder="1" applyAlignment="1">
      <alignment/>
    </xf>
    <xf numFmtId="0" fontId="69" fillId="6" borderId="12" xfId="0" applyFont="1" applyFill="1" applyBorder="1" applyAlignment="1">
      <alignment horizontal="center"/>
    </xf>
    <xf numFmtId="0" fontId="69" fillId="6" borderId="67" xfId="0" applyFont="1" applyFill="1" applyBorder="1" applyAlignment="1">
      <alignment/>
    </xf>
    <xf numFmtId="196" fontId="69" fillId="6" borderId="12" xfId="0" applyNumberFormat="1" applyFont="1" applyFill="1" applyBorder="1" applyAlignment="1">
      <alignment/>
    </xf>
    <xf numFmtId="0" fontId="69" fillId="6" borderId="13" xfId="0" applyFont="1" applyFill="1" applyBorder="1" applyAlignment="1">
      <alignment/>
    </xf>
    <xf numFmtId="178" fontId="69" fillId="6" borderId="49" xfId="0" applyNumberFormat="1" applyFont="1" applyFill="1" applyBorder="1" applyAlignment="1">
      <alignment/>
    </xf>
    <xf numFmtId="0" fontId="69" fillId="6" borderId="68" xfId="0" applyFont="1" applyFill="1" applyBorder="1" applyAlignment="1">
      <alignment/>
    </xf>
    <xf numFmtId="0" fontId="69" fillId="6" borderId="20" xfId="0" applyFont="1" applyFill="1" applyBorder="1" applyAlignment="1">
      <alignment/>
    </xf>
    <xf numFmtId="0" fontId="69" fillId="6" borderId="24" xfId="0" applyFont="1" applyFill="1" applyBorder="1" applyAlignment="1">
      <alignment/>
    </xf>
    <xf numFmtId="178" fontId="69" fillId="6" borderId="24" xfId="0" applyNumberFormat="1" applyFont="1" applyFill="1" applyBorder="1" applyAlignment="1">
      <alignment horizontal="center"/>
    </xf>
    <xf numFmtId="4" fontId="69" fillId="6" borderId="24" xfId="0" applyNumberFormat="1" applyFont="1" applyFill="1" applyBorder="1" applyAlignment="1">
      <alignment horizontal="center"/>
    </xf>
    <xf numFmtId="0" fontId="69" fillId="6" borderId="24" xfId="0" applyFont="1" applyFill="1" applyBorder="1" applyAlignment="1">
      <alignment/>
    </xf>
    <xf numFmtId="178" fontId="69" fillId="6" borderId="25" xfId="0" applyNumberFormat="1" applyFont="1" applyFill="1" applyBorder="1" applyAlignment="1">
      <alignment horizontal="center"/>
    </xf>
    <xf numFmtId="0" fontId="69" fillId="6" borderId="69" xfId="0" applyFont="1" applyFill="1" applyBorder="1" applyAlignment="1">
      <alignment horizontal="center"/>
    </xf>
    <xf numFmtId="0" fontId="69" fillId="6" borderId="25" xfId="0" applyFont="1" applyFill="1" applyBorder="1" applyAlignment="1">
      <alignment horizontal="center"/>
    </xf>
    <xf numFmtId="4" fontId="69" fillId="6" borderId="25" xfId="0" applyNumberFormat="1" applyFont="1" applyFill="1" applyBorder="1" applyAlignment="1">
      <alignment horizontal="center"/>
    </xf>
    <xf numFmtId="0" fontId="69" fillId="6" borderId="69" xfId="0" applyFont="1" applyFill="1" applyBorder="1" applyAlignment="1">
      <alignment/>
    </xf>
    <xf numFmtId="0" fontId="69" fillId="6" borderId="40" xfId="0" applyFont="1" applyFill="1" applyBorder="1" applyAlignment="1">
      <alignment horizontal="center"/>
    </xf>
    <xf numFmtId="0" fontId="69" fillId="6" borderId="24" xfId="0" applyFont="1" applyFill="1" applyBorder="1" applyAlignment="1">
      <alignment horizontal="center"/>
    </xf>
    <xf numFmtId="178" fontId="69" fillId="6" borderId="24" xfId="0" applyNumberFormat="1" applyFont="1" applyFill="1" applyBorder="1" applyAlignment="1">
      <alignment/>
    </xf>
    <xf numFmtId="4" fontId="69" fillId="6" borderId="24" xfId="0" applyNumberFormat="1" applyFont="1" applyFill="1" applyBorder="1" applyAlignment="1">
      <alignment/>
    </xf>
    <xf numFmtId="230" fontId="69" fillId="6" borderId="24" xfId="0" applyNumberFormat="1" applyFont="1" applyFill="1" applyBorder="1" applyAlignment="1">
      <alignment/>
    </xf>
    <xf numFmtId="0" fontId="69" fillId="6" borderId="70" xfId="0" applyFont="1" applyFill="1" applyBorder="1" applyAlignment="1">
      <alignment/>
    </xf>
    <xf numFmtId="178" fontId="69" fillId="6" borderId="25" xfId="0" applyNumberFormat="1" applyFont="1" applyFill="1" applyBorder="1" applyAlignment="1">
      <alignment/>
    </xf>
    <xf numFmtId="0" fontId="69" fillId="6" borderId="20" xfId="0" applyFont="1" applyFill="1" applyBorder="1" applyAlignment="1">
      <alignment horizontal="center"/>
    </xf>
    <xf numFmtId="0" fontId="69" fillId="6" borderId="71" xfId="0" applyFont="1" applyFill="1" applyBorder="1" applyAlignment="1">
      <alignment horizontal="center"/>
    </xf>
    <xf numFmtId="0" fontId="69" fillId="6" borderId="51" xfId="0" applyFont="1" applyFill="1" applyBorder="1" applyAlignment="1">
      <alignment/>
    </xf>
    <xf numFmtId="178" fontId="69" fillId="6" borderId="51" xfId="0" applyNumberFormat="1" applyFont="1" applyFill="1" applyBorder="1" applyAlignment="1">
      <alignment/>
    </xf>
    <xf numFmtId="4" fontId="69" fillId="6" borderId="51" xfId="0" applyNumberFormat="1" applyFont="1" applyFill="1" applyBorder="1" applyAlignment="1">
      <alignment/>
    </xf>
    <xf numFmtId="178" fontId="69" fillId="6" borderId="51" xfId="0" applyNumberFormat="1" applyFont="1" applyFill="1" applyBorder="1" applyAlignment="1">
      <alignment horizontal="center"/>
    </xf>
    <xf numFmtId="0" fontId="69" fillId="6" borderId="72" xfId="0" applyFont="1" applyFill="1" applyBorder="1" applyAlignment="1">
      <alignment/>
    </xf>
    <xf numFmtId="178" fontId="69" fillId="6" borderId="46" xfId="0" applyNumberFormat="1" applyFont="1" applyFill="1" applyBorder="1" applyAlignment="1">
      <alignment horizontal="center"/>
    </xf>
    <xf numFmtId="0" fontId="69" fillId="6" borderId="25" xfId="0" applyFont="1" applyFill="1" applyBorder="1" applyAlignment="1">
      <alignment/>
    </xf>
    <xf numFmtId="178" fontId="69" fillId="6" borderId="25" xfId="0" applyNumberFormat="1" applyFont="1" applyFill="1" applyBorder="1" applyAlignment="1">
      <alignment horizontal="right" wrapText="1"/>
    </xf>
    <xf numFmtId="4" fontId="69" fillId="6" borderId="25" xfId="0" applyNumberFormat="1" applyFont="1" applyFill="1" applyBorder="1" applyAlignment="1">
      <alignment horizontal="right"/>
    </xf>
    <xf numFmtId="178" fontId="69" fillId="6" borderId="25" xfId="0" applyNumberFormat="1" applyFont="1" applyFill="1" applyBorder="1" applyAlignment="1">
      <alignment horizontal="right"/>
    </xf>
    <xf numFmtId="178" fontId="69" fillId="6" borderId="26" xfId="0" applyNumberFormat="1" applyFont="1" applyFill="1" applyBorder="1" applyAlignment="1">
      <alignment horizontal="right"/>
    </xf>
    <xf numFmtId="0" fontId="69" fillId="6" borderId="35" xfId="0" applyFont="1" applyFill="1" applyBorder="1" applyAlignment="1">
      <alignment horizontal="center"/>
    </xf>
    <xf numFmtId="178" fontId="69" fillId="6" borderId="35" xfId="0" applyNumberFormat="1" applyFont="1" applyFill="1" applyBorder="1" applyAlignment="1">
      <alignment/>
    </xf>
    <xf numFmtId="191" fontId="69" fillId="6" borderId="35" xfId="49" applyNumberFormat="1" applyFont="1" applyFill="1" applyBorder="1" applyAlignment="1">
      <alignment/>
    </xf>
    <xf numFmtId="179" fontId="69" fillId="6" borderId="35" xfId="0" applyNumberFormat="1" applyFont="1" applyFill="1" applyBorder="1" applyAlignment="1">
      <alignment/>
    </xf>
    <xf numFmtId="178" fontId="69" fillId="6" borderId="73" xfId="0" applyNumberFormat="1" applyFont="1" applyFill="1" applyBorder="1" applyAlignment="1">
      <alignment horizontal="center"/>
    </xf>
    <xf numFmtId="181" fontId="69" fillId="6" borderId="27" xfId="0" applyNumberFormat="1" applyFont="1" applyFill="1" applyBorder="1" applyAlignment="1">
      <alignment/>
    </xf>
    <xf numFmtId="0" fontId="69" fillId="0" borderId="0" xfId="0" applyFont="1" applyFill="1" applyBorder="1" applyAlignment="1">
      <alignment horizontal="center" vertical="center"/>
    </xf>
    <xf numFmtId="0" fontId="69" fillId="0" borderId="0" xfId="0" applyFont="1" applyFill="1" applyBorder="1" applyAlignment="1">
      <alignment horizontal="center"/>
    </xf>
    <xf numFmtId="178" fontId="69" fillId="0" borderId="0" xfId="0" applyNumberFormat="1" applyFont="1" applyFill="1" applyBorder="1" applyAlignment="1">
      <alignment horizontal="center"/>
    </xf>
    <xf numFmtId="0" fontId="69" fillId="0" borderId="0" xfId="0" applyFont="1" applyFill="1" applyBorder="1" applyAlignment="1">
      <alignment vertical="center"/>
    </xf>
    <xf numFmtId="38" fontId="71" fillId="0" borderId="0" xfId="49" applyFont="1" applyFill="1" applyBorder="1" applyAlignment="1">
      <alignment vertical="center"/>
    </xf>
    <xf numFmtId="0" fontId="76" fillId="0" borderId="0" xfId="0" applyFont="1" applyAlignment="1">
      <alignment vertical="center"/>
    </xf>
    <xf numFmtId="0" fontId="69" fillId="0" borderId="0" xfId="0" applyFont="1" applyBorder="1" applyAlignment="1">
      <alignment horizontal="center"/>
    </xf>
    <xf numFmtId="3" fontId="69" fillId="0" borderId="19" xfId="0" applyNumberFormat="1" applyFont="1" applyBorder="1" applyAlignment="1">
      <alignment/>
    </xf>
    <xf numFmtId="3" fontId="69" fillId="0" borderId="0" xfId="0" applyNumberFormat="1" applyFont="1" applyFill="1" applyBorder="1" applyAlignment="1">
      <alignment shrinkToFit="1"/>
    </xf>
    <xf numFmtId="0" fontId="69" fillId="0" borderId="19" xfId="0" applyFont="1" applyBorder="1" applyAlignment="1">
      <alignment shrinkToFit="1"/>
    </xf>
    <xf numFmtId="0" fontId="80" fillId="0" borderId="0" xfId="0" applyFont="1" applyAlignment="1">
      <alignment/>
    </xf>
    <xf numFmtId="0" fontId="82" fillId="0" borderId="0" xfId="0" applyFont="1" applyAlignment="1">
      <alignment/>
    </xf>
    <xf numFmtId="0" fontId="0" fillId="0" borderId="12" xfId="0" applyBorder="1" applyAlignment="1">
      <alignment/>
    </xf>
    <xf numFmtId="0" fontId="0" fillId="0" borderId="14" xfId="0" applyFont="1" applyBorder="1" applyAlignment="1">
      <alignment vertical="top"/>
    </xf>
    <xf numFmtId="0" fontId="0" fillId="0" borderId="20" xfId="0" applyFont="1" applyBorder="1" applyAlignment="1">
      <alignment vertical="top"/>
    </xf>
    <xf numFmtId="0" fontId="0" fillId="0" borderId="0" xfId="0" applyFont="1" applyBorder="1" applyAlignment="1">
      <alignment vertical="top"/>
    </xf>
    <xf numFmtId="0" fontId="0" fillId="0" borderId="17" xfId="0" applyFont="1" applyBorder="1" applyAlignment="1">
      <alignment vertical="top"/>
    </xf>
    <xf numFmtId="0" fontId="0" fillId="0" borderId="23" xfId="0" applyFont="1" applyBorder="1" applyAlignment="1">
      <alignment vertical="top"/>
    </xf>
    <xf numFmtId="0" fontId="71" fillId="0" borderId="0" xfId="0" applyFont="1" applyBorder="1" applyAlignment="1">
      <alignment horizontal="center"/>
    </xf>
    <xf numFmtId="0" fontId="69" fillId="0" borderId="0" xfId="0" applyFont="1" applyBorder="1" applyAlignment="1">
      <alignment horizontal="left"/>
    </xf>
    <xf numFmtId="0" fontId="69" fillId="0" borderId="25" xfId="0" applyFont="1" applyBorder="1" applyAlignment="1">
      <alignment horizontal="right"/>
    </xf>
    <xf numFmtId="0" fontId="0" fillId="0" borderId="20" xfId="0" applyFont="1" applyBorder="1" applyAlignment="1">
      <alignment horizontal="left" vertical="center"/>
    </xf>
    <xf numFmtId="0" fontId="0" fillId="0" borderId="13" xfId="0" applyFont="1" applyBorder="1" applyAlignment="1">
      <alignment vertical="center"/>
    </xf>
    <xf numFmtId="0" fontId="0" fillId="0" borderId="20" xfId="0" applyFont="1" applyBorder="1" applyAlignment="1">
      <alignment vertical="center"/>
    </xf>
    <xf numFmtId="0" fontId="69" fillId="0" borderId="0" xfId="0" applyFont="1" applyBorder="1" applyAlignment="1">
      <alignment horizontal="center" shrinkToFit="1"/>
    </xf>
    <xf numFmtId="0" fontId="0" fillId="0" borderId="12" xfId="0" applyBorder="1" applyAlignment="1">
      <alignment horizontal="right"/>
    </xf>
    <xf numFmtId="0" fontId="0" fillId="0" borderId="74" xfId="0" applyFont="1" applyBorder="1" applyAlignment="1">
      <alignment/>
    </xf>
    <xf numFmtId="0" fontId="3" fillId="0" borderId="75" xfId="0" applyFont="1" applyBorder="1" applyAlignment="1">
      <alignment/>
    </xf>
    <xf numFmtId="0" fontId="0" fillId="0" borderId="0" xfId="0" applyFill="1" applyBorder="1" applyAlignment="1">
      <alignment/>
    </xf>
    <xf numFmtId="0" fontId="0" fillId="0" borderId="0" xfId="0" applyAlignment="1">
      <alignment vertical="top"/>
    </xf>
    <xf numFmtId="0" fontId="69" fillId="0" borderId="76" xfId="0" applyFont="1" applyBorder="1" applyAlignment="1">
      <alignment vertical="center"/>
    </xf>
    <xf numFmtId="178" fontId="69" fillId="6" borderId="24" xfId="0" applyNumberFormat="1" applyFont="1" applyFill="1" applyBorder="1" applyAlignment="1">
      <alignment vertical="center"/>
    </xf>
    <xf numFmtId="178" fontId="69" fillId="6" borderId="33" xfId="0" applyNumberFormat="1" applyFont="1" applyFill="1" applyBorder="1" applyAlignment="1">
      <alignment horizontal="center" vertical="center"/>
    </xf>
    <xf numFmtId="178" fontId="69" fillId="6" borderId="34" xfId="0" applyNumberFormat="1" applyFont="1" applyFill="1" applyBorder="1" applyAlignment="1">
      <alignment horizontal="center" vertical="center"/>
    </xf>
    <xf numFmtId="178" fontId="69" fillId="6" borderId="35" xfId="0" applyNumberFormat="1" applyFont="1" applyFill="1" applyBorder="1" applyAlignment="1">
      <alignment vertical="center"/>
    </xf>
    <xf numFmtId="178" fontId="69" fillId="6" borderId="45" xfId="0" applyNumberFormat="1" applyFont="1" applyFill="1" applyBorder="1" applyAlignment="1">
      <alignment horizontal="center" vertical="center"/>
    </xf>
    <xf numFmtId="178" fontId="69" fillId="6" borderId="36" xfId="0" applyNumberFormat="1" applyFont="1" applyFill="1" applyBorder="1" applyAlignment="1">
      <alignment horizontal="center" vertical="center"/>
    </xf>
    <xf numFmtId="3" fontId="69" fillId="0" borderId="39" xfId="0" applyNumberFormat="1" applyFont="1" applyFill="1" applyBorder="1" applyAlignment="1">
      <alignment/>
    </xf>
    <xf numFmtId="3" fontId="69" fillId="0" borderId="28" xfId="0" applyNumberFormat="1" applyFont="1" applyFill="1" applyBorder="1" applyAlignment="1">
      <alignment horizontal="right"/>
    </xf>
    <xf numFmtId="3" fontId="69" fillId="0" borderId="77" xfId="0" applyNumberFormat="1" applyFont="1" applyFill="1" applyBorder="1" applyAlignment="1">
      <alignment/>
    </xf>
    <xf numFmtId="3" fontId="69" fillId="0" borderId="78" xfId="0" applyNumberFormat="1" applyFont="1" applyFill="1" applyBorder="1" applyAlignment="1">
      <alignment horizontal="center" vertical="center"/>
    </xf>
    <xf numFmtId="3" fontId="69" fillId="0" borderId="71" xfId="0" applyNumberFormat="1" applyFont="1" applyFill="1" applyBorder="1" applyAlignment="1">
      <alignment horizontal="center" vertical="center" shrinkToFit="1"/>
    </xf>
    <xf numFmtId="0" fontId="69" fillId="0" borderId="77" xfId="0" applyFont="1" applyFill="1" applyBorder="1" applyAlignment="1">
      <alignment shrinkToFit="1"/>
    </xf>
    <xf numFmtId="3" fontId="69" fillId="0" borderId="12" xfId="0" applyNumberFormat="1" applyFont="1" applyBorder="1" applyAlignment="1">
      <alignment/>
    </xf>
    <xf numFmtId="3" fontId="69" fillId="0" borderId="44" xfId="0" applyNumberFormat="1" applyFont="1" applyBorder="1" applyAlignment="1">
      <alignment/>
    </xf>
    <xf numFmtId="3" fontId="69" fillId="0" borderId="22" xfId="0" applyNumberFormat="1" applyFont="1" applyFill="1" applyBorder="1" applyAlignment="1">
      <alignment shrinkToFit="1"/>
    </xf>
    <xf numFmtId="0" fontId="69" fillId="0" borderId="12" xfId="0" applyFont="1" applyBorder="1" applyAlignment="1">
      <alignment shrinkToFit="1"/>
    </xf>
    <xf numFmtId="0" fontId="76" fillId="0" borderId="79" xfId="0" applyFont="1" applyBorder="1" applyAlignment="1">
      <alignment horizontal="center"/>
    </xf>
    <xf numFmtId="0" fontId="69" fillId="0" borderId="19" xfId="0" applyFont="1" applyBorder="1" applyAlignment="1">
      <alignment horizontal="center"/>
    </xf>
    <xf numFmtId="0" fontId="69" fillId="0" borderId="16" xfId="0" applyFont="1" applyBorder="1" applyAlignment="1">
      <alignment horizontal="center"/>
    </xf>
    <xf numFmtId="0" fontId="0" fillId="0" borderId="0" xfId="0" applyFont="1" applyBorder="1" applyAlignment="1">
      <alignment/>
    </xf>
    <xf numFmtId="0" fontId="3" fillId="0" borderId="0" xfId="0" applyFont="1" applyBorder="1" applyAlignment="1">
      <alignment/>
    </xf>
    <xf numFmtId="0" fontId="83" fillId="0" borderId="20" xfId="0" applyFont="1" applyBorder="1" applyAlignment="1">
      <alignment/>
    </xf>
    <xf numFmtId="0" fontId="69" fillId="0" borderId="14" xfId="0" applyFont="1" applyBorder="1" applyAlignment="1">
      <alignment/>
    </xf>
    <xf numFmtId="0" fontId="69" fillId="0" borderId="19" xfId="0" applyFont="1" applyBorder="1" applyAlignment="1">
      <alignment horizontal="center" vertical="center"/>
    </xf>
    <xf numFmtId="0" fontId="84" fillId="0" borderId="0" xfId="0" applyFont="1" applyAlignment="1">
      <alignment/>
    </xf>
    <xf numFmtId="0" fontId="84" fillId="0" borderId="0" xfId="0" applyFont="1" applyAlignment="1">
      <alignment horizontal="center"/>
    </xf>
    <xf numFmtId="0" fontId="69" fillId="0" borderId="80" xfId="0" applyFont="1" applyBorder="1" applyAlignment="1">
      <alignment horizontal="center"/>
    </xf>
    <xf numFmtId="0" fontId="69" fillId="0" borderId="81" xfId="0" applyFont="1" applyBorder="1" applyAlignment="1">
      <alignment horizontal="center"/>
    </xf>
    <xf numFmtId="0" fontId="69" fillId="0" borderId="81" xfId="0" applyFont="1" applyBorder="1" applyAlignment="1">
      <alignment horizontal="center" vertical="center"/>
    </xf>
    <xf numFmtId="0" fontId="69" fillId="0" borderId="15" xfId="0" applyFont="1" applyBorder="1" applyAlignment="1">
      <alignment horizontal="center"/>
    </xf>
    <xf numFmtId="0" fontId="69" fillId="0" borderId="19" xfId="0" applyFont="1" applyBorder="1" applyAlignment="1">
      <alignment horizontal="center" shrinkToFit="1"/>
    </xf>
    <xf numFmtId="0" fontId="69" fillId="0" borderId="81" xfId="0" applyFont="1" applyBorder="1" applyAlignment="1">
      <alignment horizontal="center" shrinkToFit="1"/>
    </xf>
    <xf numFmtId="0" fontId="69" fillId="0" borderId="82" xfId="0" applyFont="1" applyBorder="1" applyAlignment="1">
      <alignment horizontal="center"/>
    </xf>
    <xf numFmtId="3" fontId="69" fillId="0" borderId="83" xfId="0" applyNumberFormat="1" applyFont="1" applyBorder="1" applyAlignment="1">
      <alignment/>
    </xf>
    <xf numFmtId="0" fontId="3" fillId="0" borderId="0" xfId="0" applyFont="1" applyAlignment="1">
      <alignment wrapText="1"/>
    </xf>
    <xf numFmtId="0" fontId="82" fillId="0" borderId="0" xfId="0" applyFont="1" applyAlignment="1">
      <alignment horizontal="center"/>
    </xf>
    <xf numFmtId="0" fontId="69" fillId="0" borderId="84" xfId="0" applyFont="1" applyBorder="1" applyAlignment="1">
      <alignment horizontal="center" vertical="center" wrapText="1"/>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69" fillId="0" borderId="15" xfId="0" applyFont="1" applyBorder="1" applyAlignment="1">
      <alignment horizontal="center" vertical="center" wrapText="1"/>
    </xf>
    <xf numFmtId="0" fontId="0" fillId="0" borderId="19" xfId="0" applyFont="1" applyBorder="1" applyAlignment="1">
      <alignment horizontal="center" vertical="center"/>
    </xf>
    <xf numFmtId="0" fontId="0" fillId="0" borderId="16" xfId="0" applyFont="1" applyBorder="1" applyAlignment="1">
      <alignment horizontal="center" vertical="center"/>
    </xf>
    <xf numFmtId="0" fontId="69" fillId="0" borderId="0" xfId="0" applyFont="1" applyAlignment="1">
      <alignment horizontal="left"/>
    </xf>
    <xf numFmtId="0" fontId="85" fillId="0" borderId="0" xfId="0" applyFont="1" applyAlignment="1">
      <alignment horizontal="center" vertical="center"/>
    </xf>
    <xf numFmtId="0" fontId="69" fillId="0" borderId="0" xfId="0" applyFont="1" applyAlignment="1">
      <alignment/>
    </xf>
    <xf numFmtId="0" fontId="85" fillId="0" borderId="0" xfId="0" applyFont="1" applyAlignment="1">
      <alignment vertical="center"/>
    </xf>
    <xf numFmtId="0" fontId="69" fillId="0" borderId="24" xfId="0" applyFont="1" applyBorder="1" applyAlignment="1">
      <alignment horizontal="center"/>
    </xf>
    <xf numFmtId="0" fontId="69" fillId="0" borderId="37" xfId="0" applyFont="1" applyBorder="1" applyAlignment="1">
      <alignment horizontal="center"/>
    </xf>
    <xf numFmtId="0" fontId="69" fillId="0" borderId="33" xfId="0" applyFont="1" applyBorder="1" applyAlignment="1">
      <alignment horizontal="center"/>
    </xf>
    <xf numFmtId="0" fontId="69" fillId="6" borderId="35" xfId="0" applyFont="1" applyFill="1" applyBorder="1" applyAlignment="1">
      <alignment horizontal="center" vertical="center"/>
    </xf>
    <xf numFmtId="0" fontId="69" fillId="6" borderId="47" xfId="0" applyFont="1" applyFill="1" applyBorder="1" applyAlignment="1">
      <alignment horizontal="center" vertical="center"/>
    </xf>
    <xf numFmtId="0" fontId="69" fillId="6" borderId="45" xfId="0" applyFont="1" applyFill="1" applyBorder="1" applyAlignment="1">
      <alignment horizontal="center" vertical="center"/>
    </xf>
    <xf numFmtId="0" fontId="69" fillId="0" borderId="24" xfId="0" applyFont="1" applyBorder="1" applyAlignment="1">
      <alignment horizontal="center" vertical="center"/>
    </xf>
    <xf numFmtId="0" fontId="69" fillId="0" borderId="37" xfId="0" applyFont="1" applyBorder="1" applyAlignment="1">
      <alignment horizontal="center" vertical="center"/>
    </xf>
    <xf numFmtId="0" fontId="69" fillId="0" borderId="33" xfId="0" applyFont="1" applyBorder="1" applyAlignment="1">
      <alignment horizontal="center" vertical="center"/>
    </xf>
    <xf numFmtId="0" fontId="69" fillId="0" borderId="28" xfId="0" applyFont="1" applyBorder="1" applyAlignment="1">
      <alignment horizontal="center" vertical="center"/>
    </xf>
    <xf numFmtId="0" fontId="69" fillId="0" borderId="48" xfId="0" applyFont="1" applyBorder="1" applyAlignment="1">
      <alignment horizontal="center" vertical="center"/>
    </xf>
    <xf numFmtId="0" fontId="69" fillId="0" borderId="87" xfId="0" applyFont="1" applyBorder="1" applyAlignment="1">
      <alignment horizontal="center" vertical="center"/>
    </xf>
    <xf numFmtId="0" fontId="69" fillId="6" borderId="35" xfId="0" applyFont="1" applyFill="1" applyBorder="1" applyAlignment="1">
      <alignment horizontal="center"/>
    </xf>
    <xf numFmtId="0" fontId="69" fillId="6" borderId="47" xfId="0" applyFont="1" applyFill="1" applyBorder="1" applyAlignment="1">
      <alignment horizontal="center"/>
    </xf>
    <xf numFmtId="0" fontId="69" fillId="6" borderId="45" xfId="0" applyFont="1" applyFill="1" applyBorder="1" applyAlignment="1">
      <alignment horizontal="center"/>
    </xf>
    <xf numFmtId="0" fontId="69" fillId="0" borderId="88" xfId="0" applyFont="1" applyFill="1" applyBorder="1" applyAlignment="1">
      <alignment horizontal="center" vertical="center"/>
    </xf>
    <xf numFmtId="0" fontId="69" fillId="0" borderId="47" xfId="0" applyFont="1" applyFill="1" applyBorder="1" applyAlignment="1">
      <alignment horizontal="center" vertical="center"/>
    </xf>
    <xf numFmtId="0" fontId="69" fillId="0" borderId="36" xfId="0" applyFont="1" applyFill="1" applyBorder="1" applyAlignment="1">
      <alignment horizontal="center" vertical="center"/>
    </xf>
    <xf numFmtId="178" fontId="69" fillId="0" borderId="35" xfId="0" applyNumberFormat="1" applyFont="1" applyFill="1" applyBorder="1" applyAlignment="1">
      <alignment horizontal="center" vertical="center"/>
    </xf>
    <xf numFmtId="178" fontId="69" fillId="0" borderId="45" xfId="0" applyNumberFormat="1" applyFont="1" applyFill="1" applyBorder="1" applyAlignment="1">
      <alignment horizontal="center" vertical="center"/>
    </xf>
    <xf numFmtId="178" fontId="69" fillId="0" borderId="36" xfId="0" applyNumberFormat="1" applyFont="1" applyFill="1" applyBorder="1" applyAlignment="1">
      <alignment horizontal="center" vertical="center"/>
    </xf>
    <xf numFmtId="0" fontId="69" fillId="0" borderId="0" xfId="0" applyFont="1" applyBorder="1" applyAlignment="1">
      <alignment wrapText="1"/>
    </xf>
    <xf numFmtId="0" fontId="69" fillId="0" borderId="0" xfId="0" applyFont="1" applyAlignment="1">
      <alignment wrapText="1"/>
    </xf>
    <xf numFmtId="0" fontId="69" fillId="0" borderId="12" xfId="0" applyFont="1" applyFill="1" applyBorder="1" applyAlignment="1">
      <alignment horizontal="center" vertical="center" wrapText="1"/>
    </xf>
    <xf numFmtId="0" fontId="76" fillId="0" borderId="0" xfId="0" applyFont="1" applyBorder="1" applyAlignment="1">
      <alignment wrapText="1"/>
    </xf>
    <xf numFmtId="0" fontId="76" fillId="0" borderId="0" xfId="0" applyFont="1" applyAlignment="1">
      <alignment wrapText="1"/>
    </xf>
    <xf numFmtId="0" fontId="78" fillId="0" borderId="0" xfId="0" applyFont="1" applyBorder="1" applyAlignment="1">
      <alignment wrapText="1"/>
    </xf>
    <xf numFmtId="0" fontId="78" fillId="0" borderId="0" xfId="0" applyFont="1" applyAlignment="1">
      <alignment wrapText="1"/>
    </xf>
    <xf numFmtId="0" fontId="71" fillId="0" borderId="0" xfId="0" applyFont="1" applyFill="1" applyBorder="1" applyAlignment="1">
      <alignment horizontal="center" vertical="center"/>
    </xf>
    <xf numFmtId="3" fontId="71" fillId="0" borderId="0" xfId="0" applyNumberFormat="1" applyFont="1" applyFill="1" applyBorder="1" applyAlignment="1">
      <alignment horizontal="right" vertical="center"/>
    </xf>
    <xf numFmtId="0" fontId="71" fillId="0" borderId="0" xfId="0" applyFont="1" applyFill="1" applyBorder="1" applyAlignment="1">
      <alignment horizontal="right" vertical="center"/>
    </xf>
    <xf numFmtId="0" fontId="69" fillId="0" borderId="0" xfId="0" applyFont="1" applyFill="1" applyBorder="1" applyAlignment="1">
      <alignment horizontal="center" vertical="center"/>
    </xf>
    <xf numFmtId="0" fontId="69" fillId="6" borderId="53" xfId="0" applyFont="1" applyFill="1" applyBorder="1" applyAlignment="1">
      <alignment horizontal="center"/>
    </xf>
    <xf numFmtId="0" fontId="69" fillId="6" borderId="89" xfId="0" applyFont="1" applyFill="1" applyBorder="1" applyAlignment="1">
      <alignment horizontal="center"/>
    </xf>
    <xf numFmtId="0" fontId="69" fillId="6" borderId="90" xfId="0" applyFont="1" applyFill="1" applyBorder="1" applyAlignment="1">
      <alignment horizontal="center"/>
    </xf>
    <xf numFmtId="0" fontId="69" fillId="0" borderId="35" xfId="0" applyFont="1" applyBorder="1" applyAlignment="1">
      <alignment horizontal="center" vertical="center"/>
    </xf>
    <xf numFmtId="0" fontId="69" fillId="0" borderId="47" xfId="0" applyFont="1" applyBorder="1" applyAlignment="1">
      <alignment horizontal="center" vertical="center"/>
    </xf>
    <xf numFmtId="0" fontId="69" fillId="0" borderId="36" xfId="0" applyFont="1" applyBorder="1" applyAlignment="1">
      <alignment horizontal="center" vertical="center"/>
    </xf>
    <xf numFmtId="0" fontId="83" fillId="0" borderId="91" xfId="0" applyFont="1" applyBorder="1" applyAlignment="1">
      <alignment horizontal="center"/>
    </xf>
    <xf numFmtId="0" fontId="83" fillId="0" borderId="92" xfId="0" applyFont="1" applyBorder="1" applyAlignment="1">
      <alignment horizontal="center"/>
    </xf>
    <xf numFmtId="0" fontId="69" fillId="0" borderId="13" xfId="0" applyFont="1" applyFill="1" applyBorder="1" applyAlignment="1">
      <alignment horizontal="center"/>
    </xf>
    <xf numFmtId="0" fontId="69" fillId="0" borderId="22" xfId="0" applyFont="1" applyBorder="1" applyAlignment="1">
      <alignment horizontal="center"/>
    </xf>
    <xf numFmtId="0" fontId="69" fillId="0" borderId="18" xfId="0" applyFont="1" applyBorder="1" applyAlignment="1">
      <alignment horizontal="center"/>
    </xf>
    <xf numFmtId="3" fontId="69" fillId="0" borderId="24" xfId="0" applyNumberFormat="1" applyFont="1" applyFill="1" applyBorder="1" applyAlignment="1">
      <alignment horizontal="center"/>
    </xf>
    <xf numFmtId="3" fontId="69" fillId="0" borderId="37" xfId="0" applyNumberFormat="1" applyFont="1" applyFill="1" applyBorder="1" applyAlignment="1">
      <alignment horizontal="center"/>
    </xf>
    <xf numFmtId="3" fontId="69" fillId="0" borderId="34" xfId="0" applyNumberFormat="1" applyFont="1" applyFill="1" applyBorder="1" applyAlignment="1">
      <alignment horizontal="center"/>
    </xf>
    <xf numFmtId="0" fontId="69" fillId="0" borderId="24" xfId="0" applyFont="1" applyFill="1" applyBorder="1" applyAlignment="1">
      <alignment horizontal="center"/>
    </xf>
    <xf numFmtId="0" fontId="69" fillId="0" borderId="37" xfId="0" applyFont="1" applyFill="1" applyBorder="1" applyAlignment="1">
      <alignment horizontal="center"/>
    </xf>
    <xf numFmtId="0" fontId="69" fillId="0" borderId="34" xfId="0" applyFont="1" applyFill="1" applyBorder="1" applyAlignment="1">
      <alignment horizontal="center"/>
    </xf>
    <xf numFmtId="3" fontId="69" fillId="0" borderId="48" xfId="0" applyNumberFormat="1" applyFont="1" applyFill="1" applyBorder="1" applyAlignment="1">
      <alignment horizontal="center"/>
    </xf>
    <xf numFmtId="3" fontId="69" fillId="0" borderId="14" xfId="0" applyNumberFormat="1" applyFont="1" applyBorder="1" applyAlignment="1">
      <alignment horizontal="center" vertical="center"/>
    </xf>
    <xf numFmtId="3" fontId="69" fillId="0" borderId="0" xfId="0" applyNumberFormat="1" applyFont="1" applyBorder="1" applyAlignment="1">
      <alignment horizontal="center" vertical="center"/>
    </xf>
    <xf numFmtId="3" fontId="69" fillId="0" borderId="55" xfId="0" applyNumberFormat="1" applyFont="1" applyBorder="1" applyAlignment="1">
      <alignment horizontal="center" vertical="center" wrapText="1"/>
    </xf>
    <xf numFmtId="0" fontId="0" fillId="0" borderId="60" xfId="0" applyFont="1" applyBorder="1" applyAlignment="1">
      <alignment horizontal="center" vertical="center"/>
    </xf>
    <xf numFmtId="0" fontId="69" fillId="0" borderId="19" xfId="0" applyFont="1" applyBorder="1" applyAlignment="1">
      <alignment horizontal="center" vertical="center"/>
    </xf>
    <xf numFmtId="0" fontId="69" fillId="0" borderId="51" xfId="0" applyFont="1" applyFill="1" applyBorder="1" applyAlignment="1">
      <alignment horizontal="center"/>
    </xf>
    <xf numFmtId="0" fontId="69" fillId="0" borderId="78" xfId="0" applyFont="1" applyFill="1" applyBorder="1" applyAlignment="1">
      <alignment horizontal="center"/>
    </xf>
    <xf numFmtId="0" fontId="69" fillId="0" borderId="93" xfId="0" applyFont="1" applyFill="1" applyBorder="1" applyAlignment="1">
      <alignment horizontal="center"/>
    </xf>
    <xf numFmtId="0" fontId="69" fillId="0" borderId="44" xfId="0" applyFont="1" applyBorder="1" applyAlignment="1">
      <alignment horizontal="center"/>
    </xf>
    <xf numFmtId="0" fontId="69" fillId="0" borderId="55" xfId="0" applyFont="1" applyBorder="1" applyAlignment="1">
      <alignment horizontal="center" vertical="center" wrapText="1"/>
    </xf>
    <xf numFmtId="0" fontId="0" fillId="0" borderId="58" xfId="0" applyFont="1" applyBorder="1" applyAlignment="1">
      <alignment vertical="center"/>
    </xf>
    <xf numFmtId="0" fontId="0" fillId="0" borderId="60" xfId="0" applyFont="1" applyBorder="1" applyAlignment="1">
      <alignment vertical="center"/>
    </xf>
    <xf numFmtId="0" fontId="0" fillId="0" borderId="58" xfId="0" applyFont="1" applyBorder="1" applyAlignment="1">
      <alignment horizontal="center" vertical="center"/>
    </xf>
    <xf numFmtId="0" fontId="0" fillId="0" borderId="15" xfId="0" applyFont="1" applyBorder="1" applyAlignment="1">
      <alignment horizontal="center" vertical="center" wrapText="1"/>
    </xf>
    <xf numFmtId="0" fontId="0" fillId="0" borderId="14" xfId="0" applyFont="1" applyBorder="1" applyAlignment="1">
      <alignment horizontal="center"/>
    </xf>
    <xf numFmtId="0" fontId="0" fillId="0" borderId="10" xfId="0" applyFont="1" applyBorder="1" applyAlignment="1">
      <alignment horizontal="center"/>
    </xf>
    <xf numFmtId="3" fontId="86" fillId="0" borderId="0" xfId="0" applyNumberFormat="1" applyFont="1" applyBorder="1" applyAlignment="1">
      <alignment horizontal="right"/>
    </xf>
    <xf numFmtId="0" fontId="69" fillId="0" borderId="94" xfId="0" applyFont="1" applyBorder="1" applyAlignment="1">
      <alignment horizontal="center" vertical="center"/>
    </xf>
    <xf numFmtId="0" fontId="69" fillId="0" borderId="26" xfId="0" applyFont="1" applyBorder="1" applyAlignment="1">
      <alignment horizontal="center" vertical="center"/>
    </xf>
    <xf numFmtId="3" fontId="69" fillId="0" borderId="94" xfId="0" applyNumberFormat="1" applyFont="1" applyBorder="1" applyAlignment="1">
      <alignment horizontal="center" vertical="center" wrapText="1"/>
    </xf>
    <xf numFmtId="3" fontId="69" fillId="0" borderId="26" xfId="0" applyNumberFormat="1" applyFont="1" applyBorder="1" applyAlignment="1">
      <alignment horizontal="center" vertical="center"/>
    </xf>
    <xf numFmtId="3" fontId="69" fillId="0" borderId="44" xfId="0" applyNumberFormat="1" applyFont="1" applyFill="1" applyBorder="1" applyAlignment="1">
      <alignment horizontal="center" vertical="center"/>
    </xf>
    <xf numFmtId="3" fontId="69" fillId="0" borderId="49" xfId="0" applyNumberFormat="1" applyFont="1" applyBorder="1" applyAlignment="1">
      <alignment horizontal="center" vertical="center" wrapText="1"/>
    </xf>
    <xf numFmtId="3" fontId="69" fillId="0" borderId="25" xfId="0" applyNumberFormat="1" applyFont="1" applyBorder="1" applyAlignment="1">
      <alignment horizontal="center" vertical="center"/>
    </xf>
    <xf numFmtId="3" fontId="69" fillId="0" borderId="15" xfId="0" applyNumberFormat="1" applyFont="1" applyBorder="1" applyAlignment="1">
      <alignment horizontal="center" vertical="center"/>
    </xf>
    <xf numFmtId="3" fontId="69" fillId="0" borderId="19" xfId="0" applyNumberFormat="1" applyFont="1" applyBorder="1" applyAlignment="1">
      <alignment horizontal="center" vertical="center"/>
    </xf>
    <xf numFmtId="0" fontId="0" fillId="0" borderId="26" xfId="0" applyFont="1" applyBorder="1" applyAlignment="1">
      <alignment horizontal="center" vertical="center" wrapText="1"/>
    </xf>
    <xf numFmtId="3" fontId="69" fillId="0" borderId="13" xfId="0" applyNumberFormat="1" applyFont="1" applyBorder="1" applyAlignment="1">
      <alignment horizontal="center" vertical="center" wrapText="1"/>
    </xf>
    <xf numFmtId="3" fontId="69" fillId="0" borderId="20" xfId="0" applyNumberFormat="1" applyFont="1" applyBorder="1" applyAlignment="1">
      <alignment horizontal="center" vertical="center"/>
    </xf>
    <xf numFmtId="0" fontId="4" fillId="0" borderId="22" xfId="0" applyFont="1" applyBorder="1" applyAlignment="1">
      <alignment horizontal="center"/>
    </xf>
    <xf numFmtId="0" fontId="4" fillId="0" borderId="18" xfId="0" applyFont="1" applyBorder="1" applyAlignment="1">
      <alignment horizontal="center"/>
    </xf>
    <xf numFmtId="0" fontId="4" fillId="0" borderId="13" xfId="0" applyFont="1" applyBorder="1" applyAlignment="1">
      <alignment horizontal="center" vertical="center"/>
    </xf>
    <xf numFmtId="0" fontId="0" fillId="0" borderId="10" xfId="0" applyBorder="1" applyAlignment="1">
      <alignment vertical="center"/>
    </xf>
    <xf numFmtId="0" fontId="0" fillId="0" borderId="17" xfId="0" applyBorder="1" applyAlignment="1">
      <alignment vertical="center"/>
    </xf>
    <xf numFmtId="0" fontId="0" fillId="0" borderId="11" xfId="0" applyBorder="1" applyAlignment="1">
      <alignment vertical="center"/>
    </xf>
    <xf numFmtId="0" fontId="4" fillId="0" borderId="20" xfId="0" applyFont="1" applyBorder="1" applyAlignment="1">
      <alignment horizontal="center"/>
    </xf>
    <xf numFmtId="0" fontId="0" fillId="0" borderId="0" xfId="0" applyAlignment="1">
      <alignment horizontal="center"/>
    </xf>
    <xf numFmtId="0" fontId="0" fillId="0" borderId="21" xfId="0" applyBorder="1" applyAlignment="1">
      <alignment horizontal="center"/>
    </xf>
    <xf numFmtId="0" fontId="87" fillId="0" borderId="95" xfId="0" applyFont="1" applyFill="1" applyBorder="1" applyAlignment="1">
      <alignment/>
    </xf>
    <xf numFmtId="0" fontId="77" fillId="0" borderId="96" xfId="0" applyFont="1" applyBorder="1" applyAlignment="1">
      <alignment/>
    </xf>
    <xf numFmtId="0" fontId="77" fillId="0" borderId="97" xfId="0" applyFont="1" applyBorder="1" applyAlignment="1">
      <alignment/>
    </xf>
    <xf numFmtId="0" fontId="50" fillId="0" borderId="0" xfId="0" applyFont="1" applyAlignment="1">
      <alignment/>
    </xf>
    <xf numFmtId="0" fontId="88" fillId="0" borderId="0" xfId="0" applyFont="1" applyAlignment="1">
      <alignment/>
    </xf>
    <xf numFmtId="0" fontId="89" fillId="0" borderId="0" xfId="0" applyFont="1" applyAlignment="1">
      <alignment/>
    </xf>
    <xf numFmtId="0" fontId="88" fillId="0" borderId="0" xfId="0" applyFont="1" applyFill="1" applyAlignment="1">
      <alignment/>
    </xf>
    <xf numFmtId="0" fontId="88" fillId="0" borderId="0" xfId="0" applyFont="1" applyAlignment="1">
      <alignment horizontal="right"/>
    </xf>
    <xf numFmtId="0" fontId="88" fillId="0" borderId="13" xfId="0" applyFont="1" applyBorder="1" applyAlignment="1">
      <alignment horizontal="center" vertical="center"/>
    </xf>
    <xf numFmtId="0" fontId="88" fillId="0" borderId="10" xfId="0" applyFont="1" applyBorder="1" applyAlignment="1">
      <alignment horizontal="center" vertical="center"/>
    </xf>
    <xf numFmtId="0" fontId="88" fillId="0" borderId="15" xfId="0" applyFont="1" applyBorder="1" applyAlignment="1">
      <alignment horizontal="center" vertical="center"/>
    </xf>
    <xf numFmtId="0" fontId="88" fillId="0" borderId="12" xfId="0" applyFont="1" applyBorder="1" applyAlignment="1">
      <alignment horizontal="center" vertical="center"/>
    </xf>
    <xf numFmtId="0" fontId="88" fillId="0" borderId="17" xfId="0" applyFont="1" applyBorder="1" applyAlignment="1">
      <alignment horizontal="center" vertical="center"/>
    </xf>
    <xf numFmtId="0" fontId="88" fillId="0" borderId="11" xfId="0" applyFont="1" applyBorder="1" applyAlignment="1">
      <alignment horizontal="center" vertical="center"/>
    </xf>
    <xf numFmtId="0" fontId="88" fillId="0" borderId="16" xfId="0" applyFont="1" applyBorder="1" applyAlignment="1">
      <alignment horizontal="center" vertical="center"/>
    </xf>
    <xf numFmtId="0" fontId="88" fillId="0" borderId="13" xfId="0" applyFont="1" applyBorder="1" applyAlignment="1">
      <alignment horizontal="center"/>
    </xf>
    <xf numFmtId="0" fontId="88" fillId="0" borderId="10" xfId="0" applyFont="1" applyBorder="1" applyAlignment="1">
      <alignment horizontal="center"/>
    </xf>
    <xf numFmtId="0" fontId="88" fillId="0" borderId="12" xfId="0" applyFont="1" applyBorder="1" applyAlignment="1">
      <alignment horizontal="center" vertical="center"/>
    </xf>
    <xf numFmtId="0" fontId="88" fillId="0" borderId="22" xfId="0" applyFont="1" applyBorder="1" applyAlignment="1">
      <alignment horizontal="center"/>
    </xf>
    <xf numFmtId="0" fontId="88" fillId="0" borderId="18" xfId="0" applyFont="1" applyBorder="1" applyAlignment="1">
      <alignment horizontal="center"/>
    </xf>
    <xf numFmtId="0" fontId="88" fillId="0" borderId="12" xfId="0" applyFont="1" applyBorder="1" applyAlignment="1">
      <alignment/>
    </xf>
    <xf numFmtId="0" fontId="88" fillId="6" borderId="22" xfId="0" applyFont="1" applyFill="1" applyBorder="1" applyAlignment="1">
      <alignment horizontal="center" vertical="center"/>
    </xf>
    <xf numFmtId="0" fontId="88" fillId="6" borderId="18" xfId="0" applyFont="1" applyFill="1" applyBorder="1" applyAlignment="1">
      <alignment horizontal="center" vertical="center"/>
    </xf>
    <xf numFmtId="0" fontId="88" fillId="6" borderId="12" xfId="0" applyFont="1" applyFill="1" applyBorder="1" applyAlignment="1">
      <alignment horizontal="center"/>
    </xf>
    <xf numFmtId="0" fontId="88" fillId="6" borderId="20" xfId="0" applyFont="1" applyFill="1" applyBorder="1" applyAlignment="1">
      <alignment horizontal="center" vertical="center"/>
    </xf>
    <xf numFmtId="0" fontId="88" fillId="6" borderId="21" xfId="0" applyFont="1" applyFill="1" applyBorder="1" applyAlignment="1">
      <alignment horizontal="center" vertical="center"/>
    </xf>
    <xf numFmtId="0" fontId="88" fillId="6" borderId="15" xfId="0" applyFont="1" applyFill="1" applyBorder="1" applyAlignment="1">
      <alignment horizontal="center" vertical="center"/>
    </xf>
    <xf numFmtId="0" fontId="88" fillId="0" borderId="98" xfId="0" applyFont="1" applyFill="1" applyBorder="1" applyAlignment="1">
      <alignment horizontal="center" vertical="center"/>
    </xf>
    <xf numFmtId="0" fontId="89" fillId="0" borderId="99" xfId="0" applyFont="1" applyFill="1" applyBorder="1" applyAlignment="1">
      <alignment horizontal="center"/>
    </xf>
    <xf numFmtId="0" fontId="88" fillId="0" borderId="100" xfId="0" applyFont="1" applyBorder="1" applyAlignment="1">
      <alignment horizontal="center" vertical="center"/>
    </xf>
    <xf numFmtId="0" fontId="88" fillId="6" borderId="12" xfId="0" applyFont="1" applyFill="1" applyBorder="1" applyAlignment="1">
      <alignment horizontal="center" vertical="center"/>
    </xf>
    <xf numFmtId="0" fontId="88" fillId="6" borderId="12" xfId="0" applyFont="1" applyFill="1" applyBorder="1" applyAlignment="1">
      <alignment horizontal="center" vertical="center"/>
    </xf>
    <xf numFmtId="0" fontId="90" fillId="0" borderId="0" xfId="0" applyFont="1" applyFill="1" applyAlignment="1">
      <alignment/>
    </xf>
    <xf numFmtId="0" fontId="88" fillId="0" borderId="13" xfId="0" applyFont="1" applyFill="1" applyBorder="1" applyAlignment="1">
      <alignment horizontal="center" vertical="center"/>
    </xf>
    <xf numFmtId="0" fontId="88" fillId="0" borderId="10" xfId="0" applyFont="1" applyFill="1" applyBorder="1" applyAlignment="1">
      <alignment horizontal="center" vertical="center"/>
    </xf>
    <xf numFmtId="0" fontId="88" fillId="0" borderId="15" xfId="0" applyFont="1" applyFill="1" applyBorder="1" applyAlignment="1">
      <alignment horizontal="center" vertical="center"/>
    </xf>
    <xf numFmtId="0" fontId="88" fillId="0" borderId="15" xfId="0" applyFont="1" applyBorder="1" applyAlignment="1">
      <alignment horizontal="center" vertical="center"/>
    </xf>
    <xf numFmtId="0" fontId="88" fillId="0" borderId="20" xfId="0" applyFont="1" applyFill="1" applyBorder="1" applyAlignment="1">
      <alignment/>
    </xf>
    <xf numFmtId="0" fontId="88" fillId="0" borderId="17" xfId="0" applyFont="1" applyFill="1" applyBorder="1" applyAlignment="1">
      <alignment horizontal="center" vertical="center"/>
    </xf>
    <xf numFmtId="0" fontId="88" fillId="0" borderId="11" xfId="0" applyFont="1" applyFill="1" applyBorder="1" applyAlignment="1">
      <alignment horizontal="center" vertical="center"/>
    </xf>
    <xf numFmtId="0" fontId="88" fillId="0" borderId="16" xfId="0" applyFont="1" applyBorder="1" applyAlignment="1">
      <alignment horizontal="center" vertical="center"/>
    </xf>
    <xf numFmtId="0" fontId="88" fillId="0" borderId="22" xfId="0" applyFont="1" applyFill="1" applyBorder="1" applyAlignment="1">
      <alignment horizontal="center" vertical="center" shrinkToFit="1"/>
    </xf>
    <xf numFmtId="0" fontId="88" fillId="0" borderId="18" xfId="0" applyFont="1" applyFill="1" applyBorder="1" applyAlignment="1">
      <alignment horizontal="center" vertical="center" shrinkToFit="1"/>
    </xf>
    <xf numFmtId="0" fontId="88" fillId="0" borderId="12" xfId="0" applyFont="1" applyFill="1" applyBorder="1" applyAlignment="1">
      <alignment horizontal="center" vertical="center"/>
    </xf>
    <xf numFmtId="0" fontId="88" fillId="0" borderId="12" xfId="0" applyFont="1" applyFill="1" applyBorder="1" applyAlignment="1">
      <alignment/>
    </xf>
    <xf numFmtId="0" fontId="88" fillId="0" borderId="22" xfId="0" applyFont="1" applyFill="1" applyBorder="1" applyAlignment="1">
      <alignment horizontal="center"/>
    </xf>
    <xf numFmtId="0" fontId="88" fillId="0" borderId="18" xfId="0" applyFont="1" applyFill="1" applyBorder="1" applyAlignment="1">
      <alignment/>
    </xf>
    <xf numFmtId="0" fontId="88" fillId="0" borderId="12" xfId="0" applyFont="1" applyFill="1" applyBorder="1" applyAlignment="1">
      <alignment horizontal="center"/>
    </xf>
    <xf numFmtId="0" fontId="88" fillId="0" borderId="0" xfId="0" applyFont="1" applyFill="1" applyAlignment="1">
      <alignment horizontal="right"/>
    </xf>
    <xf numFmtId="0" fontId="88" fillId="0" borderId="12" xfId="0" applyFont="1" applyFill="1" applyBorder="1" applyAlignment="1">
      <alignment horizontal="center" vertical="center" wrapText="1"/>
    </xf>
    <xf numFmtId="0" fontId="88" fillId="0" borderId="12" xfId="0" applyFont="1" applyFill="1" applyBorder="1" applyAlignment="1">
      <alignment horizontal="center" vertical="center"/>
    </xf>
    <xf numFmtId="0" fontId="88" fillId="0" borderId="12" xfId="0" applyFont="1" applyBorder="1" applyAlignment="1">
      <alignment horizontal="center"/>
    </xf>
    <xf numFmtId="0" fontId="89" fillId="0" borderId="0" xfId="0" applyFont="1" applyFill="1" applyAlignment="1">
      <alignment/>
    </xf>
    <xf numFmtId="0" fontId="88" fillId="0" borderId="12" xfId="0" applyFont="1" applyFill="1" applyBorder="1" applyAlignment="1">
      <alignment horizontal="center"/>
    </xf>
    <xf numFmtId="0" fontId="88" fillId="0" borderId="0" xfId="0" applyFont="1" applyFill="1" applyBorder="1" applyAlignment="1">
      <alignment horizontal="center"/>
    </xf>
    <xf numFmtId="0" fontId="88" fillId="0" borderId="13" xfId="0" applyFont="1" applyFill="1" applyBorder="1" applyAlignment="1">
      <alignment horizontal="center"/>
    </xf>
    <xf numFmtId="0" fontId="88" fillId="0" borderId="14" xfId="0" applyFont="1" applyFill="1" applyBorder="1" applyAlignment="1">
      <alignment horizontal="center"/>
    </xf>
    <xf numFmtId="0" fontId="88" fillId="0" borderId="10" xfId="0" applyFont="1" applyFill="1" applyBorder="1" applyAlignment="1">
      <alignment horizontal="center"/>
    </xf>
    <xf numFmtId="0" fontId="88" fillId="0" borderId="20" xfId="0" applyFont="1" applyFill="1" applyBorder="1" applyAlignment="1">
      <alignment horizontal="center"/>
    </xf>
    <xf numFmtId="0" fontId="88" fillId="0" borderId="0" xfId="0" applyFont="1" applyFill="1" applyBorder="1" applyAlignment="1">
      <alignment horizontal="center"/>
    </xf>
    <xf numFmtId="0" fontId="88" fillId="0" borderId="21" xfId="0" applyFont="1" applyFill="1" applyBorder="1" applyAlignment="1">
      <alignment horizontal="center"/>
    </xf>
    <xf numFmtId="0" fontId="88" fillId="0" borderId="17" xfId="0" applyFont="1" applyFill="1" applyBorder="1" applyAlignment="1">
      <alignment horizontal="center"/>
    </xf>
    <xf numFmtId="0" fontId="88" fillId="0" borderId="23" xfId="0" applyFont="1" applyFill="1" applyBorder="1" applyAlignment="1">
      <alignment horizontal="center"/>
    </xf>
    <xf numFmtId="0" fontId="88" fillId="0" borderId="11" xfId="0" applyFont="1" applyFill="1" applyBorder="1" applyAlignment="1">
      <alignment horizontal="center"/>
    </xf>
    <xf numFmtId="0" fontId="88" fillId="0" borderId="13" xfId="0" applyFont="1" applyFill="1" applyBorder="1" applyAlignment="1">
      <alignment vertical="center"/>
    </xf>
    <xf numFmtId="0" fontId="88" fillId="0" borderId="14" xfId="0" applyFont="1" applyFill="1" applyBorder="1" applyAlignment="1">
      <alignment vertical="center"/>
    </xf>
    <xf numFmtId="0" fontId="88" fillId="0" borderId="10" xfId="0" applyFont="1" applyFill="1" applyBorder="1" applyAlignment="1">
      <alignment vertical="center"/>
    </xf>
    <xf numFmtId="0" fontId="88" fillId="0" borderId="0" xfId="0" applyFont="1" applyFill="1" applyBorder="1" applyAlignment="1">
      <alignment horizontal="center" vertical="center"/>
    </xf>
    <xf numFmtId="0" fontId="88" fillId="0" borderId="20" xfId="0" applyFont="1" applyFill="1" applyBorder="1" applyAlignment="1">
      <alignment vertical="center"/>
    </xf>
    <xf numFmtId="0" fontId="88" fillId="0" borderId="0" xfId="0" applyFont="1" applyFill="1" applyBorder="1" applyAlignment="1">
      <alignment vertical="center"/>
    </xf>
    <xf numFmtId="0" fontId="88" fillId="0" borderId="11" xfId="0" applyFont="1" applyFill="1" applyBorder="1" applyAlignment="1">
      <alignment vertical="center"/>
    </xf>
    <xf numFmtId="0" fontId="89" fillId="0" borderId="0" xfId="0" applyFont="1" applyBorder="1" applyAlignment="1">
      <alignment/>
    </xf>
    <xf numFmtId="0" fontId="88" fillId="0" borderId="12" xfId="0" applyFont="1" applyFill="1" applyBorder="1" applyAlignment="1">
      <alignment/>
    </xf>
    <xf numFmtId="0" fontId="88" fillId="0" borderId="0" xfId="0" applyFont="1" applyFill="1" applyBorder="1" applyAlignment="1">
      <alignment/>
    </xf>
    <xf numFmtId="0" fontId="88" fillId="0" borderId="17" xfId="0" applyFont="1" applyFill="1" applyBorder="1" applyAlignment="1">
      <alignment/>
    </xf>
    <xf numFmtId="0" fontId="88" fillId="0" borderId="23" xfId="0" applyFont="1" applyFill="1" applyBorder="1" applyAlignment="1">
      <alignment/>
    </xf>
    <xf numFmtId="0" fontId="88" fillId="0" borderId="22" xfId="0" applyFont="1" applyFill="1" applyBorder="1" applyAlignment="1">
      <alignment horizontal="center" vertical="center"/>
    </xf>
    <xf numFmtId="0" fontId="89" fillId="0" borderId="18" xfId="0" applyFont="1" applyBorder="1" applyAlignment="1">
      <alignment horizontal="center" vertical="center"/>
    </xf>
    <xf numFmtId="0" fontId="89" fillId="0" borderId="44" xfId="0" applyFont="1" applyBorder="1" applyAlignment="1">
      <alignment horizontal="center" vertical="center"/>
    </xf>
    <xf numFmtId="0" fontId="89" fillId="0" borderId="0" xfId="0" applyFont="1" applyBorder="1" applyAlignment="1">
      <alignment horizontal="center" vertical="center"/>
    </xf>
    <xf numFmtId="0" fontId="89" fillId="0" borderId="18" xfId="0" applyFont="1" applyBorder="1" applyAlignment="1">
      <alignment horizontal="center"/>
    </xf>
    <xf numFmtId="0" fontId="89" fillId="0" borderId="22" xfId="0" applyFont="1" applyBorder="1" applyAlignment="1">
      <alignment/>
    </xf>
    <xf numFmtId="0" fontId="89" fillId="0" borderId="44" xfId="0" applyFont="1" applyBorder="1" applyAlignment="1">
      <alignment/>
    </xf>
    <xf numFmtId="0" fontId="89" fillId="0" borderId="18" xfId="0" applyFont="1" applyBorder="1" applyAlignment="1">
      <alignment/>
    </xf>
    <xf numFmtId="0" fontId="89" fillId="0" borderId="0" xfId="0" applyFont="1" applyBorder="1" applyAlignment="1">
      <alignment/>
    </xf>
    <xf numFmtId="0" fontId="88" fillId="0" borderId="13" xfId="0" applyFont="1" applyFill="1" applyBorder="1" applyAlignment="1">
      <alignment horizontal="center" vertical="center" wrapText="1"/>
    </xf>
    <xf numFmtId="0" fontId="88" fillId="0" borderId="14" xfId="0" applyFont="1" applyFill="1" applyBorder="1" applyAlignment="1">
      <alignment horizontal="center" vertical="center" wrapText="1"/>
    </xf>
    <xf numFmtId="237" fontId="88" fillId="0" borderId="13" xfId="0" applyNumberFormat="1" applyFont="1" applyFill="1" applyBorder="1" applyAlignment="1">
      <alignment horizontal="left" vertical="top"/>
    </xf>
    <xf numFmtId="237" fontId="88" fillId="0" borderId="14" xfId="0" applyNumberFormat="1" applyFont="1" applyFill="1" applyBorder="1" applyAlignment="1">
      <alignment horizontal="left" vertical="top"/>
    </xf>
    <xf numFmtId="237" fontId="88" fillId="0" borderId="10" xfId="0" applyNumberFormat="1" applyFont="1" applyFill="1" applyBorder="1" applyAlignment="1">
      <alignment horizontal="left" vertical="top"/>
    </xf>
    <xf numFmtId="0" fontId="88" fillId="0" borderId="17" xfId="0" applyFont="1" applyFill="1" applyBorder="1" applyAlignment="1">
      <alignment horizontal="center" vertical="center" wrapText="1"/>
    </xf>
    <xf numFmtId="0" fontId="88" fillId="0" borderId="23" xfId="0" applyFont="1" applyFill="1" applyBorder="1" applyAlignment="1">
      <alignment horizontal="center" vertical="center" wrapText="1"/>
    </xf>
    <xf numFmtId="237" fontId="88" fillId="0" borderId="17" xfId="0" applyNumberFormat="1" applyFont="1" applyFill="1" applyBorder="1" applyAlignment="1">
      <alignment horizontal="left" vertical="top"/>
    </xf>
    <xf numFmtId="237" fontId="88" fillId="0" borderId="23" xfId="0" applyNumberFormat="1" applyFont="1" applyFill="1" applyBorder="1" applyAlignment="1">
      <alignment horizontal="left" vertical="top"/>
    </xf>
    <xf numFmtId="237" fontId="88" fillId="0" borderId="11" xfId="0" applyNumberFormat="1" applyFont="1" applyFill="1" applyBorder="1" applyAlignment="1">
      <alignment horizontal="left" vertical="top"/>
    </xf>
    <xf numFmtId="0" fontId="91" fillId="0" borderId="0" xfId="0" applyFont="1" applyAlignment="1">
      <alignment/>
    </xf>
    <xf numFmtId="0" fontId="88" fillId="0" borderId="12" xfId="0" applyFont="1" applyFill="1" applyBorder="1" applyAlignment="1">
      <alignment horizontal="left" vertical="top"/>
    </xf>
    <xf numFmtId="0" fontId="89" fillId="0" borderId="0" xfId="0" applyFont="1" applyAlignment="1">
      <alignment horizontal="left"/>
    </xf>
    <xf numFmtId="0" fontId="88" fillId="0" borderId="0" xfId="0" applyFont="1" applyFill="1" applyAlignment="1">
      <alignment horizontal="left"/>
    </xf>
    <xf numFmtId="3" fontId="88" fillId="0" borderId="0" xfId="0" applyNumberFormat="1" applyFont="1" applyFill="1" applyAlignment="1">
      <alignment/>
    </xf>
    <xf numFmtId="3" fontId="88" fillId="0" borderId="0" xfId="0" applyNumberFormat="1" applyFont="1" applyAlignment="1">
      <alignment/>
    </xf>
    <xf numFmtId="0" fontId="88" fillId="0" borderId="0" xfId="0" applyFont="1" applyAlignment="1">
      <alignment horizontal="left"/>
    </xf>
    <xf numFmtId="0" fontId="92" fillId="0" borderId="0" xfId="0" applyFont="1" applyAlignment="1">
      <alignment/>
    </xf>
    <xf numFmtId="0" fontId="90" fillId="0" borderId="0" xfId="0" applyFont="1" applyBorder="1" applyAlignment="1">
      <alignment horizontal="right"/>
    </xf>
    <xf numFmtId="0" fontId="88" fillId="0" borderId="101" xfId="0" applyFont="1" applyBorder="1" applyAlignment="1">
      <alignment horizontal="center"/>
    </xf>
    <xf numFmtId="0" fontId="88" fillId="0" borderId="54" xfId="0" applyFont="1" applyBorder="1" applyAlignment="1">
      <alignment horizontal="center"/>
    </xf>
    <xf numFmtId="3" fontId="88" fillId="0" borderId="49" xfId="0" applyNumberFormat="1" applyFont="1" applyBorder="1" applyAlignment="1">
      <alignment horizontal="center" wrapText="1"/>
    </xf>
    <xf numFmtId="0" fontId="88" fillId="0" borderId="49" xfId="0" applyFont="1" applyBorder="1" applyAlignment="1">
      <alignment horizontal="center" wrapText="1"/>
    </xf>
    <xf numFmtId="0" fontId="88" fillId="33" borderId="49" xfId="0" applyFont="1" applyFill="1" applyBorder="1" applyAlignment="1">
      <alignment horizontal="center"/>
    </xf>
    <xf numFmtId="0" fontId="90" fillId="0" borderId="49" xfId="0" applyFont="1" applyBorder="1" applyAlignment="1">
      <alignment/>
    </xf>
    <xf numFmtId="0" fontId="90" fillId="0" borderId="14" xfId="0" applyFont="1" applyBorder="1" applyAlignment="1">
      <alignment/>
    </xf>
    <xf numFmtId="0" fontId="90" fillId="0" borderId="10" xfId="0" applyFont="1" applyBorder="1" applyAlignment="1">
      <alignment/>
    </xf>
    <xf numFmtId="0" fontId="90" fillId="0" borderId="0" xfId="0" applyFont="1" applyBorder="1" applyAlignment="1">
      <alignment/>
    </xf>
    <xf numFmtId="0" fontId="90" fillId="0" borderId="0" xfId="0" applyFont="1" applyAlignment="1">
      <alignment shrinkToFit="1"/>
    </xf>
    <xf numFmtId="0" fontId="90" fillId="0" borderId="0" xfId="0" applyFont="1" applyAlignment="1">
      <alignment/>
    </xf>
    <xf numFmtId="0" fontId="88" fillId="34" borderId="40" xfId="0" applyFont="1" applyFill="1" applyBorder="1" applyAlignment="1">
      <alignment/>
    </xf>
    <xf numFmtId="0" fontId="88" fillId="34" borderId="102" xfId="0" applyFont="1" applyFill="1" applyBorder="1" applyAlignment="1">
      <alignment/>
    </xf>
    <xf numFmtId="0" fontId="88" fillId="34" borderId="37" xfId="0" applyFont="1" applyFill="1" applyBorder="1" applyAlignment="1">
      <alignment horizontal="left"/>
    </xf>
    <xf numFmtId="3" fontId="88" fillId="34" borderId="24" xfId="0" applyNumberFormat="1" applyFont="1" applyFill="1" applyBorder="1" applyAlignment="1">
      <alignment/>
    </xf>
    <xf numFmtId="0" fontId="88" fillId="34" borderId="24" xfId="0" applyFont="1" applyFill="1" applyBorder="1" applyAlignment="1">
      <alignment/>
    </xf>
    <xf numFmtId="0" fontId="88" fillId="0" borderId="24" xfId="0" applyFont="1" applyBorder="1" applyAlignment="1">
      <alignment/>
    </xf>
    <xf numFmtId="0" fontId="90" fillId="0" borderId="24" xfId="0" applyFont="1" applyBorder="1" applyAlignment="1">
      <alignment/>
    </xf>
    <xf numFmtId="0" fontId="90" fillId="0" borderId="37" xfId="0" applyFont="1" applyBorder="1" applyAlignment="1">
      <alignment/>
    </xf>
    <xf numFmtId="0" fontId="90" fillId="0" borderId="41" xfId="0" applyFont="1" applyBorder="1" applyAlignment="1">
      <alignment/>
    </xf>
    <xf numFmtId="0" fontId="88" fillId="0" borderId="58" xfId="0" applyFont="1" applyBorder="1" applyAlignment="1">
      <alignment/>
    </xf>
    <xf numFmtId="0" fontId="88" fillId="0" borderId="24" xfId="0" applyFont="1" applyFill="1" applyBorder="1" applyAlignment="1">
      <alignment horizontal="center"/>
    </xf>
    <xf numFmtId="0" fontId="88" fillId="0" borderId="24" xfId="0" applyFont="1" applyFill="1" applyBorder="1" applyAlignment="1">
      <alignment horizontal="left"/>
    </xf>
    <xf numFmtId="0" fontId="88" fillId="0" borderId="103" xfId="0" applyFont="1" applyFill="1" applyBorder="1" applyAlignment="1">
      <alignment horizontal="center"/>
    </xf>
    <xf numFmtId="3" fontId="88" fillId="0" borderId="24" xfId="0" applyNumberFormat="1" applyFont="1" applyFill="1" applyBorder="1" applyAlignment="1">
      <alignment/>
    </xf>
    <xf numFmtId="3" fontId="88" fillId="0" borderId="24" xfId="0" applyNumberFormat="1" applyFont="1" applyBorder="1" applyAlignment="1">
      <alignment/>
    </xf>
    <xf numFmtId="0" fontId="88" fillId="0" borderId="25" xfId="0" applyFont="1" applyBorder="1" applyAlignment="1">
      <alignment/>
    </xf>
    <xf numFmtId="0" fontId="90" fillId="0" borderId="25" xfId="0" applyFont="1" applyBorder="1" applyAlignment="1">
      <alignment/>
    </xf>
    <xf numFmtId="0" fontId="90" fillId="0" borderId="21" xfId="0" applyFont="1" applyBorder="1" applyAlignment="1">
      <alignment/>
    </xf>
    <xf numFmtId="0" fontId="88" fillId="0" borderId="104" xfId="0" applyFont="1" applyBorder="1" applyAlignment="1">
      <alignment/>
    </xf>
    <xf numFmtId="0" fontId="88" fillId="0" borderId="24" xfId="0" applyFont="1" applyFill="1" applyBorder="1" applyAlignment="1">
      <alignment/>
    </xf>
    <xf numFmtId="0" fontId="90" fillId="0" borderId="0" xfId="0" applyFont="1" applyAlignment="1" applyProtection="1">
      <alignment shrinkToFit="1"/>
      <protection locked="0"/>
    </xf>
    <xf numFmtId="3" fontId="90" fillId="0" borderId="0" xfId="0" applyNumberFormat="1" applyFont="1" applyAlignment="1" applyProtection="1">
      <alignment/>
      <protection locked="0"/>
    </xf>
    <xf numFmtId="0" fontId="88" fillId="34" borderId="56" xfId="0" applyFont="1" applyFill="1" applyBorder="1" applyAlignment="1">
      <alignment vertical="center" wrapText="1"/>
    </xf>
    <xf numFmtId="0" fontId="88" fillId="34" borderId="24" xfId="0" applyFont="1" applyFill="1" applyBorder="1" applyAlignment="1">
      <alignment horizontal="center"/>
    </xf>
    <xf numFmtId="0" fontId="88" fillId="34" borderId="24" xfId="0" applyFont="1" applyFill="1" applyBorder="1" applyAlignment="1">
      <alignment horizontal="left"/>
    </xf>
    <xf numFmtId="0" fontId="88" fillId="34" borderId="40" xfId="0" applyFont="1" applyFill="1" applyBorder="1" applyAlignment="1">
      <alignment horizontal="center"/>
    </xf>
    <xf numFmtId="0" fontId="89" fillId="0" borderId="58" xfId="0" applyFont="1" applyBorder="1" applyAlignment="1">
      <alignment vertical="center" wrapText="1"/>
    </xf>
    <xf numFmtId="0" fontId="88" fillId="0" borderId="40" xfId="0" applyFont="1" applyFill="1" applyBorder="1" applyAlignment="1">
      <alignment horizontal="center"/>
    </xf>
    <xf numFmtId="0" fontId="88" fillId="0" borderId="20" xfId="0" applyFont="1" applyBorder="1" applyAlignment="1">
      <alignment/>
    </xf>
    <xf numFmtId="189" fontId="90" fillId="0" borderId="0" xfId="0" applyNumberFormat="1" applyFont="1" applyFill="1" applyBorder="1" applyAlignment="1">
      <alignment vertical="center"/>
    </xf>
    <xf numFmtId="0" fontId="88" fillId="0" borderId="42" xfId="0" applyFont="1" applyBorder="1" applyAlignment="1">
      <alignment/>
    </xf>
    <xf numFmtId="0" fontId="88" fillId="0" borderId="102" xfId="0" applyFont="1" applyFill="1" applyBorder="1" applyAlignment="1">
      <alignment horizontal="center"/>
    </xf>
    <xf numFmtId="0" fontId="88" fillId="0" borderId="37" xfId="0" applyFont="1" applyFill="1" applyBorder="1" applyAlignment="1">
      <alignment horizontal="left"/>
    </xf>
    <xf numFmtId="0" fontId="88" fillId="0" borderId="102" xfId="0" applyFont="1" applyBorder="1" applyAlignment="1">
      <alignment horizontal="center"/>
    </xf>
    <xf numFmtId="0" fontId="88" fillId="0" borderId="37" xfId="0" applyFont="1" applyBorder="1" applyAlignment="1">
      <alignment horizontal="left"/>
    </xf>
    <xf numFmtId="0" fontId="88" fillId="0" borderId="40" xfId="0" applyFont="1" applyBorder="1" applyAlignment="1">
      <alignment horizontal="center"/>
    </xf>
    <xf numFmtId="0" fontId="88" fillId="34" borderId="15" xfId="0" applyFont="1" applyFill="1" applyBorder="1" applyAlignment="1">
      <alignment/>
    </xf>
    <xf numFmtId="0" fontId="88" fillId="34" borderId="12" xfId="0" applyFont="1" applyFill="1" applyBorder="1" applyAlignment="1">
      <alignment horizontal="center"/>
    </xf>
    <xf numFmtId="0" fontId="88" fillId="34" borderId="18" xfId="0" applyFont="1" applyFill="1" applyBorder="1" applyAlignment="1">
      <alignment horizontal="left"/>
    </xf>
    <xf numFmtId="0" fontId="88" fillId="0" borderId="19" xfId="0" applyFont="1" applyBorder="1" applyAlignment="1">
      <alignment/>
    </xf>
    <xf numFmtId="0" fontId="88" fillId="0" borderId="16" xfId="0" applyFont="1" applyBorder="1" applyAlignment="1">
      <alignment/>
    </xf>
    <xf numFmtId="0" fontId="88" fillId="0" borderId="44" xfId="0" applyFont="1" applyBorder="1" applyAlignment="1">
      <alignment horizontal="center"/>
    </xf>
    <xf numFmtId="0" fontId="88" fillId="0" borderId="71" xfId="0" applyFont="1" applyBorder="1" applyAlignment="1">
      <alignment/>
    </xf>
    <xf numFmtId="3" fontId="88" fillId="0" borderId="51" xfId="0" applyNumberFormat="1" applyFont="1" applyBorder="1" applyAlignment="1">
      <alignment/>
    </xf>
    <xf numFmtId="0" fontId="88" fillId="0" borderId="51" xfId="0" applyFont="1" applyBorder="1" applyAlignment="1">
      <alignment/>
    </xf>
    <xf numFmtId="182" fontId="88" fillId="33" borderId="51" xfId="0" applyNumberFormat="1" applyFont="1" applyFill="1" applyBorder="1" applyAlignment="1">
      <alignment/>
    </xf>
    <xf numFmtId="0" fontId="90" fillId="0" borderId="51" xfId="0" applyFont="1" applyBorder="1" applyAlignment="1">
      <alignment/>
    </xf>
    <xf numFmtId="0" fontId="90" fillId="0" borderId="78" xfId="0" applyFont="1" applyBorder="1" applyAlignment="1">
      <alignment/>
    </xf>
    <xf numFmtId="0" fontId="90" fillId="0" borderId="105" xfId="0" applyFont="1" applyBorder="1" applyAlignment="1">
      <alignment/>
    </xf>
    <xf numFmtId="0" fontId="88" fillId="0" borderId="0" xfId="0" applyFont="1" applyBorder="1" applyAlignment="1">
      <alignment/>
    </xf>
    <xf numFmtId="0" fontId="88" fillId="0" borderId="0" xfId="0" applyFont="1" applyBorder="1" applyAlignment="1">
      <alignment horizontal="center"/>
    </xf>
    <xf numFmtId="0" fontId="88" fillId="0" borderId="0" xfId="0" applyFont="1" applyBorder="1" applyAlignment="1">
      <alignment/>
    </xf>
    <xf numFmtId="3" fontId="88" fillId="0" borderId="0" xfId="0" applyNumberFormat="1" applyFont="1" applyBorder="1" applyAlignment="1">
      <alignment/>
    </xf>
    <xf numFmtId="182" fontId="88" fillId="0" borderId="0" xfId="0" applyNumberFormat="1" applyFont="1" applyFill="1" applyBorder="1" applyAlignment="1">
      <alignment/>
    </xf>
    <xf numFmtId="0" fontId="88" fillId="0" borderId="0" xfId="0" applyFont="1" applyBorder="1" applyAlignment="1">
      <alignment horizontal="left"/>
    </xf>
    <xf numFmtId="0" fontId="93" fillId="0" borderId="0" xfId="0" applyFont="1" applyAlignment="1">
      <alignment horizontal="left"/>
    </xf>
    <xf numFmtId="0" fontId="93" fillId="0" borderId="0" xfId="0" applyFont="1" applyAlignment="1">
      <alignment/>
    </xf>
    <xf numFmtId="0" fontId="89" fillId="0" borderId="0" xfId="0" applyFont="1" applyBorder="1" applyAlignment="1">
      <alignment horizontal="left"/>
    </xf>
    <xf numFmtId="0" fontId="89" fillId="0" borderId="106" xfId="0" applyFont="1" applyBorder="1" applyAlignment="1">
      <alignment/>
    </xf>
    <xf numFmtId="0" fontId="88" fillId="0" borderId="13" xfId="0" applyFont="1" applyBorder="1" applyAlignment="1">
      <alignment/>
    </xf>
    <xf numFmtId="0" fontId="88" fillId="0" borderId="14" xfId="0" applyFont="1" applyBorder="1" applyAlignment="1">
      <alignment/>
    </xf>
    <xf numFmtId="3" fontId="88" fillId="0" borderId="49" xfId="0" applyNumberFormat="1" applyFont="1" applyBorder="1" applyAlignment="1">
      <alignment/>
    </xf>
    <xf numFmtId="0" fontId="88" fillId="0" borderId="49" xfId="0" applyFont="1" applyBorder="1" applyAlignment="1">
      <alignment/>
    </xf>
    <xf numFmtId="0" fontId="88" fillId="0" borderId="68" xfId="0" applyFont="1" applyBorder="1" applyAlignment="1">
      <alignment/>
    </xf>
    <xf numFmtId="3" fontId="88" fillId="0" borderId="25" xfId="0" applyNumberFormat="1" applyFont="1" applyBorder="1" applyAlignment="1">
      <alignment horizontal="center"/>
    </xf>
    <xf numFmtId="0" fontId="88" fillId="0" borderId="25" xfId="0" applyFont="1" applyBorder="1" applyAlignment="1">
      <alignment horizontal="center"/>
    </xf>
    <xf numFmtId="0" fontId="88" fillId="33" borderId="69" xfId="0" applyFont="1" applyFill="1" applyBorder="1" applyAlignment="1">
      <alignment horizontal="center"/>
    </xf>
    <xf numFmtId="0" fontId="88" fillId="0" borderId="24" xfId="0" applyFont="1" applyBorder="1" applyAlignment="1">
      <alignment horizontal="center"/>
    </xf>
    <xf numFmtId="0" fontId="88" fillId="0" borderId="69" xfId="0" applyFont="1" applyBorder="1" applyAlignment="1">
      <alignment/>
    </xf>
    <xf numFmtId="3" fontId="88" fillId="0" borderId="25" xfId="0" applyNumberFormat="1" applyFont="1" applyBorder="1" applyAlignment="1">
      <alignment/>
    </xf>
    <xf numFmtId="0" fontId="88" fillId="0" borderId="69" xfId="0" applyFont="1" applyBorder="1" applyAlignment="1">
      <alignment horizontal="center"/>
    </xf>
    <xf numFmtId="0" fontId="88" fillId="0" borderId="40" xfId="0" applyFont="1" applyBorder="1" applyAlignment="1">
      <alignment/>
    </xf>
    <xf numFmtId="0" fontId="88" fillId="0" borderId="70" xfId="0" applyFont="1" applyBorder="1" applyAlignment="1">
      <alignment/>
    </xf>
    <xf numFmtId="3" fontId="88" fillId="0" borderId="20" xfId="0" applyNumberFormat="1" applyFont="1" applyFill="1" applyBorder="1" applyAlignment="1">
      <alignment/>
    </xf>
    <xf numFmtId="3" fontId="88" fillId="0" borderId="25" xfId="0" applyNumberFormat="1" applyFont="1" applyFill="1" applyBorder="1" applyAlignment="1">
      <alignment/>
    </xf>
    <xf numFmtId="182" fontId="88" fillId="0" borderId="25" xfId="0" applyNumberFormat="1" applyFont="1" applyFill="1" applyBorder="1" applyAlignment="1">
      <alignment/>
    </xf>
    <xf numFmtId="4" fontId="88" fillId="0" borderId="25" xfId="0" applyNumberFormat="1" applyFont="1" applyFill="1" applyBorder="1" applyAlignment="1">
      <alignment/>
    </xf>
    <xf numFmtId="183" fontId="88" fillId="33" borderId="69" xfId="0" applyNumberFormat="1" applyFont="1" applyFill="1" applyBorder="1" applyAlignment="1">
      <alignment/>
    </xf>
    <xf numFmtId="0" fontId="88" fillId="0" borderId="17" xfId="0" applyFont="1" applyBorder="1" applyAlignment="1">
      <alignment/>
    </xf>
    <xf numFmtId="0" fontId="88" fillId="0" borderId="50" xfId="0" applyFont="1" applyBorder="1" applyAlignment="1">
      <alignment/>
    </xf>
    <xf numFmtId="3" fontId="88" fillId="0" borderId="50" xfId="0" applyNumberFormat="1" applyFont="1" applyBorder="1" applyAlignment="1">
      <alignment/>
    </xf>
    <xf numFmtId="0" fontId="88" fillId="0" borderId="107" xfId="0" applyFont="1" applyBorder="1" applyAlignment="1">
      <alignment/>
    </xf>
    <xf numFmtId="182" fontId="88" fillId="0" borderId="0" xfId="0" applyNumberFormat="1" applyFont="1" applyBorder="1" applyAlignment="1">
      <alignment/>
    </xf>
    <xf numFmtId="38" fontId="88" fillId="0" borderId="12" xfId="49" applyFont="1" applyBorder="1" applyAlignment="1">
      <alignment horizontal="center"/>
    </xf>
    <xf numFmtId="38" fontId="88" fillId="0" borderId="12" xfId="49" applyFont="1" applyBorder="1" applyAlignment="1">
      <alignment horizontal="center" wrapText="1"/>
    </xf>
    <xf numFmtId="38" fontId="88" fillId="0" borderId="12" xfId="49" applyFont="1" applyBorder="1" applyAlignment="1">
      <alignment horizontal="righ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20</xdr:row>
      <xdr:rowOff>104775</xdr:rowOff>
    </xdr:from>
    <xdr:ext cx="3562350" cy="1038225"/>
    <xdr:sp>
      <xdr:nvSpPr>
        <xdr:cNvPr id="1" name="テキスト ボックス 1"/>
        <xdr:cNvSpPr txBox="1">
          <a:spLocks noChangeArrowheads="1"/>
        </xdr:cNvSpPr>
      </xdr:nvSpPr>
      <xdr:spPr>
        <a:xfrm>
          <a:off x="8458200" y="5229225"/>
          <a:ext cx="3562350" cy="1038225"/>
        </a:xfrm>
        <a:prstGeom prst="rect">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豚換算頭数</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家畜の頭数を生後６か月以下の豚頭数に換算した頭数</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牛：成牛（２歳以上のもの）は、５頭</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子牛（２歳未満のもの）は、２．５頭</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豚：６カ月齢以上の繁殖用のもは、２頭</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６カ月齢未満のものは、１頭</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鶏：１羽につき０．０２頭</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666750</xdr:colOff>
      <xdr:row>4</xdr:row>
      <xdr:rowOff>123825</xdr:rowOff>
    </xdr:from>
    <xdr:ext cx="457200" cy="190500"/>
    <xdr:sp>
      <xdr:nvSpPr>
        <xdr:cNvPr id="1" name="テキスト ボックス 8"/>
        <xdr:cNvSpPr txBox="1">
          <a:spLocks noChangeArrowheads="1"/>
        </xdr:cNvSpPr>
      </xdr:nvSpPr>
      <xdr:spPr>
        <a:xfrm>
          <a:off x="6534150" y="762000"/>
          <a:ext cx="457200" cy="190500"/>
        </a:xfrm>
        <a:prstGeom prst="rect">
          <a:avLst/>
        </a:prstGeom>
        <a:noFill/>
        <a:ln w="9525" cmpd="sng">
          <a:noFill/>
        </a:ln>
      </xdr:spPr>
      <xdr:txBody>
        <a:bodyPr vertOverflow="clip" wrap="square"/>
        <a:p>
          <a:pPr algn="l">
            <a:defRPr/>
          </a:pPr>
          <a:r>
            <a:rPr lang="en-US" cap="none" sz="800" b="0" i="0" u="none" baseline="0">
              <a:solidFill>
                <a:srgbClr val="000000"/>
              </a:solidFill>
            </a:rPr>
            <a:t>※1</a:t>
          </a:r>
        </a:p>
      </xdr:txBody>
    </xdr:sp>
    <xdr:clientData/>
  </xdr:oneCellAnchor>
  <xdr:oneCellAnchor>
    <xdr:from>
      <xdr:col>8</xdr:col>
      <xdr:colOff>666750</xdr:colOff>
      <xdr:row>10</xdr:row>
      <xdr:rowOff>123825</xdr:rowOff>
    </xdr:from>
    <xdr:ext cx="457200" cy="238125"/>
    <xdr:sp>
      <xdr:nvSpPr>
        <xdr:cNvPr id="2" name="テキスト ボックス 3"/>
        <xdr:cNvSpPr txBox="1">
          <a:spLocks noChangeArrowheads="1"/>
        </xdr:cNvSpPr>
      </xdr:nvSpPr>
      <xdr:spPr>
        <a:xfrm>
          <a:off x="6534150" y="1647825"/>
          <a:ext cx="457200" cy="238125"/>
        </a:xfrm>
        <a:prstGeom prst="rect">
          <a:avLst/>
        </a:prstGeom>
        <a:noFill/>
        <a:ln w="9525" cmpd="sng">
          <a:noFill/>
        </a:ln>
      </xdr:spPr>
      <xdr:txBody>
        <a:bodyPr vertOverflow="clip" wrap="square">
          <a:spAutoFit/>
        </a:bodyPr>
        <a:p>
          <a:pPr algn="l">
            <a:defRPr/>
          </a:pPr>
          <a:r>
            <a:rPr lang="en-US" cap="none" sz="800" b="0" i="0" u="none" baseline="0">
              <a:solidFill>
                <a:srgbClr val="000000"/>
              </a:solidFill>
            </a:rPr>
            <a:t>※1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3</xdr:row>
      <xdr:rowOff>85725</xdr:rowOff>
    </xdr:from>
    <xdr:to>
      <xdr:col>12</xdr:col>
      <xdr:colOff>419100</xdr:colOff>
      <xdr:row>20</xdr:row>
      <xdr:rowOff>104775</xdr:rowOff>
    </xdr:to>
    <xdr:sp>
      <xdr:nvSpPr>
        <xdr:cNvPr id="1" name="右中かっこ 1"/>
        <xdr:cNvSpPr>
          <a:spLocks/>
        </xdr:cNvSpPr>
      </xdr:nvSpPr>
      <xdr:spPr>
        <a:xfrm>
          <a:off x="12296775" y="628650"/>
          <a:ext cx="371475" cy="2895600"/>
        </a:xfrm>
        <a:prstGeom prst="rightBrace">
          <a:avLst>
            <a:gd name="adj1" fmla="val -44504"/>
            <a:gd name="adj2" fmla="val -22824"/>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5</xdr:row>
      <xdr:rowOff>0</xdr:rowOff>
    </xdr:from>
    <xdr:to>
      <xdr:col>9</xdr:col>
      <xdr:colOff>981075</xdr:colOff>
      <xdr:row>49</xdr:row>
      <xdr:rowOff>0</xdr:rowOff>
    </xdr:to>
    <xdr:sp>
      <xdr:nvSpPr>
        <xdr:cNvPr id="1" name="直線コネクタ 2"/>
        <xdr:cNvSpPr>
          <a:spLocks/>
        </xdr:cNvSpPr>
      </xdr:nvSpPr>
      <xdr:spPr>
        <a:xfrm flipH="1">
          <a:off x="7267575" y="752475"/>
          <a:ext cx="952500" cy="62865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ＪＳ明朝"/>
              <a:ea typeface="ＪＳ明朝"/>
              <a:cs typeface="ＪＳ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entai.local\fssroot2\&#27996;&#23822;\&#36786;&#25919;&#12499;&#12472;&#12519;&#12531;\&#27083;&#24819;&#21332;&#35696;\&#27010;&#35201;&#34920;\H14&#20107;&#26989;&#38656;&#35201;&#38989;&#35519;&#26619;&#34920;&#65288;&#23550;&#39340;&#20840;&#22495;&#65289;&#65301;&#26376;&#65297;&#2608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5a01t\&#27083;&#36896;&#25913;&#21892;&#12539;&#20013;&#23665;&#38291;\&#27083;&#36896;&#25913;&#21892;&#29677;\&#36786;&#25919;&#12499;&#12472;&#12519;&#12531;\&#35469;&#23450;&#12539;&#20869;&#31034;\&#65320;&#65297;&#65300;\&#35469;&#23450;&#20107;&#26989;&#26126;&#32048;\&#35469;&#23450;&#19968;&#35239;&#65288;&#31532;&#65298;&#2742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表"/>
      <sheetName val="市町村コード"/>
      <sheetName val="所管別ｺｰﾄﾞ"/>
      <sheetName val="普及センターコード"/>
    </sheetNames>
    <sheetDataSet>
      <sheetData sheetId="1">
        <row r="1">
          <cell r="A1" t="str">
            <v>NO</v>
          </cell>
          <cell r="B1" t="str">
            <v>市町村名</v>
          </cell>
        </row>
        <row r="2">
          <cell r="A2">
            <v>201</v>
          </cell>
          <cell r="B2" t="str">
            <v>長崎市</v>
          </cell>
        </row>
        <row r="3">
          <cell r="A3">
            <v>202</v>
          </cell>
          <cell r="B3" t="str">
            <v>佐世保市</v>
          </cell>
        </row>
        <row r="4">
          <cell r="A4">
            <v>203</v>
          </cell>
          <cell r="B4" t="str">
            <v>島原市</v>
          </cell>
        </row>
        <row r="5">
          <cell r="A5">
            <v>204</v>
          </cell>
          <cell r="B5" t="str">
            <v>諫早市</v>
          </cell>
        </row>
        <row r="6">
          <cell r="A6">
            <v>205</v>
          </cell>
          <cell r="B6" t="str">
            <v>大村市</v>
          </cell>
        </row>
        <row r="7">
          <cell r="A7">
            <v>206</v>
          </cell>
          <cell r="B7" t="str">
            <v>福江市</v>
          </cell>
        </row>
        <row r="8">
          <cell r="A8">
            <v>207</v>
          </cell>
          <cell r="B8" t="str">
            <v>平戸市</v>
          </cell>
        </row>
        <row r="9">
          <cell r="A9">
            <v>208</v>
          </cell>
          <cell r="B9" t="str">
            <v>松浦市</v>
          </cell>
        </row>
        <row r="10">
          <cell r="A10">
            <v>301</v>
          </cell>
          <cell r="B10" t="str">
            <v>香焼町</v>
          </cell>
        </row>
        <row r="11">
          <cell r="A11">
            <v>302</v>
          </cell>
          <cell r="B11" t="str">
            <v>伊王島町</v>
          </cell>
        </row>
        <row r="12">
          <cell r="A12">
            <v>303</v>
          </cell>
          <cell r="B12" t="str">
            <v>高島町</v>
          </cell>
        </row>
        <row r="13">
          <cell r="A13">
            <v>304</v>
          </cell>
          <cell r="B13" t="str">
            <v>野母崎町</v>
          </cell>
        </row>
        <row r="14">
          <cell r="A14">
            <v>305</v>
          </cell>
          <cell r="B14" t="str">
            <v>三和町</v>
          </cell>
        </row>
        <row r="15">
          <cell r="A15">
            <v>306</v>
          </cell>
          <cell r="B15" t="str">
            <v>多良見町</v>
          </cell>
        </row>
        <row r="16">
          <cell r="A16">
            <v>307</v>
          </cell>
          <cell r="B16" t="str">
            <v>長与町</v>
          </cell>
        </row>
        <row r="17">
          <cell r="A17">
            <v>308</v>
          </cell>
          <cell r="B17" t="str">
            <v>時津町</v>
          </cell>
        </row>
        <row r="18">
          <cell r="A18">
            <v>309</v>
          </cell>
          <cell r="B18" t="str">
            <v>琴海町</v>
          </cell>
        </row>
        <row r="19">
          <cell r="A19">
            <v>310</v>
          </cell>
          <cell r="B19" t="str">
            <v>西彼町</v>
          </cell>
        </row>
        <row r="20">
          <cell r="A20">
            <v>311</v>
          </cell>
          <cell r="B20" t="str">
            <v>西海町</v>
          </cell>
        </row>
        <row r="21">
          <cell r="A21">
            <v>312</v>
          </cell>
          <cell r="B21" t="str">
            <v>大島町</v>
          </cell>
        </row>
        <row r="22">
          <cell r="A22">
            <v>313</v>
          </cell>
          <cell r="B22" t="str">
            <v>崎戸町</v>
          </cell>
        </row>
        <row r="23">
          <cell r="A23">
            <v>314</v>
          </cell>
          <cell r="B23" t="str">
            <v>大瀬戸町</v>
          </cell>
        </row>
        <row r="24">
          <cell r="A24">
            <v>315</v>
          </cell>
          <cell r="B24" t="str">
            <v>外海町</v>
          </cell>
        </row>
        <row r="25">
          <cell r="A25">
            <v>321</v>
          </cell>
          <cell r="B25" t="str">
            <v>東彼杵町</v>
          </cell>
        </row>
        <row r="26">
          <cell r="A26">
            <v>322</v>
          </cell>
          <cell r="B26" t="str">
            <v>川棚町</v>
          </cell>
        </row>
        <row r="27">
          <cell r="A27">
            <v>323</v>
          </cell>
          <cell r="B27" t="str">
            <v>波佐見町</v>
          </cell>
        </row>
        <row r="28">
          <cell r="A28">
            <v>341</v>
          </cell>
          <cell r="B28" t="str">
            <v>森山町</v>
          </cell>
        </row>
        <row r="29">
          <cell r="A29">
            <v>342</v>
          </cell>
          <cell r="B29" t="str">
            <v>飯盛町</v>
          </cell>
        </row>
        <row r="30">
          <cell r="A30">
            <v>343</v>
          </cell>
          <cell r="B30" t="str">
            <v>高来町</v>
          </cell>
        </row>
        <row r="31">
          <cell r="A31">
            <v>344</v>
          </cell>
          <cell r="B31" t="str">
            <v>小長井町</v>
          </cell>
        </row>
        <row r="32">
          <cell r="A32">
            <v>361</v>
          </cell>
          <cell r="B32" t="str">
            <v>有明町</v>
          </cell>
        </row>
        <row r="33">
          <cell r="A33">
            <v>362</v>
          </cell>
          <cell r="B33" t="str">
            <v>国見町</v>
          </cell>
        </row>
        <row r="34">
          <cell r="A34">
            <v>363</v>
          </cell>
          <cell r="B34" t="str">
            <v>瑞穂町</v>
          </cell>
        </row>
        <row r="35">
          <cell r="A35">
            <v>364</v>
          </cell>
          <cell r="B35" t="str">
            <v>吾妻町</v>
          </cell>
        </row>
        <row r="36">
          <cell r="A36">
            <v>365</v>
          </cell>
          <cell r="B36" t="str">
            <v>愛野町</v>
          </cell>
        </row>
        <row r="37">
          <cell r="A37">
            <v>366</v>
          </cell>
          <cell r="B37" t="str">
            <v>千々石町</v>
          </cell>
        </row>
        <row r="38">
          <cell r="A38">
            <v>367</v>
          </cell>
          <cell r="B38" t="str">
            <v>小浜町</v>
          </cell>
        </row>
        <row r="39">
          <cell r="A39">
            <v>368</v>
          </cell>
          <cell r="B39" t="str">
            <v>南串山町</v>
          </cell>
        </row>
        <row r="40">
          <cell r="A40">
            <v>369</v>
          </cell>
          <cell r="B40" t="str">
            <v>加津佐町</v>
          </cell>
        </row>
        <row r="41">
          <cell r="A41">
            <v>370</v>
          </cell>
          <cell r="B41" t="str">
            <v>口之津町</v>
          </cell>
        </row>
        <row r="42">
          <cell r="A42">
            <v>371</v>
          </cell>
          <cell r="B42" t="str">
            <v>南有馬町</v>
          </cell>
        </row>
        <row r="43">
          <cell r="A43">
            <v>372</v>
          </cell>
          <cell r="B43" t="str">
            <v>北有馬町</v>
          </cell>
        </row>
        <row r="44">
          <cell r="A44">
            <v>373</v>
          </cell>
          <cell r="B44" t="str">
            <v>西有家町</v>
          </cell>
        </row>
        <row r="45">
          <cell r="A45">
            <v>374</v>
          </cell>
          <cell r="B45" t="str">
            <v>有家町</v>
          </cell>
        </row>
        <row r="46">
          <cell r="A46">
            <v>375</v>
          </cell>
          <cell r="B46" t="str">
            <v>布津町</v>
          </cell>
        </row>
        <row r="47">
          <cell r="A47">
            <v>376</v>
          </cell>
          <cell r="B47" t="str">
            <v>深江町</v>
          </cell>
        </row>
        <row r="48">
          <cell r="A48">
            <v>381</v>
          </cell>
          <cell r="B48" t="str">
            <v>大島村</v>
          </cell>
        </row>
        <row r="49">
          <cell r="A49">
            <v>382</v>
          </cell>
          <cell r="B49" t="str">
            <v>生月町</v>
          </cell>
        </row>
        <row r="50">
          <cell r="A50">
            <v>383</v>
          </cell>
          <cell r="B50" t="str">
            <v>小値賀町</v>
          </cell>
        </row>
        <row r="51">
          <cell r="A51">
            <v>384</v>
          </cell>
          <cell r="B51" t="str">
            <v>宇久町</v>
          </cell>
        </row>
        <row r="52">
          <cell r="A52">
            <v>385</v>
          </cell>
          <cell r="B52" t="str">
            <v>田平町</v>
          </cell>
        </row>
        <row r="53">
          <cell r="A53">
            <v>386</v>
          </cell>
          <cell r="B53" t="str">
            <v>福島町</v>
          </cell>
        </row>
        <row r="54">
          <cell r="A54">
            <v>387</v>
          </cell>
          <cell r="B54" t="str">
            <v>鷹島町</v>
          </cell>
        </row>
        <row r="55">
          <cell r="A55">
            <v>388</v>
          </cell>
          <cell r="B55" t="str">
            <v>江迎町</v>
          </cell>
        </row>
        <row r="56">
          <cell r="A56">
            <v>389</v>
          </cell>
          <cell r="B56" t="str">
            <v>鹿町町</v>
          </cell>
        </row>
        <row r="57">
          <cell r="A57">
            <v>390</v>
          </cell>
          <cell r="B57" t="str">
            <v>小佐々町</v>
          </cell>
        </row>
        <row r="58">
          <cell r="A58">
            <v>391</v>
          </cell>
          <cell r="B58" t="str">
            <v>佐々町</v>
          </cell>
        </row>
        <row r="59">
          <cell r="A59">
            <v>392</v>
          </cell>
          <cell r="B59" t="str">
            <v>吉井町</v>
          </cell>
        </row>
        <row r="60">
          <cell r="A60">
            <v>393</v>
          </cell>
          <cell r="B60" t="str">
            <v>世知原町</v>
          </cell>
        </row>
        <row r="61">
          <cell r="A61">
            <v>401</v>
          </cell>
          <cell r="B61" t="str">
            <v>富江町</v>
          </cell>
        </row>
        <row r="62">
          <cell r="A62">
            <v>402</v>
          </cell>
          <cell r="B62" t="str">
            <v>玉之浦町</v>
          </cell>
        </row>
        <row r="63">
          <cell r="A63">
            <v>403</v>
          </cell>
          <cell r="B63" t="str">
            <v>三井楽町</v>
          </cell>
        </row>
        <row r="64">
          <cell r="A64">
            <v>404</v>
          </cell>
          <cell r="B64" t="str">
            <v>岐宿町</v>
          </cell>
        </row>
        <row r="65">
          <cell r="A65">
            <v>405</v>
          </cell>
          <cell r="B65" t="str">
            <v>奈留町</v>
          </cell>
        </row>
        <row r="66">
          <cell r="A66">
            <v>406</v>
          </cell>
          <cell r="B66" t="str">
            <v>若松町</v>
          </cell>
        </row>
        <row r="67">
          <cell r="A67">
            <v>407</v>
          </cell>
          <cell r="B67" t="str">
            <v>上五島町</v>
          </cell>
        </row>
        <row r="68">
          <cell r="A68">
            <v>408</v>
          </cell>
          <cell r="B68" t="str">
            <v>新魚目町</v>
          </cell>
        </row>
        <row r="69">
          <cell r="A69">
            <v>409</v>
          </cell>
          <cell r="B69" t="str">
            <v>有川町</v>
          </cell>
        </row>
        <row r="70">
          <cell r="A70">
            <v>410</v>
          </cell>
          <cell r="B70" t="str">
            <v>奈良尾町</v>
          </cell>
        </row>
        <row r="71">
          <cell r="A71">
            <v>421</v>
          </cell>
          <cell r="B71" t="str">
            <v>郷ノ浦町</v>
          </cell>
        </row>
        <row r="72">
          <cell r="A72">
            <v>422</v>
          </cell>
          <cell r="B72" t="str">
            <v>勝本町</v>
          </cell>
        </row>
        <row r="73">
          <cell r="A73">
            <v>423</v>
          </cell>
          <cell r="B73" t="str">
            <v>芦辺町</v>
          </cell>
        </row>
        <row r="74">
          <cell r="A74">
            <v>424</v>
          </cell>
          <cell r="B74" t="str">
            <v>石田町</v>
          </cell>
        </row>
        <row r="75">
          <cell r="A75">
            <v>441</v>
          </cell>
          <cell r="B75" t="str">
            <v>厳原町</v>
          </cell>
        </row>
        <row r="76">
          <cell r="A76">
            <v>442</v>
          </cell>
          <cell r="B76" t="str">
            <v>美津島町</v>
          </cell>
        </row>
        <row r="77">
          <cell r="A77">
            <v>443</v>
          </cell>
          <cell r="B77" t="str">
            <v>豊玉町</v>
          </cell>
        </row>
        <row r="78">
          <cell r="A78">
            <v>444</v>
          </cell>
          <cell r="B78" t="str">
            <v>峰町</v>
          </cell>
        </row>
        <row r="79">
          <cell r="A79">
            <v>445</v>
          </cell>
          <cell r="B79" t="str">
            <v>上県町</v>
          </cell>
        </row>
        <row r="80">
          <cell r="A80">
            <v>446</v>
          </cell>
          <cell r="B80" t="str">
            <v>上対馬町</v>
          </cell>
        </row>
      </sheetData>
      <sheetData sheetId="2">
        <row r="1">
          <cell r="A1" t="str">
            <v>ＮＯ</v>
          </cell>
          <cell r="B1" t="str">
            <v>所管別分類表</v>
          </cell>
        </row>
        <row r="2">
          <cell r="A2">
            <v>1</v>
          </cell>
          <cell r="B2" t="str">
            <v>野菜</v>
          </cell>
        </row>
        <row r="3">
          <cell r="A3">
            <v>2</v>
          </cell>
          <cell r="B3" t="str">
            <v>農産</v>
          </cell>
        </row>
        <row r="4">
          <cell r="A4">
            <v>3</v>
          </cell>
          <cell r="B4" t="str">
            <v>花・特産</v>
          </cell>
        </row>
        <row r="5">
          <cell r="A5">
            <v>4</v>
          </cell>
          <cell r="B5" t="str">
            <v>果樹</v>
          </cell>
        </row>
        <row r="6">
          <cell r="A6">
            <v>5</v>
          </cell>
          <cell r="B6" t="str">
            <v>加工</v>
          </cell>
        </row>
        <row r="7">
          <cell r="A7">
            <v>6</v>
          </cell>
          <cell r="B7" t="str">
            <v>環境</v>
          </cell>
        </row>
        <row r="8">
          <cell r="A8">
            <v>7</v>
          </cell>
          <cell r="B8" t="str">
            <v>農村</v>
          </cell>
        </row>
        <row r="9">
          <cell r="A9">
            <v>8</v>
          </cell>
          <cell r="B9" t="str">
            <v>畜産</v>
          </cell>
        </row>
        <row r="10">
          <cell r="A10">
            <v>9</v>
          </cell>
          <cell r="B10" t="str">
            <v>土地基盤</v>
          </cell>
        </row>
        <row r="11">
          <cell r="A11">
            <v>10</v>
          </cell>
          <cell r="B11" t="str">
            <v>林務</v>
          </cell>
        </row>
        <row r="12">
          <cell r="A12">
            <v>11</v>
          </cell>
          <cell r="B12" t="str">
            <v>鳥獣害</v>
          </cell>
        </row>
        <row r="13">
          <cell r="A13">
            <v>12</v>
          </cell>
          <cell r="B13" t="str">
            <v>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表 (4)"/>
      <sheetName val="概要表 (2)"/>
      <sheetName val="概要表 (3)"/>
      <sheetName val="ｺｰﾄﾞ表印刷用"/>
      <sheetName val="Sheet1"/>
      <sheetName val="Sheet2"/>
      <sheetName val="Sheet3"/>
      <sheetName val="Sheet4"/>
      <sheetName val="Sheet5"/>
      <sheetName val="Sheet6"/>
      <sheetName val="芦辺抜き作目"/>
      <sheetName val="Sheet7"/>
      <sheetName val="Sheet10"/>
      <sheetName val="Sheet11"/>
      <sheetName val="概要表"/>
      <sheetName val="市町村コード"/>
      <sheetName val="事業ｺｰﾄﾞ"/>
      <sheetName val="所管別ｺｰﾄﾞ"/>
      <sheetName val="普及センターコード"/>
    </sheetNames>
    <sheetDataSet>
      <sheetData sheetId="16">
        <row r="1">
          <cell r="A1" t="str">
            <v>ＮＯ</v>
          </cell>
          <cell r="B1" t="str">
            <v>事業区分</v>
          </cell>
        </row>
        <row r="2">
          <cell r="A2">
            <v>1</v>
          </cell>
          <cell r="B2" t="str">
            <v>認定農業者</v>
          </cell>
        </row>
        <row r="3">
          <cell r="A3">
            <v>2</v>
          </cell>
          <cell r="B3" t="str">
            <v>新規就農者</v>
          </cell>
        </row>
        <row r="4">
          <cell r="A4">
            <v>3</v>
          </cell>
          <cell r="B4" t="str">
            <v>集落担い手</v>
          </cell>
        </row>
        <row r="5">
          <cell r="A5">
            <v>4</v>
          </cell>
          <cell r="B5" t="str">
            <v>流通促進</v>
          </cell>
        </row>
        <row r="6">
          <cell r="A6">
            <v>5</v>
          </cell>
          <cell r="B6" t="str">
            <v>離島</v>
          </cell>
        </row>
        <row r="7">
          <cell r="A7">
            <v>6</v>
          </cell>
          <cell r="B7" t="str">
            <v>集落マスター</v>
          </cell>
        </row>
      </sheetData>
      <sheetData sheetId="18">
        <row r="1">
          <cell r="A1" t="str">
            <v>ＮＯ</v>
          </cell>
          <cell r="B1" t="str">
            <v>普及センター名</v>
          </cell>
        </row>
        <row r="2">
          <cell r="A2">
            <v>1</v>
          </cell>
          <cell r="B2" t="str">
            <v>長崎</v>
          </cell>
        </row>
        <row r="3">
          <cell r="A3">
            <v>2</v>
          </cell>
          <cell r="B3" t="str">
            <v>県央</v>
          </cell>
        </row>
        <row r="4">
          <cell r="A4">
            <v>2.1</v>
          </cell>
          <cell r="B4" t="str">
            <v>県央</v>
          </cell>
        </row>
        <row r="5">
          <cell r="A5">
            <v>3</v>
          </cell>
          <cell r="B5" t="str">
            <v>県北</v>
          </cell>
        </row>
        <row r="6">
          <cell r="A6">
            <v>4</v>
          </cell>
          <cell r="B6" t="str">
            <v>平戸</v>
          </cell>
        </row>
        <row r="7">
          <cell r="A7">
            <v>5</v>
          </cell>
          <cell r="B7" t="str">
            <v>島原</v>
          </cell>
        </row>
        <row r="8">
          <cell r="A8">
            <v>6</v>
          </cell>
          <cell r="B8" t="str">
            <v>五島</v>
          </cell>
        </row>
        <row r="9">
          <cell r="A9">
            <v>7</v>
          </cell>
          <cell r="B9" t="str">
            <v>上五島</v>
          </cell>
        </row>
        <row r="10">
          <cell r="A10">
            <v>8</v>
          </cell>
          <cell r="B10" t="str">
            <v>壱岐</v>
          </cell>
        </row>
        <row r="11">
          <cell r="A11">
            <v>9</v>
          </cell>
          <cell r="B11" t="str">
            <v>対馬</v>
          </cell>
        </row>
        <row r="12">
          <cell r="A12">
            <v>10</v>
          </cell>
          <cell r="B12" t="str">
            <v>上県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51"/>
  <sheetViews>
    <sheetView view="pageBreakPreview" zoomScaleSheetLayoutView="100" zoomScalePageLayoutView="0" workbookViewId="0" topLeftCell="A52">
      <selection activeCell="J24" sqref="J24"/>
    </sheetView>
  </sheetViews>
  <sheetFormatPr defaultColWidth="9.00390625" defaultRowHeight="12"/>
  <cols>
    <col min="5" max="5" width="33.375" style="0" customWidth="1"/>
    <col min="6" max="6" width="23.375" style="0" customWidth="1"/>
    <col min="7" max="7" width="18.375" style="0" customWidth="1"/>
    <col min="8" max="8" width="14.625" style="0" customWidth="1"/>
  </cols>
  <sheetData>
    <row r="1" spans="1:17" ht="18.75" customHeight="1">
      <c r="A1" s="393" t="s">
        <v>124</v>
      </c>
      <c r="B1" s="393"/>
      <c r="C1" s="393"/>
      <c r="D1" s="393"/>
      <c r="E1" s="42"/>
      <c r="F1" s="42"/>
      <c r="G1" s="42"/>
      <c r="H1" s="42"/>
      <c r="I1" s="42"/>
      <c r="J1" s="42"/>
      <c r="K1" s="42"/>
      <c r="O1" t="s">
        <v>393</v>
      </c>
      <c r="P1" t="s">
        <v>39</v>
      </c>
      <c r="Q1" t="s">
        <v>399</v>
      </c>
    </row>
    <row r="2" spans="1:17" ht="11.25">
      <c r="A2" s="42"/>
      <c r="B2" s="42"/>
      <c r="C2" s="42"/>
      <c r="D2" s="42"/>
      <c r="E2" s="42"/>
      <c r="F2" s="42"/>
      <c r="G2" s="42"/>
      <c r="H2" s="42"/>
      <c r="I2" s="42"/>
      <c r="J2" s="42"/>
      <c r="K2" s="42"/>
      <c r="M2" t="s">
        <v>389</v>
      </c>
      <c r="O2" s="332" t="s">
        <v>392</v>
      </c>
      <c r="P2" s="332">
        <v>3</v>
      </c>
      <c r="Q2" s="345" t="s">
        <v>428</v>
      </c>
    </row>
    <row r="3" spans="1:17" ht="11.25">
      <c r="A3" s="42"/>
      <c r="B3" s="42"/>
      <c r="C3" s="42"/>
      <c r="D3" s="42"/>
      <c r="E3" s="42"/>
      <c r="F3" s="42"/>
      <c r="G3" s="42"/>
      <c r="H3" s="42"/>
      <c r="I3" s="42"/>
      <c r="J3" s="42"/>
      <c r="K3" s="42"/>
      <c r="M3" t="s">
        <v>390</v>
      </c>
      <c r="O3" s="332" t="s">
        <v>392</v>
      </c>
      <c r="P3" s="332">
        <f>P2+5-1</f>
        <v>7</v>
      </c>
      <c r="Q3" s="345" t="s">
        <v>429</v>
      </c>
    </row>
    <row r="4" spans="1:17" ht="11.25">
      <c r="A4" s="42"/>
      <c r="B4" s="42"/>
      <c r="C4" s="42"/>
      <c r="D4" s="42"/>
      <c r="E4" s="42"/>
      <c r="F4" s="42"/>
      <c r="G4" s="42"/>
      <c r="H4" s="42"/>
      <c r="I4" s="42"/>
      <c r="J4" s="42"/>
      <c r="K4" s="42"/>
      <c r="O4" s="348" t="s">
        <v>403</v>
      </c>
      <c r="P4" t="s">
        <v>404</v>
      </c>
      <c r="Q4" t="s">
        <v>406</v>
      </c>
    </row>
    <row r="5" spans="2:17" ht="28.5" customHeight="1">
      <c r="B5" s="375" t="str">
        <f>O2</f>
        <v>令和</v>
      </c>
      <c r="C5" s="376">
        <f>P2</f>
        <v>3</v>
      </c>
      <c r="D5" s="375" t="s">
        <v>39</v>
      </c>
      <c r="E5" s="386" t="s">
        <v>391</v>
      </c>
      <c r="F5" s="386"/>
      <c r="G5" s="386"/>
      <c r="H5" s="386"/>
      <c r="I5" s="331"/>
      <c r="J5" s="331"/>
      <c r="K5" s="331"/>
      <c r="P5" s="349" t="s">
        <v>405</v>
      </c>
      <c r="Q5" s="349" t="s">
        <v>407</v>
      </c>
    </row>
    <row r="6" spans="1:11" ht="11.25">
      <c r="A6" s="42"/>
      <c r="B6" s="42"/>
      <c r="C6" s="42"/>
      <c r="D6" s="42"/>
      <c r="E6" s="42"/>
      <c r="F6" s="42"/>
      <c r="G6" s="42"/>
      <c r="H6" s="42"/>
      <c r="I6" s="42"/>
      <c r="J6" s="42"/>
      <c r="K6" s="42"/>
    </row>
    <row r="7" spans="1:11" ht="11.25">
      <c r="A7" s="42"/>
      <c r="B7" s="42"/>
      <c r="C7" s="42"/>
      <c r="D7" s="42"/>
      <c r="E7" s="42"/>
      <c r="F7" s="42"/>
      <c r="G7" s="42"/>
      <c r="H7" s="42"/>
      <c r="I7" s="42"/>
      <c r="J7" s="42"/>
      <c r="K7" s="42"/>
    </row>
    <row r="8" spans="1:11" ht="24" customHeight="1">
      <c r="A8" s="42"/>
      <c r="B8" s="331"/>
      <c r="C8" s="331"/>
      <c r="D8" s="331"/>
      <c r="E8" s="394" t="s">
        <v>373</v>
      </c>
      <c r="F8" s="394"/>
      <c r="G8" s="394"/>
      <c r="H8" s="394"/>
      <c r="I8" s="42"/>
      <c r="J8" s="42"/>
      <c r="K8" s="42"/>
    </row>
    <row r="9" spans="1:11" ht="11.25">
      <c r="A9" s="42"/>
      <c r="B9" s="42"/>
      <c r="C9" s="42"/>
      <c r="D9" s="42"/>
      <c r="E9" s="395"/>
      <c r="F9" s="395"/>
      <c r="G9" s="395"/>
      <c r="H9" s="395"/>
      <c r="I9" s="42"/>
      <c r="J9" s="42"/>
      <c r="K9" s="42"/>
    </row>
    <row r="10" spans="1:11" ht="21">
      <c r="A10" s="42"/>
      <c r="B10" s="42"/>
      <c r="C10" s="42"/>
      <c r="D10" s="42"/>
      <c r="E10" s="396" t="s">
        <v>444</v>
      </c>
      <c r="F10" s="396"/>
      <c r="G10" s="396"/>
      <c r="H10" s="396"/>
      <c r="I10" s="42"/>
      <c r="J10" s="42"/>
      <c r="K10" s="42"/>
    </row>
    <row r="11" spans="1:11" ht="11.25">
      <c r="A11" s="42"/>
      <c r="B11" s="42"/>
      <c r="C11" s="42"/>
      <c r="D11" s="42"/>
      <c r="E11" s="42"/>
      <c r="F11" s="42"/>
      <c r="G11" s="42"/>
      <c r="H11" s="42"/>
      <c r="I11" s="42"/>
      <c r="J11" s="42"/>
      <c r="K11" s="42"/>
    </row>
    <row r="12" spans="1:11" ht="11.25">
      <c r="A12" s="42"/>
      <c r="B12" s="42"/>
      <c r="C12" s="42"/>
      <c r="D12" s="42"/>
      <c r="E12" s="395" t="s">
        <v>161</v>
      </c>
      <c r="F12" s="395"/>
      <c r="G12" s="395"/>
      <c r="H12" s="395"/>
      <c r="I12" s="42"/>
      <c r="J12" s="42"/>
      <c r="K12" s="42"/>
    </row>
    <row r="13" spans="1:11" ht="11.25">
      <c r="A13" s="42"/>
      <c r="B13" s="42"/>
      <c r="C13" s="42"/>
      <c r="D13" s="42"/>
      <c r="E13" s="395"/>
      <c r="F13" s="395"/>
      <c r="G13" s="395"/>
      <c r="H13" s="395"/>
      <c r="I13" s="42"/>
      <c r="J13" s="42"/>
      <c r="K13" s="42"/>
    </row>
    <row r="14" spans="1:11" ht="11.25">
      <c r="A14" s="42"/>
      <c r="B14" s="42"/>
      <c r="C14" s="42"/>
      <c r="D14" s="42"/>
      <c r="E14" s="42"/>
      <c r="F14" s="42"/>
      <c r="G14" s="42"/>
      <c r="H14" s="42"/>
      <c r="I14" s="42"/>
      <c r="J14" s="42"/>
      <c r="K14" s="42"/>
    </row>
    <row r="15" spans="1:11" ht="11.25">
      <c r="A15" s="42"/>
      <c r="B15" s="42"/>
      <c r="C15" s="42"/>
      <c r="D15" s="42"/>
      <c r="E15" s="42"/>
      <c r="F15" s="42"/>
      <c r="G15" s="42"/>
      <c r="H15" s="42"/>
      <c r="I15" s="42"/>
      <c r="J15" s="42"/>
      <c r="K15" s="42"/>
    </row>
    <row r="16" spans="1:11" ht="11.25">
      <c r="A16" s="42"/>
      <c r="B16" s="42"/>
      <c r="C16" s="42"/>
      <c r="D16" s="42"/>
      <c r="E16" s="42"/>
      <c r="F16" s="42"/>
      <c r="G16" s="42"/>
      <c r="H16" s="42"/>
      <c r="I16" s="42"/>
      <c r="J16" s="42"/>
      <c r="K16" s="42"/>
    </row>
    <row r="17" spans="1:11" ht="12" thickBot="1">
      <c r="A17" s="42"/>
      <c r="B17" s="42"/>
      <c r="C17" s="42"/>
      <c r="D17" s="42"/>
      <c r="E17" s="42"/>
      <c r="F17" s="42"/>
      <c r="G17" s="42"/>
      <c r="H17" s="42"/>
      <c r="I17" s="43"/>
      <c r="J17" s="42"/>
      <c r="K17" s="42"/>
    </row>
    <row r="18" spans="1:10" ht="11.25">
      <c r="A18" s="42"/>
      <c r="B18" s="42"/>
      <c r="D18" s="253"/>
      <c r="E18" s="92"/>
      <c r="F18" s="387" t="s">
        <v>349</v>
      </c>
      <c r="G18" s="92"/>
      <c r="H18" s="367"/>
      <c r="I18" s="42"/>
      <c r="J18" s="42"/>
    </row>
    <row r="19" spans="1:10" ht="11.25">
      <c r="A19" s="42"/>
      <c r="B19" s="42"/>
      <c r="D19" s="254"/>
      <c r="E19" s="94" t="s">
        <v>162</v>
      </c>
      <c r="F19" s="388"/>
      <c r="G19" s="94" t="s">
        <v>163</v>
      </c>
      <c r="H19" s="382" t="s">
        <v>442</v>
      </c>
      <c r="I19" s="42"/>
      <c r="J19" s="42"/>
    </row>
    <row r="20" spans="1:10" ht="12" thickBot="1">
      <c r="A20" s="42"/>
      <c r="B20" s="42"/>
      <c r="D20" s="253"/>
      <c r="E20" s="93"/>
      <c r="F20" s="389"/>
      <c r="G20" s="93"/>
      <c r="H20" s="377" t="s">
        <v>362</v>
      </c>
      <c r="I20" s="42"/>
      <c r="J20" s="42"/>
    </row>
    <row r="21" spans="1:10" ht="12" customHeight="1">
      <c r="A21" s="42"/>
      <c r="B21" s="42"/>
      <c r="D21" s="253"/>
      <c r="E21" s="92"/>
      <c r="F21" s="92"/>
      <c r="G21" s="92"/>
      <c r="H21" s="378"/>
      <c r="I21" s="42"/>
      <c r="J21" s="42"/>
    </row>
    <row r="22" spans="1:9" ht="21.75" customHeight="1">
      <c r="A22" s="42"/>
      <c r="B22" s="42"/>
      <c r="D22" s="255"/>
      <c r="E22" s="95"/>
      <c r="F22" s="95"/>
      <c r="G22" s="95"/>
      <c r="H22" s="379"/>
      <c r="I22" s="42"/>
    </row>
    <row r="23" spans="1:9" ht="12" thickBot="1">
      <c r="A23" s="42"/>
      <c r="B23" s="42"/>
      <c r="D23" s="253"/>
      <c r="E23" s="93"/>
      <c r="F23" s="93"/>
      <c r="G23" s="236"/>
      <c r="H23" s="377"/>
      <c r="I23" s="42"/>
    </row>
    <row r="24" spans="1:10" ht="11.25">
      <c r="A24" s="42"/>
      <c r="B24" s="42"/>
      <c r="C24" s="42"/>
      <c r="D24" s="43"/>
      <c r="E24" s="96"/>
      <c r="F24" s="96"/>
      <c r="G24" s="96"/>
      <c r="H24" s="43"/>
      <c r="I24" s="42"/>
      <c r="J24" s="42"/>
    </row>
    <row r="25" spans="1:10" ht="16.5" customHeight="1">
      <c r="A25" s="42"/>
      <c r="B25" s="42"/>
      <c r="C25" s="42"/>
      <c r="D25" s="43"/>
      <c r="E25" s="256" t="s">
        <v>351</v>
      </c>
      <c r="F25" s="43"/>
      <c r="G25" s="43"/>
      <c r="H25" s="43"/>
      <c r="I25" s="42"/>
      <c r="J25" s="42"/>
    </row>
    <row r="26" spans="1:10" ht="11.25">
      <c r="A26" s="42"/>
      <c r="B26" s="42"/>
      <c r="C26" s="42"/>
      <c r="D26" s="43"/>
      <c r="E26" s="175"/>
      <c r="F26" s="390" t="s">
        <v>350</v>
      </c>
      <c r="G26" s="373"/>
      <c r="H26" s="380"/>
      <c r="I26" s="42"/>
      <c r="J26" s="42"/>
    </row>
    <row r="27" spans="1:10" ht="11.25">
      <c r="A27" s="42"/>
      <c r="B27" s="42"/>
      <c r="C27" s="42"/>
      <c r="D27" s="43"/>
      <c r="E27" s="177" t="s">
        <v>348</v>
      </c>
      <c r="F27" s="391"/>
      <c r="G27" s="326" t="s">
        <v>347</v>
      </c>
      <c r="H27" s="381" t="s">
        <v>442</v>
      </c>
      <c r="I27" s="42"/>
      <c r="J27" s="42"/>
    </row>
    <row r="28" spans="1:10" ht="11.25">
      <c r="A28" s="42"/>
      <c r="B28" s="42"/>
      <c r="C28" s="42"/>
      <c r="D28" s="43"/>
      <c r="E28" s="257"/>
      <c r="F28" s="392"/>
      <c r="G28" s="258"/>
      <c r="H28" s="369" t="s">
        <v>363</v>
      </c>
      <c r="I28" s="42"/>
      <c r="J28" s="42"/>
    </row>
    <row r="29" spans="1:10" ht="11.25">
      <c r="A29" s="42"/>
      <c r="B29" s="42"/>
      <c r="C29" s="42"/>
      <c r="D29" s="43"/>
      <c r="E29" s="176"/>
      <c r="F29" s="259"/>
      <c r="G29" s="260"/>
      <c r="H29" s="368"/>
      <c r="I29" s="42"/>
      <c r="J29" s="42"/>
    </row>
    <row r="30" spans="1:10" ht="21.75" customHeight="1">
      <c r="A30" s="42"/>
      <c r="B30" s="42"/>
      <c r="C30" s="42"/>
      <c r="D30" s="42"/>
      <c r="E30" s="176"/>
      <c r="F30" s="259"/>
      <c r="G30" s="260"/>
      <c r="H30" s="374"/>
      <c r="I30" s="42"/>
      <c r="J30" s="42"/>
    </row>
    <row r="31" spans="1:10" ht="11.25">
      <c r="A31" s="42"/>
      <c r="B31" s="42"/>
      <c r="C31" s="42"/>
      <c r="D31" s="42"/>
      <c r="E31" s="257"/>
      <c r="F31" s="261"/>
      <c r="G31" s="258"/>
      <c r="H31" s="369"/>
      <c r="I31" s="42"/>
      <c r="J31" s="42"/>
    </row>
    <row r="32" ht="11.25">
      <c r="F32" s="137"/>
    </row>
    <row r="33" spans="3:9" ht="15" customHeight="1">
      <c r="C33" s="385" t="s">
        <v>371</v>
      </c>
      <c r="D33" s="385"/>
      <c r="E33" s="385"/>
      <c r="F33" s="385"/>
      <c r="G33" s="385"/>
      <c r="H33" s="385"/>
      <c r="I33" s="385"/>
    </row>
    <row r="34" spans="3:9" ht="15" customHeight="1">
      <c r="C34" s="385"/>
      <c r="D34" s="385"/>
      <c r="E34" s="385"/>
      <c r="F34" s="385"/>
      <c r="G34" s="385"/>
      <c r="H34" s="385"/>
      <c r="I34" s="385"/>
    </row>
    <row r="35" spans="3:9" ht="15" customHeight="1">
      <c r="C35" s="385"/>
      <c r="D35" s="385"/>
      <c r="E35" s="385"/>
      <c r="F35" s="385"/>
      <c r="G35" s="385"/>
      <c r="H35" s="385"/>
      <c r="I35" s="385"/>
    </row>
    <row r="36" spans="3:9" ht="15" customHeight="1">
      <c r="C36" s="385"/>
      <c r="D36" s="385"/>
      <c r="E36" s="385"/>
      <c r="F36" s="385"/>
      <c r="G36" s="385"/>
      <c r="H36" s="385"/>
      <c r="I36" s="385"/>
    </row>
    <row r="38" spans="7:8" ht="11.25">
      <c r="G38" t="s">
        <v>380</v>
      </c>
      <c r="H38" t="s">
        <v>420</v>
      </c>
    </row>
    <row r="39" spans="7:8" ht="11.25">
      <c r="G39" t="s">
        <v>381</v>
      </c>
      <c r="H39" t="s">
        <v>421</v>
      </c>
    </row>
    <row r="40" ht="11.25">
      <c r="G40" t="s">
        <v>382</v>
      </c>
    </row>
    <row r="41" ht="11.25">
      <c r="G41" t="s">
        <v>383</v>
      </c>
    </row>
    <row r="42" ht="11.25">
      <c r="G42" t="s">
        <v>384</v>
      </c>
    </row>
    <row r="43" ht="11.25">
      <c r="G43" t="s">
        <v>386</v>
      </c>
    </row>
    <row r="44" ht="11.25">
      <c r="G44" t="s">
        <v>385</v>
      </c>
    </row>
    <row r="45" ht="11.25">
      <c r="G45" t="s">
        <v>387</v>
      </c>
    </row>
    <row r="46" ht="11.25">
      <c r="G46" t="s">
        <v>414</v>
      </c>
    </row>
    <row r="47" ht="11.25">
      <c r="G47" t="s">
        <v>415</v>
      </c>
    </row>
    <row r="48" ht="11.25">
      <c r="G48" t="s">
        <v>416</v>
      </c>
    </row>
    <row r="49" ht="11.25">
      <c r="G49" t="s">
        <v>417</v>
      </c>
    </row>
    <row r="51" ht="11.25">
      <c r="G51" t="s">
        <v>388</v>
      </c>
    </row>
  </sheetData>
  <sheetProtection/>
  <mergeCells count="11">
    <mergeCell ref="E12:H12"/>
    <mergeCell ref="C35:I36"/>
    <mergeCell ref="E5:H5"/>
    <mergeCell ref="C33:I34"/>
    <mergeCell ref="F18:F20"/>
    <mergeCell ref="F26:F28"/>
    <mergeCell ref="A1:D1"/>
    <mergeCell ref="E8:H8"/>
    <mergeCell ref="E9:H9"/>
    <mergeCell ref="E13:H13"/>
    <mergeCell ref="E10:H10"/>
  </mergeCells>
  <dataValidations count="2">
    <dataValidation type="list" allowBlank="1" showInputMessage="1" showErrorMessage="1" sqref="G22 G30">
      <formula1>$G$38:$G$49</formula1>
    </dataValidation>
    <dataValidation type="list" allowBlank="1" showInputMessage="1" showErrorMessage="1" sqref="H22 H30">
      <formula1>$H$38:$H$39</formula1>
    </dataValidation>
  </dataValidation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H19"/>
  <sheetViews>
    <sheetView zoomScalePageLayoutView="0" workbookViewId="0" topLeftCell="A1">
      <selection activeCell="J22" sqref="J22"/>
    </sheetView>
  </sheetViews>
  <sheetFormatPr defaultColWidth="9.00390625" defaultRowHeight="12"/>
  <cols>
    <col min="1" max="16384" width="9.375" style="41" customWidth="1"/>
  </cols>
  <sheetData>
    <row r="1" spans="1:8" ht="13.5">
      <c r="A1" s="131" t="s">
        <v>286</v>
      </c>
      <c r="B1" s="42"/>
      <c r="C1" s="4" t="s">
        <v>364</v>
      </c>
      <c r="D1" s="42"/>
      <c r="E1" s="42"/>
      <c r="F1" s="42" t="s">
        <v>241</v>
      </c>
      <c r="H1" s="42"/>
    </row>
    <row r="2" spans="1:5" ht="11.25">
      <c r="A2" s="42"/>
      <c r="B2" s="42"/>
      <c r="C2" s="42"/>
      <c r="D2" s="42"/>
      <c r="E2" s="42"/>
    </row>
    <row r="3" spans="1:5" ht="15" customHeight="1">
      <c r="A3" s="42"/>
      <c r="B3" s="42" t="s">
        <v>129</v>
      </c>
      <c r="C3" s="42"/>
      <c r="D3" s="42"/>
      <c r="E3" s="42"/>
    </row>
    <row r="4" spans="1:5" ht="15" customHeight="1">
      <c r="A4" s="42"/>
      <c r="B4" s="42" t="s">
        <v>131</v>
      </c>
      <c r="C4" s="42"/>
      <c r="D4" s="42"/>
      <c r="E4" s="42"/>
    </row>
    <row r="5" spans="1:5" ht="15" customHeight="1">
      <c r="A5" s="42"/>
      <c r="B5" s="42" t="s">
        <v>125</v>
      </c>
      <c r="C5" s="42"/>
      <c r="D5" s="42"/>
      <c r="E5" s="42"/>
    </row>
    <row r="6" spans="1:5" ht="15" customHeight="1">
      <c r="A6" s="42"/>
      <c r="B6" s="42" t="s">
        <v>447</v>
      </c>
      <c r="C6" s="42"/>
      <c r="D6" s="42"/>
      <c r="E6" s="42"/>
    </row>
    <row r="7" spans="1:5" ht="15" customHeight="1">
      <c r="A7" s="42"/>
      <c r="B7" s="42" t="s">
        <v>370</v>
      </c>
      <c r="C7" s="42"/>
      <c r="D7" s="42"/>
      <c r="E7" s="42"/>
    </row>
    <row r="8" spans="1:5" ht="15" customHeight="1">
      <c r="A8" s="42"/>
      <c r="B8" s="42" t="s">
        <v>443</v>
      </c>
      <c r="C8" s="42"/>
      <c r="D8" s="42"/>
      <c r="E8" s="42"/>
    </row>
    <row r="9" spans="1:5" ht="15" customHeight="1">
      <c r="A9" s="42"/>
      <c r="B9" s="42" t="s">
        <v>448</v>
      </c>
      <c r="C9" s="42"/>
      <c r="D9" s="42"/>
      <c r="E9" s="42"/>
    </row>
    <row r="10" spans="1:5" ht="15" customHeight="1">
      <c r="A10" s="42"/>
      <c r="B10" s="42" t="s">
        <v>160</v>
      </c>
      <c r="C10" s="42"/>
      <c r="D10" s="42"/>
      <c r="E10" s="42"/>
    </row>
    <row r="11" spans="1:5" ht="15" customHeight="1">
      <c r="A11" s="42"/>
      <c r="B11" s="42" t="s">
        <v>127</v>
      </c>
      <c r="C11" s="42"/>
      <c r="D11" s="42"/>
      <c r="E11" s="42"/>
    </row>
    <row r="12" spans="1:5" ht="15" customHeight="1">
      <c r="A12" s="42"/>
      <c r="B12" s="42" t="s">
        <v>126</v>
      </c>
      <c r="C12" s="42"/>
      <c r="D12" s="42"/>
      <c r="E12" s="42"/>
    </row>
    <row r="13" spans="1:5" ht="15" customHeight="1">
      <c r="A13" s="42"/>
      <c r="B13" s="42" t="s">
        <v>128</v>
      </c>
      <c r="C13" s="42"/>
      <c r="D13" s="42"/>
      <c r="E13" s="42"/>
    </row>
    <row r="14" spans="1:5" ht="15" customHeight="1">
      <c r="A14" s="42"/>
      <c r="B14" s="42" t="s">
        <v>319</v>
      </c>
      <c r="C14" s="42"/>
      <c r="D14" s="42"/>
      <c r="E14" s="42"/>
    </row>
    <row r="15" spans="1:5" ht="15" customHeight="1">
      <c r="A15" s="42"/>
      <c r="B15" s="42" t="s">
        <v>132</v>
      </c>
      <c r="C15" s="80"/>
      <c r="D15" s="80"/>
      <c r="E15" s="80"/>
    </row>
    <row r="16" spans="1:5" ht="15" customHeight="1">
      <c r="A16" s="42"/>
      <c r="B16" s="42" t="s">
        <v>449</v>
      </c>
      <c r="C16" s="80"/>
      <c r="D16" s="80"/>
      <c r="E16" s="80"/>
    </row>
    <row r="17" spans="1:5" ht="15" customHeight="1">
      <c r="A17" s="42"/>
      <c r="B17" s="42" t="s">
        <v>133</v>
      </c>
      <c r="C17" s="80"/>
      <c r="D17" s="80"/>
      <c r="E17" s="80"/>
    </row>
    <row r="18" spans="1:5" ht="15" customHeight="1">
      <c r="A18" s="42"/>
      <c r="B18" s="42" t="s">
        <v>450</v>
      </c>
      <c r="C18" s="80"/>
      <c r="D18" s="80"/>
      <c r="E18" s="80"/>
    </row>
    <row r="19" spans="1:5" ht="15" customHeight="1">
      <c r="A19" s="42"/>
      <c r="B19" s="42" t="s">
        <v>451</v>
      </c>
      <c r="C19" s="42"/>
      <c r="D19" s="42"/>
      <c r="E19" s="42"/>
    </row>
  </sheetData>
  <sheetProtection/>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S36"/>
  <sheetViews>
    <sheetView view="pageBreakPreview" zoomScaleSheetLayoutView="100" zoomScalePageLayoutView="0" workbookViewId="0" topLeftCell="A16">
      <selection activeCell="Q7" sqref="Q7"/>
    </sheetView>
  </sheetViews>
  <sheetFormatPr defaultColWidth="9.00390625" defaultRowHeight="12"/>
  <cols>
    <col min="1" max="1" width="9.50390625" style="490" customWidth="1"/>
    <col min="2" max="2" width="7.00390625" style="490" customWidth="1"/>
    <col min="3" max="3" width="25.375" style="582" customWidth="1"/>
    <col min="4" max="4" width="11.875" style="490" customWidth="1"/>
    <col min="5" max="7" width="13.50390625" style="490" customWidth="1"/>
    <col min="8" max="8" width="10.875" style="490" customWidth="1"/>
    <col min="9" max="10" width="13.50390625" style="490" customWidth="1"/>
    <col min="11" max="11" width="12.00390625" style="490" customWidth="1"/>
    <col min="12" max="12" width="10.00390625" style="490" customWidth="1"/>
    <col min="13" max="13" width="7.375" style="490" customWidth="1"/>
    <col min="14" max="14" width="5.00390625" style="490" customWidth="1"/>
    <col min="15" max="15" width="9.375" style="490" customWidth="1"/>
    <col min="16" max="16" width="9.625" style="490" customWidth="1"/>
    <col min="17" max="17" width="10.375" style="139" customWidth="1"/>
    <col min="18" max="18" width="12.625" style="138" customWidth="1"/>
    <col min="19" max="16384" width="9.375" style="138" customWidth="1"/>
  </cols>
  <sheetData>
    <row r="1" spans="4:8" ht="19.5" customHeight="1" thickBot="1" thickTop="1">
      <c r="D1" s="485" t="s">
        <v>361</v>
      </c>
      <c r="E1" s="486"/>
      <c r="F1" s="486"/>
      <c r="G1" s="486"/>
      <c r="H1" s="487"/>
    </row>
    <row r="2" ht="12" thickTop="1"/>
    <row r="3" spans="1:19" ht="14.25" customHeight="1">
      <c r="A3" s="488" t="s">
        <v>360</v>
      </c>
      <c r="B3" s="489"/>
      <c r="C3" s="583"/>
      <c r="D3" s="491"/>
      <c r="E3" s="584"/>
      <c r="F3" s="585"/>
      <c r="G3" s="585"/>
      <c r="H3" s="489"/>
      <c r="I3" s="585"/>
      <c r="J3" s="585"/>
      <c r="K3" s="585"/>
      <c r="L3" s="489"/>
      <c r="M3" s="489"/>
      <c r="N3" s="489"/>
      <c r="O3" s="489"/>
      <c r="P3" s="489"/>
      <c r="Q3" s="238"/>
      <c r="R3" s="135"/>
      <c r="S3" s="135"/>
    </row>
    <row r="4" spans="1:19" ht="7.5" customHeight="1">
      <c r="A4" s="489"/>
      <c r="B4" s="489"/>
      <c r="C4" s="586"/>
      <c r="D4" s="489"/>
      <c r="E4" s="489"/>
      <c r="F4" s="489"/>
      <c r="G4" s="489"/>
      <c r="H4" s="489"/>
      <c r="I4" s="489"/>
      <c r="J4" s="489"/>
      <c r="K4" s="489"/>
      <c r="L4" s="489"/>
      <c r="M4" s="489"/>
      <c r="N4" s="489"/>
      <c r="O4" s="489"/>
      <c r="P4" s="489"/>
      <c r="Q4" s="238"/>
      <c r="R4" s="135"/>
      <c r="S4" s="135"/>
    </row>
    <row r="5" spans="1:19" ht="15.75" customHeight="1">
      <c r="A5" s="587" t="s">
        <v>287</v>
      </c>
      <c r="B5" s="489"/>
      <c r="C5" s="586"/>
      <c r="D5" s="489"/>
      <c r="E5" s="585"/>
      <c r="F5" s="585"/>
      <c r="G5" s="585"/>
      <c r="H5" s="489"/>
      <c r="I5" s="585"/>
      <c r="J5" s="585"/>
      <c r="K5" s="585"/>
      <c r="L5" s="489"/>
      <c r="M5" s="489"/>
      <c r="N5" s="489"/>
      <c r="O5" s="489"/>
      <c r="P5" s="489"/>
      <c r="Q5" s="238"/>
      <c r="R5" s="135"/>
      <c r="S5" s="135"/>
    </row>
    <row r="6" spans="1:19" ht="15" customHeight="1">
      <c r="A6" s="489"/>
      <c r="B6" s="489"/>
      <c r="C6" s="586"/>
      <c r="D6" s="489"/>
      <c r="E6" s="585"/>
      <c r="F6" s="585"/>
      <c r="G6" s="585"/>
      <c r="H6" s="489"/>
      <c r="I6" s="585"/>
      <c r="J6" s="585"/>
      <c r="K6" s="585"/>
      <c r="L6" s="588" t="s">
        <v>288</v>
      </c>
      <c r="M6" s="588"/>
      <c r="N6" s="588"/>
      <c r="O6" s="588"/>
      <c r="P6" s="489"/>
      <c r="Q6" s="238"/>
      <c r="R6" s="135"/>
      <c r="S6" s="135"/>
    </row>
    <row r="7" spans="1:17" ht="30.75" customHeight="1">
      <c r="A7" s="589" t="s">
        <v>289</v>
      </c>
      <c r="B7" s="590" t="s">
        <v>39</v>
      </c>
      <c r="C7" s="589" t="s">
        <v>290</v>
      </c>
      <c r="D7" s="589" t="s">
        <v>291</v>
      </c>
      <c r="E7" s="591" t="s">
        <v>338</v>
      </c>
      <c r="F7" s="592" t="s">
        <v>339</v>
      </c>
      <c r="G7" s="591" t="s">
        <v>340</v>
      </c>
      <c r="H7" s="591" t="s">
        <v>341</v>
      </c>
      <c r="I7" s="591" t="s">
        <v>342</v>
      </c>
      <c r="J7" s="593" t="s">
        <v>293</v>
      </c>
      <c r="K7" s="594" t="s">
        <v>294</v>
      </c>
      <c r="L7" s="595"/>
      <c r="M7" s="596"/>
      <c r="N7" s="597"/>
      <c r="O7" s="598"/>
      <c r="P7" s="599"/>
      <c r="Q7" s="135"/>
    </row>
    <row r="8" spans="1:17" ht="22.5" customHeight="1">
      <c r="A8" s="600" t="s">
        <v>296</v>
      </c>
      <c r="B8" s="601"/>
      <c r="C8" s="602"/>
      <c r="D8" s="600"/>
      <c r="E8" s="603"/>
      <c r="F8" s="604"/>
      <c r="G8" s="603"/>
      <c r="H8" s="603"/>
      <c r="I8" s="603"/>
      <c r="J8" s="605"/>
      <c r="K8" s="606" t="s">
        <v>295</v>
      </c>
      <c r="L8" s="607"/>
      <c r="M8" s="608"/>
      <c r="N8" s="597"/>
      <c r="O8" s="598"/>
      <c r="P8" s="599"/>
      <c r="Q8" s="135"/>
    </row>
    <row r="9" spans="1:17" ht="22.5" customHeight="1">
      <c r="A9" s="609"/>
      <c r="B9" s="610" t="str">
        <f>IF('【共】１０事業実施計画１１事業効果'!C5=0," ",'【共】１０事業実施計画１１事業効果'!C5)</f>
        <v> </v>
      </c>
      <c r="C9" s="611" t="str">
        <f>IF('【共】１０事業実施計画１１事業効果'!D5=0," ",'【共】１０事業実施計画１１事業効果'!D5)</f>
        <v> </v>
      </c>
      <c r="D9" s="612" t="str">
        <f>IF('【共】１０事業実施計画１１事業効果'!E5=0," ",'【共】１０事業実施計画１１事業効果'!E5)</f>
        <v> </v>
      </c>
      <c r="E9" s="613">
        <f>'【共】１０事業実施計画１１事業効果'!F5/1000</f>
        <v>0</v>
      </c>
      <c r="F9" s="613">
        <f>'【共】１０事業実施計画１１事業効果'!L5</f>
        <v>0</v>
      </c>
      <c r="G9" s="614">
        <v>0</v>
      </c>
      <c r="H9" s="614">
        <f>E9-G9</f>
        <v>0</v>
      </c>
      <c r="I9" s="614">
        <f>IF(F9=0,"",H9/F9)</f>
      </c>
      <c r="J9" s="615"/>
      <c r="K9" s="616" t="s">
        <v>297</v>
      </c>
      <c r="L9" s="597"/>
      <c r="M9" s="617"/>
      <c r="N9" s="597"/>
      <c r="O9" s="598"/>
      <c r="P9" s="599"/>
      <c r="Q9" s="135"/>
    </row>
    <row r="10" spans="1:17" ht="22.5" customHeight="1">
      <c r="A10" s="618"/>
      <c r="B10" s="610" t="str">
        <f>IF('【共】１０事業実施計画１１事業効果'!C6=0," ",'【共】１０事業実施計画１１事業効果'!C6)</f>
        <v> </v>
      </c>
      <c r="C10" s="611" t="str">
        <f>IF('【共】１０事業実施計画１１事業効果'!D6=0," ",'【共】１０事業実施計画１１事業効果'!D6)</f>
        <v> </v>
      </c>
      <c r="D10" s="612" t="str">
        <f>IF('【共】１０事業実施計画１１事業効果'!E6=0," ",'【共】１０事業実施計画１１事業効果'!E6)</f>
        <v> </v>
      </c>
      <c r="E10" s="613">
        <f>'【共】１０事業実施計画１１事業効果'!F6/1000</f>
        <v>0</v>
      </c>
      <c r="F10" s="619">
        <f>'【共】１０事業実施計画１１事業効果'!L6</f>
        <v>0</v>
      </c>
      <c r="G10" s="614">
        <v>0</v>
      </c>
      <c r="H10" s="614">
        <f>E10-G10</f>
        <v>0</v>
      </c>
      <c r="I10" s="614">
        <f>IF(F10=0,"",H10/F10)</f>
      </c>
      <c r="J10" s="615"/>
      <c r="K10" s="616"/>
      <c r="L10" s="597"/>
      <c r="M10" s="617"/>
      <c r="N10" s="597"/>
      <c r="O10" s="620" t="s">
        <v>298</v>
      </c>
      <c r="P10" s="621">
        <f>E24</f>
        <v>0</v>
      </c>
      <c r="Q10" s="135"/>
    </row>
    <row r="11" spans="1:17" ht="22.5" customHeight="1">
      <c r="A11" s="622" t="s">
        <v>166</v>
      </c>
      <c r="B11" s="623"/>
      <c r="C11" s="624"/>
      <c r="D11" s="625"/>
      <c r="E11" s="603"/>
      <c r="F11" s="604"/>
      <c r="G11" s="603"/>
      <c r="H11" s="603"/>
      <c r="I11" s="603"/>
      <c r="J11" s="615"/>
      <c r="K11" s="616" t="s">
        <v>299</v>
      </c>
      <c r="L11" s="597"/>
      <c r="M11" s="617"/>
      <c r="N11" s="597"/>
      <c r="O11" s="620" t="s">
        <v>292</v>
      </c>
      <c r="P11" s="621">
        <f>I24</f>
        <v>0</v>
      </c>
      <c r="Q11" s="135"/>
    </row>
    <row r="12" spans="1:17" ht="22.5" customHeight="1">
      <c r="A12" s="626"/>
      <c r="B12" s="610" t="str">
        <f>IF('【共】１０事業実施計画１１事業効果'!C8=0," ",'【共】１０事業実施計画１１事業効果'!C8)</f>
        <v> </v>
      </c>
      <c r="C12" s="611" t="str">
        <f>IF('【共】１０事業実施計画１１事業効果'!D8=0," ",'【共】１０事業実施計画１１事業効果'!D8)</f>
        <v> </v>
      </c>
      <c r="D12" s="627" t="str">
        <f>IF('【共】１０事業実施計画１１事業効果'!E8=0," ",'【共】１０事業実施計画１１事業効果'!E8)</f>
        <v> </v>
      </c>
      <c r="E12" s="613">
        <f>'【共】１０事業実施計画１１事業効果'!F8/1000</f>
        <v>0</v>
      </c>
      <c r="F12" s="619">
        <f>'【共】１０事業実施計画１１事業効果'!L8</f>
        <v>0</v>
      </c>
      <c r="G12" s="614">
        <v>0</v>
      </c>
      <c r="H12" s="614">
        <f>E12-G12</f>
        <v>0</v>
      </c>
      <c r="I12" s="614">
        <f>IF(F12=0,"",H12/F12)</f>
      </c>
      <c r="J12" s="615"/>
      <c r="K12" s="616" t="s">
        <v>343</v>
      </c>
      <c r="L12" s="597"/>
      <c r="M12" s="617"/>
      <c r="N12" s="597"/>
      <c r="O12" s="598" t="s">
        <v>300</v>
      </c>
      <c r="P12" s="599" t="e">
        <f>P10/P11</f>
        <v>#DIV/0!</v>
      </c>
      <c r="Q12" s="135"/>
    </row>
    <row r="13" spans="1:17" ht="22.5" customHeight="1">
      <c r="A13" s="628" t="s">
        <v>1</v>
      </c>
      <c r="B13" s="610" t="str">
        <f>IF('【共】１０事業実施計画１１事業効果'!C9=0," ",'【共】１０事業実施計画１１事業効果'!C9)</f>
        <v> </v>
      </c>
      <c r="C13" s="611" t="str">
        <f>IF('【共】１０事業実施計画１１事業効果'!D9=0," ",'【共】１０事業実施計画１１事業効果'!D9)</f>
        <v> </v>
      </c>
      <c r="D13" s="627" t="str">
        <f>IF('【共】１０事業実施計画１１事業効果'!E9=0," ",'【共】１０事業実施計画１１事業効果'!E9)</f>
        <v> </v>
      </c>
      <c r="E13" s="613">
        <f>'【共】１０事業実施計画１１事業効果'!F9/1000</f>
        <v>0</v>
      </c>
      <c r="F13" s="619">
        <f>'【共】１０事業実施計画１１事業効果'!L9</f>
        <v>0</v>
      </c>
      <c r="G13" s="614">
        <v>0</v>
      </c>
      <c r="H13" s="614">
        <f>E13-G13</f>
        <v>0</v>
      </c>
      <c r="I13" s="614">
        <f>IF(F13=0,"",H13/F13)</f>
      </c>
      <c r="J13" s="615"/>
      <c r="K13" s="616"/>
      <c r="L13" s="597"/>
      <c r="M13" s="617"/>
      <c r="N13" s="597"/>
      <c r="O13" s="598" t="s">
        <v>301</v>
      </c>
      <c r="P13" s="629" t="e">
        <f>+ROUND((0.04*(1+0.04)^P12)/((1+0.04)^P12-1),3)</f>
        <v>#DIV/0!</v>
      </c>
      <c r="Q13" s="135"/>
    </row>
    <row r="14" spans="1:17" ht="22.5" customHeight="1">
      <c r="A14" s="628"/>
      <c r="B14" s="610"/>
      <c r="C14" s="611"/>
      <c r="D14" s="627"/>
      <c r="E14" s="613"/>
      <c r="F14" s="619"/>
      <c r="G14" s="614"/>
      <c r="H14" s="614"/>
      <c r="I14" s="614"/>
      <c r="J14" s="615" t="s">
        <v>238</v>
      </c>
      <c r="K14" s="616"/>
      <c r="L14" s="597"/>
      <c r="M14" s="617"/>
      <c r="N14" s="597"/>
      <c r="O14" s="598"/>
      <c r="P14" s="599"/>
      <c r="Q14" s="135"/>
    </row>
    <row r="15" spans="1:17" ht="22.5" customHeight="1">
      <c r="A15" s="630" t="s">
        <v>1</v>
      </c>
      <c r="B15" s="631"/>
      <c r="C15" s="632"/>
      <c r="D15" s="627"/>
      <c r="E15" s="613"/>
      <c r="F15" s="619"/>
      <c r="G15" s="614"/>
      <c r="H15" s="614"/>
      <c r="I15" s="614"/>
      <c r="J15" s="615"/>
      <c r="K15" s="616"/>
      <c r="L15" s="597"/>
      <c r="M15" s="617"/>
      <c r="N15" s="597"/>
      <c r="O15" s="598"/>
      <c r="P15" s="599"/>
      <c r="Q15" s="135"/>
    </row>
    <row r="16" spans="1:17" ht="22.5" customHeight="1">
      <c r="A16" s="600" t="s">
        <v>167</v>
      </c>
      <c r="B16" s="601"/>
      <c r="C16" s="602" t="s">
        <v>1</v>
      </c>
      <c r="D16" s="625"/>
      <c r="E16" s="603"/>
      <c r="F16" s="604"/>
      <c r="G16" s="603"/>
      <c r="H16" s="603"/>
      <c r="I16" s="603"/>
      <c r="J16" s="615"/>
      <c r="K16" s="616"/>
      <c r="L16" s="597"/>
      <c r="M16" s="617"/>
      <c r="N16" s="597"/>
      <c r="O16" s="598"/>
      <c r="P16" s="599"/>
      <c r="Q16" s="135"/>
    </row>
    <row r="17" spans="1:17" ht="22.5" customHeight="1">
      <c r="A17" s="628"/>
      <c r="B17" s="610" t="str">
        <f>IF('【共】１０事業実施計画１１事業効果'!C11=0," ",'【共】１０事業実施計画１１事業効果'!C11)</f>
        <v> </v>
      </c>
      <c r="C17" s="611" t="str">
        <f>IF('【共】１０事業実施計画１１事業効果'!D11=0," ",'【共】１０事業実施計画１１事業効果'!D11)</f>
        <v> </v>
      </c>
      <c r="D17" s="627" t="str">
        <f>IF('【共】１０事業実施計画１１事業効果'!E11=0," ",'【共】１０事業実施計画１１事業効果'!E11)</f>
        <v> </v>
      </c>
      <c r="E17" s="613">
        <f>'【共】１０事業実施計画１１事業効果'!F11/1000</f>
        <v>0</v>
      </c>
      <c r="F17" s="619">
        <f>'【共】１０事業実施計画１１事業効果'!L11</f>
        <v>0</v>
      </c>
      <c r="G17" s="614">
        <v>0</v>
      </c>
      <c r="H17" s="614">
        <f>E17-G17</f>
        <v>0</v>
      </c>
      <c r="I17" s="614">
        <f>IF(F17=0,"",H17/F17)</f>
      </c>
      <c r="J17" s="615"/>
      <c r="K17" s="616"/>
      <c r="L17" s="597"/>
      <c r="M17" s="617"/>
      <c r="N17" s="597"/>
      <c r="O17" s="598"/>
      <c r="P17" s="599"/>
      <c r="Q17" s="135"/>
    </row>
    <row r="18" spans="1:17" ht="22.5" customHeight="1">
      <c r="A18" s="628" t="s">
        <v>1</v>
      </c>
      <c r="B18" s="631" t="str">
        <f>IF('【共】１０事業実施計画１１事業効果'!C12=0," ",'【共】１０事業実施計画１１事業効果'!C12)</f>
        <v> </v>
      </c>
      <c r="C18" s="611" t="str">
        <f>IF('【共】１０事業実施計画１１事業効果'!D12=0," ",'【共】１０事業実施計画１１事業効果'!D12)</f>
        <v> </v>
      </c>
      <c r="D18" s="627" t="str">
        <f>IF('【共】１０事業実施計画１１事業効果'!E12=0," ",'【共】１０事業実施計画１１事業効果'!E12)</f>
        <v> </v>
      </c>
      <c r="E18" s="613">
        <f>'【共】１０事業実施計画１１事業効果'!F12/1000</f>
        <v>0</v>
      </c>
      <c r="F18" s="619">
        <f>'【共】１０事業実施計画１１事業効果'!L12</f>
        <v>0</v>
      </c>
      <c r="G18" s="614">
        <v>0</v>
      </c>
      <c r="H18" s="614">
        <f>E18-G18</f>
        <v>0</v>
      </c>
      <c r="I18" s="614">
        <f>IF(F18=0,"",H18/F18)</f>
      </c>
      <c r="J18" s="615"/>
      <c r="K18" s="616"/>
      <c r="L18" s="597"/>
      <c r="M18" s="617"/>
      <c r="N18" s="597"/>
      <c r="O18" s="598"/>
      <c r="P18" s="599"/>
      <c r="Q18" s="135"/>
    </row>
    <row r="19" spans="1:17" ht="22.5" customHeight="1">
      <c r="A19" s="628" t="s">
        <v>1</v>
      </c>
      <c r="B19" s="631"/>
      <c r="C19" s="611"/>
      <c r="D19" s="627"/>
      <c r="E19" s="613"/>
      <c r="F19" s="619"/>
      <c r="G19" s="614"/>
      <c r="H19" s="614"/>
      <c r="I19" s="614"/>
      <c r="J19" s="615"/>
      <c r="K19" s="616"/>
      <c r="L19" s="597"/>
      <c r="M19" s="617"/>
      <c r="N19" s="597"/>
      <c r="O19" s="598"/>
      <c r="P19" s="599"/>
      <c r="Q19" s="135"/>
    </row>
    <row r="20" spans="1:17" ht="22.5" customHeight="1">
      <c r="A20" s="628" t="s">
        <v>1</v>
      </c>
      <c r="B20" s="633"/>
      <c r="C20" s="634"/>
      <c r="D20" s="635"/>
      <c r="E20" s="614"/>
      <c r="F20" s="605"/>
      <c r="G20" s="614"/>
      <c r="H20" s="614"/>
      <c r="I20" s="614"/>
      <c r="J20" s="615"/>
      <c r="K20" s="616"/>
      <c r="L20" s="597"/>
      <c r="M20" s="617"/>
      <c r="N20" s="597"/>
      <c r="O20" s="598"/>
      <c r="P20" s="599"/>
      <c r="Q20" s="135"/>
    </row>
    <row r="21" spans="1:17" ht="22.5" customHeight="1">
      <c r="A21" s="636" t="s">
        <v>234</v>
      </c>
      <c r="B21" s="637"/>
      <c r="C21" s="638"/>
      <c r="D21" s="625"/>
      <c r="E21" s="603"/>
      <c r="F21" s="604"/>
      <c r="G21" s="603"/>
      <c r="H21" s="603"/>
      <c r="I21" s="603"/>
      <c r="J21" s="615"/>
      <c r="K21" s="616"/>
      <c r="L21" s="597"/>
      <c r="M21" s="617"/>
      <c r="N21" s="597"/>
      <c r="O21" s="598"/>
      <c r="P21" s="599"/>
      <c r="Q21" s="135"/>
    </row>
    <row r="22" spans="1:17" ht="22.5" customHeight="1">
      <c r="A22" s="639" t="s">
        <v>355</v>
      </c>
      <c r="B22" s="633" t="str">
        <f>IF('【共】１０事業実施計画１１事業効果'!C14=0," ",'【共】１０事業実施計画１１事業効果'!C14)</f>
        <v> </v>
      </c>
      <c r="C22" s="634" t="str">
        <f>IF('【共】１０事業実施計画１１事業効果'!D14=0," ",'【共】１０事業実施計画１１事業効果'!D14)</f>
        <v> </v>
      </c>
      <c r="D22" s="635" t="str">
        <f>IF('【共】１０事業実施計画１１事業効果'!E14=0," ",'【共】１０事業実施計画１１事業効果'!E14)</f>
        <v> </v>
      </c>
      <c r="E22" s="614">
        <f>'【共】１０事業実施計画１１事業効果'!F14/1000</f>
        <v>0</v>
      </c>
      <c r="F22" s="605">
        <f>'【共】１０事業実施計画１１事業効果'!L14</f>
        <v>0</v>
      </c>
      <c r="G22" s="614">
        <v>0</v>
      </c>
      <c r="H22" s="614">
        <f>E22-G22</f>
        <v>0</v>
      </c>
      <c r="I22" s="614">
        <f>IF(F22=0,"",H22/F22)</f>
      </c>
      <c r="J22" s="615"/>
      <c r="K22" s="616"/>
      <c r="L22" s="597"/>
      <c r="M22" s="617"/>
      <c r="N22" s="597"/>
      <c r="O22" s="598"/>
      <c r="P22" s="599"/>
      <c r="Q22" s="135"/>
    </row>
    <row r="23" spans="1:17" ht="22.5" customHeight="1">
      <c r="A23" s="640"/>
      <c r="B23" s="633" t="str">
        <f>IF('【共】１０事業実施計画１１事業効果'!C15=0," ",'【共】１０事業実施計画１１事業効果'!C15)</f>
        <v> </v>
      </c>
      <c r="C23" s="634" t="str">
        <f>IF('【共】１０事業実施計画１１事業効果'!D15=0," ",'【共】１０事業実施計画１１事業効果'!D15)</f>
        <v> </v>
      </c>
      <c r="D23" s="635" t="str">
        <f>IF('【共】１０事業実施計画１１事業効果'!E15=0," ",'【共】１０事業実施計画１１事業効果'!E15)</f>
        <v> </v>
      </c>
      <c r="E23" s="614">
        <f>'【共】１０事業実施計画１１事業効果'!F15/1000</f>
        <v>0</v>
      </c>
      <c r="F23" s="605">
        <f>'【共】１０事業実施計画１１事業効果'!L15</f>
        <v>0</v>
      </c>
      <c r="G23" s="614">
        <v>0</v>
      </c>
      <c r="H23" s="614">
        <f>E23-G23</f>
        <v>0</v>
      </c>
      <c r="I23" s="614">
        <f>IF(F23=0,"",H23/F23)</f>
      </c>
      <c r="J23" s="615"/>
      <c r="K23" s="616"/>
      <c r="L23" s="597"/>
      <c r="M23" s="617"/>
      <c r="N23" s="597"/>
      <c r="O23" s="598"/>
      <c r="P23" s="599"/>
      <c r="Q23" s="135"/>
    </row>
    <row r="24" spans="1:17" ht="22.5" customHeight="1">
      <c r="A24" s="503" t="s">
        <v>40</v>
      </c>
      <c r="B24" s="641"/>
      <c r="C24" s="504"/>
      <c r="D24" s="642"/>
      <c r="E24" s="643">
        <f>SUM(E8:E23)</f>
        <v>0</v>
      </c>
      <c r="F24" s="644">
        <f>IF(E24=0,"",ROUND(H24/I24,0))</f>
      </c>
      <c r="G24" s="643">
        <f>SUM(G8:G23)</f>
        <v>0</v>
      </c>
      <c r="H24" s="643">
        <f>SUM(H8:H23)</f>
        <v>0</v>
      </c>
      <c r="I24" s="643">
        <f>SUM(I8:I23)</f>
        <v>0</v>
      </c>
      <c r="J24" s="645">
        <f>IF(E24=0,"",P13)</f>
      </c>
      <c r="K24" s="646"/>
      <c r="L24" s="647"/>
      <c r="M24" s="648"/>
      <c r="N24" s="597"/>
      <c r="O24" s="598"/>
      <c r="P24" s="599"/>
      <c r="Q24" s="135"/>
    </row>
    <row r="25" spans="1:19" ht="22.5" customHeight="1">
      <c r="A25" s="649" t="s">
        <v>337</v>
      </c>
      <c r="B25" s="650"/>
      <c r="C25" s="650"/>
      <c r="D25" s="651"/>
      <c r="E25" s="652"/>
      <c r="F25" s="652"/>
      <c r="G25" s="652"/>
      <c r="H25" s="651"/>
      <c r="I25" s="652"/>
      <c r="J25" s="652"/>
      <c r="K25" s="652"/>
      <c r="L25" s="653"/>
      <c r="M25" s="597"/>
      <c r="N25" s="597"/>
      <c r="O25" s="597"/>
      <c r="P25" s="597"/>
      <c r="Q25" s="153"/>
      <c r="R25" s="140"/>
      <c r="S25" s="135"/>
    </row>
    <row r="26" spans="1:19" ht="11.25">
      <c r="A26" s="651"/>
      <c r="B26" s="651"/>
      <c r="C26" s="654"/>
      <c r="D26" s="651"/>
      <c r="E26" s="652"/>
      <c r="F26" s="652"/>
      <c r="G26" s="652"/>
      <c r="H26" s="651"/>
      <c r="I26" s="652"/>
      <c r="J26" s="652"/>
      <c r="K26" s="652"/>
      <c r="L26" s="651"/>
      <c r="M26" s="651"/>
      <c r="N26" s="651"/>
      <c r="O26" s="651"/>
      <c r="P26" s="489"/>
      <c r="Q26" s="238"/>
      <c r="R26" s="135"/>
      <c r="S26" s="135"/>
    </row>
    <row r="27" spans="3:4" ht="11.25">
      <c r="C27" s="655"/>
      <c r="D27" s="656"/>
    </row>
    <row r="28" spans="3:5" ht="18" customHeight="1">
      <c r="C28" s="657"/>
      <c r="D28" s="657"/>
      <c r="E28" s="556"/>
    </row>
    <row r="29" spans="3:5" ht="11.25">
      <c r="C29" s="657"/>
      <c r="D29" s="657"/>
      <c r="E29" s="556"/>
    </row>
    <row r="30" spans="3:5" ht="18" customHeight="1">
      <c r="C30" s="657"/>
      <c r="D30" s="657"/>
      <c r="E30" s="556"/>
    </row>
    <row r="31" spans="3:5" ht="18.75" customHeight="1">
      <c r="C31" s="657"/>
      <c r="D31" s="657"/>
      <c r="E31" s="556"/>
    </row>
    <row r="32" spans="3:5" ht="16.5" customHeight="1">
      <c r="C32" s="657"/>
      <c r="D32" s="657"/>
      <c r="E32" s="556"/>
    </row>
    <row r="33" spans="3:5" ht="17.25" customHeight="1">
      <c r="C33" s="657"/>
      <c r="D33" s="657"/>
      <c r="E33" s="556"/>
    </row>
    <row r="34" spans="3:5" ht="11.25">
      <c r="C34" s="657"/>
      <c r="D34" s="657"/>
      <c r="E34" s="556"/>
    </row>
    <row r="35" spans="3:5" ht="11.25">
      <c r="C35" s="657"/>
      <c r="D35" s="657"/>
      <c r="E35" s="556"/>
    </row>
    <row r="36" spans="3:5" ht="11.25">
      <c r="C36" s="657"/>
      <c r="D36" s="556"/>
      <c r="E36" s="556"/>
    </row>
    <row r="37" ht="16.5" customHeight="1"/>
    <row r="44" ht="12" customHeight="1"/>
    <row r="45" ht="12" customHeight="1"/>
    <row r="46" ht="12" customHeight="1"/>
    <row r="47" ht="12" customHeight="1"/>
  </sheetData>
  <sheetProtection/>
  <mergeCells count="4">
    <mergeCell ref="N6:O6"/>
    <mergeCell ref="A24:C24"/>
    <mergeCell ref="L6:M6"/>
    <mergeCell ref="D1:H1"/>
  </mergeCells>
  <printOptions/>
  <pageMargins left="0.5118110236220472" right="0.5118110236220472" top="0.7480314960629921" bottom="0.7480314960629921"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O20"/>
  <sheetViews>
    <sheetView zoomScalePageLayoutView="0" workbookViewId="0" topLeftCell="A1">
      <selection activeCell="O14" sqref="O14"/>
    </sheetView>
  </sheetViews>
  <sheetFormatPr defaultColWidth="9.00390625" defaultRowHeight="12"/>
  <cols>
    <col min="1" max="7" width="12.375" style="490" customWidth="1"/>
    <col min="8" max="8" width="16.375" style="490" customWidth="1"/>
    <col min="9" max="11" width="12.375" style="490" customWidth="1"/>
    <col min="12" max="12" width="11.125" style="138" customWidth="1"/>
    <col min="13" max="16384" width="9.375" style="138" customWidth="1"/>
  </cols>
  <sheetData>
    <row r="1" spans="3:8" ht="24" customHeight="1" thickBot="1" thickTop="1">
      <c r="C1" s="485" t="s">
        <v>361</v>
      </c>
      <c r="D1" s="486"/>
      <c r="E1" s="486"/>
      <c r="F1" s="486"/>
      <c r="G1" s="487"/>
      <c r="H1" s="658"/>
    </row>
    <row r="2" ht="12" thickTop="1"/>
    <row r="3" spans="1:15" ht="18" customHeight="1">
      <c r="A3" s="587" t="s">
        <v>302</v>
      </c>
      <c r="B3" s="489"/>
      <c r="C3" s="489"/>
      <c r="D3" s="491"/>
      <c r="E3" s="585"/>
      <c r="F3" s="585"/>
      <c r="G3" s="585"/>
      <c r="H3" s="489"/>
      <c r="I3" s="585"/>
      <c r="J3" s="585"/>
      <c r="K3" s="585"/>
      <c r="L3" s="135"/>
      <c r="M3" s="135"/>
      <c r="N3" s="135"/>
      <c r="O3" s="135"/>
    </row>
    <row r="4" spans="1:15" ht="11.25">
      <c r="A4" s="489"/>
      <c r="B4" s="489"/>
      <c r="C4" s="489"/>
      <c r="D4" s="489"/>
      <c r="E4" s="585"/>
      <c r="F4" s="585"/>
      <c r="G4" s="585"/>
      <c r="H4" s="489"/>
      <c r="I4" s="585"/>
      <c r="J4" s="585"/>
      <c r="K4" s="585"/>
      <c r="L4" s="135"/>
      <c r="M4" s="135"/>
      <c r="N4" s="135"/>
      <c r="O4" s="135"/>
    </row>
    <row r="5" spans="1:12" ht="18" customHeight="1">
      <c r="A5" s="659" t="s">
        <v>303</v>
      </c>
      <c r="B5" s="660"/>
      <c r="C5" s="661"/>
      <c r="D5" s="662"/>
      <c r="E5" s="661"/>
      <c r="F5" s="661"/>
      <c r="G5" s="661"/>
      <c r="H5" s="662" t="s">
        <v>304</v>
      </c>
      <c r="I5" s="660"/>
      <c r="J5" s="660"/>
      <c r="K5" s="663"/>
      <c r="L5" s="154"/>
    </row>
    <row r="6" spans="1:12" ht="18.75" customHeight="1">
      <c r="A6" s="628"/>
      <c r="B6" s="651"/>
      <c r="C6" s="664" t="s">
        <v>305</v>
      </c>
      <c r="D6" s="665" t="s">
        <v>293</v>
      </c>
      <c r="E6" s="664" t="s">
        <v>306</v>
      </c>
      <c r="F6" s="664" t="s">
        <v>307</v>
      </c>
      <c r="G6" s="664" t="s">
        <v>308</v>
      </c>
      <c r="H6" s="615"/>
      <c r="I6" s="651"/>
      <c r="J6" s="650" t="s">
        <v>3</v>
      </c>
      <c r="K6" s="666" t="s">
        <v>309</v>
      </c>
      <c r="L6" s="154"/>
    </row>
    <row r="7" spans="1:12" ht="16.5" customHeight="1">
      <c r="A7" s="635" t="s">
        <v>330</v>
      </c>
      <c r="B7" s="667" t="s">
        <v>331</v>
      </c>
      <c r="C7" s="664" t="s">
        <v>310</v>
      </c>
      <c r="D7" s="665" t="s">
        <v>311</v>
      </c>
      <c r="E7" s="664" t="s">
        <v>312</v>
      </c>
      <c r="F7" s="664" t="s">
        <v>313</v>
      </c>
      <c r="G7" s="664" t="s">
        <v>314</v>
      </c>
      <c r="H7" s="667" t="s">
        <v>315</v>
      </c>
      <c r="I7" s="667" t="s">
        <v>316</v>
      </c>
      <c r="J7" s="615"/>
      <c r="K7" s="668"/>
      <c r="L7" s="154"/>
    </row>
    <row r="8" spans="1:12" ht="17.25" customHeight="1">
      <c r="A8" s="628" t="s">
        <v>328</v>
      </c>
      <c r="B8" s="615" t="s">
        <v>329</v>
      </c>
      <c r="C8" s="664" t="s">
        <v>332</v>
      </c>
      <c r="D8" s="615" t="s">
        <v>333</v>
      </c>
      <c r="E8" s="664" t="s">
        <v>334</v>
      </c>
      <c r="F8" s="669"/>
      <c r="G8" s="664" t="s">
        <v>335</v>
      </c>
      <c r="H8" s="615" t="s">
        <v>336</v>
      </c>
      <c r="I8" s="615"/>
      <c r="J8" s="665" t="s">
        <v>317</v>
      </c>
      <c r="K8" s="670" t="s">
        <v>318</v>
      </c>
      <c r="L8" s="154"/>
    </row>
    <row r="9" spans="1:12" ht="11.25">
      <c r="A9" s="671"/>
      <c r="B9" s="605"/>
      <c r="C9" s="614"/>
      <c r="D9" s="605"/>
      <c r="E9" s="614"/>
      <c r="F9" s="614"/>
      <c r="G9" s="614"/>
      <c r="H9" s="605"/>
      <c r="I9" s="605"/>
      <c r="J9" s="605"/>
      <c r="K9" s="672"/>
      <c r="L9" s="154"/>
    </row>
    <row r="10" spans="1:12" ht="11.25">
      <c r="A10" s="628"/>
      <c r="B10" s="615"/>
      <c r="C10" s="669"/>
      <c r="D10" s="615"/>
      <c r="E10" s="669"/>
      <c r="F10" s="669"/>
      <c r="G10" s="669"/>
      <c r="H10" s="615"/>
      <c r="I10" s="615"/>
      <c r="J10" s="615"/>
      <c r="K10" s="668"/>
      <c r="L10" s="154"/>
    </row>
    <row r="11" spans="1:12" ht="23.25" customHeight="1">
      <c r="A11" s="673">
        <f>D20</f>
        <v>0</v>
      </c>
      <c r="B11" s="674">
        <f>E20</f>
        <v>0</v>
      </c>
      <c r="C11" s="674">
        <f>A11-B11</f>
        <v>0</v>
      </c>
      <c r="D11" s="675">
        <f>'【参考資料】事業効果(1)原価率'!J24</f>
      </c>
      <c r="E11" s="674">
        <f>IF(C11=0,"",ROUND(C11/D11,1))</f>
      </c>
      <c r="F11" s="676">
        <v>1</v>
      </c>
      <c r="G11" s="674">
        <f>IF(C11=0,"",ROUND(E11/F11,1))</f>
      </c>
      <c r="H11" s="674">
        <f>'【共】１０事業実施計画１１事業効果'!F17/1000</f>
        <v>0</v>
      </c>
      <c r="I11" s="674"/>
      <c r="J11" s="674">
        <f>H11+I11</f>
        <v>0</v>
      </c>
      <c r="K11" s="677">
        <f>IF(J11=0,"",G11/J11)</f>
      </c>
      <c r="L11" s="154"/>
    </row>
    <row r="12" spans="1:12" ht="11.25">
      <c r="A12" s="628"/>
      <c r="B12" s="615"/>
      <c r="C12" s="669"/>
      <c r="D12" s="615"/>
      <c r="E12" s="669"/>
      <c r="F12" s="669"/>
      <c r="G12" s="669"/>
      <c r="H12" s="615"/>
      <c r="I12" s="615"/>
      <c r="J12" s="615"/>
      <c r="K12" s="668"/>
      <c r="L12" s="154"/>
    </row>
    <row r="13" spans="1:12" ht="11.25">
      <c r="A13" s="678"/>
      <c r="B13" s="679"/>
      <c r="C13" s="680"/>
      <c r="D13" s="679"/>
      <c r="E13" s="680"/>
      <c r="F13" s="680"/>
      <c r="G13" s="680"/>
      <c r="H13" s="679"/>
      <c r="I13" s="679"/>
      <c r="J13" s="679"/>
      <c r="K13" s="681"/>
      <c r="L13" s="154"/>
    </row>
    <row r="14" spans="1:15" ht="11.25">
      <c r="A14" s="651"/>
      <c r="B14" s="651"/>
      <c r="C14" s="651"/>
      <c r="D14" s="651"/>
      <c r="E14" s="652"/>
      <c r="F14" s="652"/>
      <c r="G14" s="652"/>
      <c r="H14" s="651"/>
      <c r="I14" s="652"/>
      <c r="J14" s="652"/>
      <c r="K14" s="652"/>
      <c r="L14" s="137"/>
      <c r="M14" s="137"/>
      <c r="N14" s="137"/>
      <c r="O14" s="137"/>
    </row>
    <row r="15" spans="1:15" ht="11.25">
      <c r="A15" s="489"/>
      <c r="B15" s="489"/>
      <c r="C15" s="489"/>
      <c r="D15" s="489"/>
      <c r="E15" s="489"/>
      <c r="F15" s="489"/>
      <c r="G15" s="651"/>
      <c r="H15" s="682"/>
      <c r="I15" s="489"/>
      <c r="J15" s="489"/>
      <c r="K15" s="489"/>
      <c r="L15" s="135"/>
      <c r="M15" s="135"/>
      <c r="N15" s="135"/>
      <c r="O15" s="135"/>
    </row>
    <row r="16" spans="1:15" ht="15.75" customHeight="1">
      <c r="A16" s="489"/>
      <c r="B16" s="489"/>
      <c r="C16" s="489" t="s">
        <v>320</v>
      </c>
      <c r="D16" s="489" t="s">
        <v>324</v>
      </c>
      <c r="E16" s="489"/>
      <c r="F16" s="489"/>
      <c r="G16" s="651"/>
      <c r="H16" s="489"/>
      <c r="I16" s="489"/>
      <c r="J16" s="489"/>
      <c r="K16" s="489"/>
      <c r="L16" s="135"/>
      <c r="M16" s="135"/>
      <c r="N16" s="135"/>
      <c r="O16" s="135"/>
    </row>
    <row r="17" spans="1:15" ht="26.25" customHeight="1">
      <c r="A17" s="489"/>
      <c r="B17" s="489"/>
      <c r="C17" s="683"/>
      <c r="D17" s="684" t="s">
        <v>323</v>
      </c>
      <c r="E17" s="684" t="s">
        <v>321</v>
      </c>
      <c r="F17" s="684" t="s">
        <v>322</v>
      </c>
      <c r="G17" s="489"/>
      <c r="H17" s="489"/>
      <c r="I17" s="489"/>
      <c r="J17" s="489"/>
      <c r="K17" s="489"/>
      <c r="L17" s="135"/>
      <c r="M17" s="135"/>
      <c r="N17" s="135"/>
      <c r="O17" s="135"/>
    </row>
    <row r="18" spans="1:15" ht="15.75" customHeight="1">
      <c r="A18" s="489"/>
      <c r="B18" s="489"/>
      <c r="C18" s="683" t="s">
        <v>325</v>
      </c>
      <c r="D18" s="685">
        <f>'【共】９経営収支及び資金運用計画'!D10</f>
        <v>0</v>
      </c>
      <c r="E18" s="685">
        <f>'【共】９経営収支及び資金運用計画'!D20</f>
        <v>0</v>
      </c>
      <c r="F18" s="685">
        <f>D18-E18</f>
        <v>0</v>
      </c>
      <c r="G18" s="489"/>
      <c r="H18" s="489"/>
      <c r="I18" s="489"/>
      <c r="J18" s="489"/>
      <c r="K18" s="489"/>
      <c r="L18" s="135"/>
      <c r="M18" s="135"/>
      <c r="N18" s="135"/>
      <c r="O18" s="135"/>
    </row>
    <row r="19" spans="1:15" ht="15.75" customHeight="1">
      <c r="A19" s="489"/>
      <c r="B19" s="489"/>
      <c r="C19" s="683" t="s">
        <v>326</v>
      </c>
      <c r="D19" s="685">
        <f>'【共】９経営収支及び資金運用計画'!H10</f>
        <v>0</v>
      </c>
      <c r="E19" s="685">
        <f>'【共】９経営収支及び資金運用計画'!H20</f>
        <v>0</v>
      </c>
      <c r="F19" s="685">
        <f>D19-E19</f>
        <v>0</v>
      </c>
      <c r="G19" s="489"/>
      <c r="H19" s="489"/>
      <c r="I19" s="489"/>
      <c r="J19" s="489"/>
      <c r="K19" s="489"/>
      <c r="L19" s="135"/>
      <c r="M19" s="135"/>
      <c r="N19" s="135"/>
      <c r="O19" s="135"/>
    </row>
    <row r="20" spans="1:15" ht="15.75" customHeight="1">
      <c r="A20" s="489"/>
      <c r="B20" s="489"/>
      <c r="C20" s="684" t="s">
        <v>327</v>
      </c>
      <c r="D20" s="685">
        <f>D19-D18</f>
        <v>0</v>
      </c>
      <c r="E20" s="685">
        <f>E19-E18</f>
        <v>0</v>
      </c>
      <c r="F20" s="685">
        <f>F19-F18</f>
        <v>0</v>
      </c>
      <c r="G20" s="489"/>
      <c r="H20" s="489"/>
      <c r="I20" s="489"/>
      <c r="J20" s="489"/>
      <c r="K20" s="489"/>
      <c r="L20" s="135"/>
      <c r="M20" s="135"/>
      <c r="N20" s="135"/>
      <c r="O20" s="135"/>
    </row>
  </sheetData>
  <sheetProtection/>
  <mergeCells count="1">
    <mergeCell ref="C1:G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30"/>
  <sheetViews>
    <sheetView tabSelected="1" view="pageBreakPreview" zoomScale="87" zoomScaleNormal="75" zoomScaleSheetLayoutView="87" zoomScalePageLayoutView="0" workbookViewId="0" topLeftCell="A1">
      <selection activeCell="H30" sqref="H30"/>
    </sheetView>
  </sheetViews>
  <sheetFormatPr defaultColWidth="9.00390625" defaultRowHeight="12"/>
  <cols>
    <col min="1" max="1" width="2.625" style="41" customWidth="1"/>
    <col min="2" max="2" width="4.875" style="41" customWidth="1"/>
    <col min="3" max="3" width="3.50390625" style="41" customWidth="1"/>
    <col min="4" max="4" width="3.625" style="41" customWidth="1"/>
    <col min="5" max="5" width="25.50390625" style="41" customWidth="1"/>
    <col min="6" max="6" width="14.125" style="41" customWidth="1"/>
    <col min="7" max="7" width="5.00390625" style="41" customWidth="1"/>
    <col min="8" max="8" width="25.50390625" style="41" customWidth="1"/>
    <col min="9" max="9" width="14.125" style="41" customWidth="1"/>
    <col min="10" max="10" width="5.00390625" style="41" customWidth="1"/>
    <col min="11" max="11" width="14.125" style="41" customWidth="1"/>
    <col min="12" max="12" width="5.00390625" style="41" customWidth="1"/>
    <col min="13" max="13" width="25.50390625" style="41" customWidth="1"/>
    <col min="14" max="14" width="14.125" style="41" customWidth="1"/>
    <col min="15" max="15" width="5.00390625" style="41" customWidth="1"/>
    <col min="16" max="16384" width="9.375" style="41" customWidth="1"/>
  </cols>
  <sheetData>
    <row r="1" spans="1:6" ht="13.5">
      <c r="A1" s="44" t="s">
        <v>0</v>
      </c>
      <c r="B1" s="44"/>
      <c r="C1" s="44"/>
      <c r="D1" s="44"/>
      <c r="F1" s="4" t="s">
        <v>364</v>
      </c>
    </row>
    <row r="2" spans="1:4" ht="13.5">
      <c r="A2" s="44"/>
      <c r="B2" s="44"/>
      <c r="C2" s="44"/>
      <c r="D2" s="44"/>
    </row>
    <row r="3" spans="5:14" ht="15" customHeight="1">
      <c r="E3" s="342" t="s">
        <v>394</v>
      </c>
      <c r="F3" s="333"/>
      <c r="G3" s="333"/>
      <c r="H3" s="333"/>
      <c r="I3" s="333"/>
      <c r="J3" s="333"/>
      <c r="K3" s="333"/>
      <c r="L3" s="333"/>
      <c r="M3" s="333"/>
      <c r="N3" s="334"/>
    </row>
    <row r="4" spans="5:14" ht="15" customHeight="1">
      <c r="E4" s="343" t="s">
        <v>397</v>
      </c>
      <c r="F4" s="335"/>
      <c r="G4" s="335"/>
      <c r="H4" s="335"/>
      <c r="I4" s="335"/>
      <c r="J4" s="335"/>
      <c r="K4" s="335"/>
      <c r="L4" s="335"/>
      <c r="M4" s="335"/>
      <c r="N4" s="334"/>
    </row>
    <row r="5" spans="5:14" ht="15" customHeight="1">
      <c r="E5" s="341" t="s">
        <v>398</v>
      </c>
      <c r="F5" s="335"/>
      <c r="G5" s="335"/>
      <c r="H5" s="335"/>
      <c r="I5" s="335"/>
      <c r="J5" s="335"/>
      <c r="K5" s="335"/>
      <c r="L5" s="335"/>
      <c r="M5" s="335"/>
      <c r="N5" s="334"/>
    </row>
    <row r="6" spans="5:14" ht="15" customHeight="1">
      <c r="E6" s="334" t="s">
        <v>422</v>
      </c>
      <c r="F6" s="335"/>
      <c r="G6" s="335"/>
      <c r="H6" s="335"/>
      <c r="I6" s="335"/>
      <c r="J6" s="335"/>
      <c r="K6" s="335"/>
      <c r="L6" s="335"/>
      <c r="M6" s="335"/>
      <c r="N6" s="334"/>
    </row>
    <row r="7" spans="5:15" ht="15" customHeight="1">
      <c r="E7" s="334" t="s">
        <v>423</v>
      </c>
      <c r="F7" s="335"/>
      <c r="G7" s="335"/>
      <c r="H7" s="335"/>
      <c r="I7" s="335"/>
      <c r="J7" s="335"/>
      <c r="K7" s="335"/>
      <c r="L7" s="335"/>
      <c r="M7" s="335"/>
      <c r="N7" s="334"/>
      <c r="O7" s="370"/>
    </row>
    <row r="8" spans="5:15" ht="15" customHeight="1">
      <c r="E8" s="334"/>
      <c r="F8" s="335"/>
      <c r="G8" s="335"/>
      <c r="H8" s="335"/>
      <c r="I8" s="335"/>
      <c r="J8" s="335"/>
      <c r="K8" s="335"/>
      <c r="L8" s="335"/>
      <c r="M8" s="335"/>
      <c r="N8" s="372"/>
      <c r="O8" s="370"/>
    </row>
    <row r="9" spans="5:15" ht="15" customHeight="1">
      <c r="E9" s="336"/>
      <c r="F9" s="337"/>
      <c r="G9" s="337"/>
      <c r="H9" s="337"/>
      <c r="I9" s="337"/>
      <c r="J9" s="337"/>
      <c r="K9" s="337"/>
      <c r="L9" s="337"/>
      <c r="M9" s="337"/>
      <c r="N9" s="372"/>
      <c r="O9" s="371"/>
    </row>
    <row r="10" ht="25.5" customHeight="1"/>
    <row r="11" spans="1:15" ht="13.5">
      <c r="A11" s="44" t="s">
        <v>280</v>
      </c>
      <c r="B11" s="44"/>
      <c r="C11" s="44"/>
      <c r="D11" s="44"/>
      <c r="E11" s="42"/>
      <c r="F11" s="4" t="s">
        <v>364</v>
      </c>
      <c r="G11" s="46"/>
      <c r="H11" s="42"/>
      <c r="I11" s="46"/>
      <c r="J11" s="46"/>
      <c r="K11" s="46"/>
      <c r="L11" s="46"/>
      <c r="M11" s="42"/>
      <c r="N11" s="46"/>
      <c r="O11" s="46"/>
    </row>
    <row r="12" spans="1:15" ht="11.25">
      <c r="A12" s="42"/>
      <c r="B12" s="42"/>
      <c r="C12" s="42"/>
      <c r="D12" s="42"/>
      <c r="E12" s="42"/>
      <c r="F12" s="46"/>
      <c r="G12" s="46"/>
      <c r="H12" s="42"/>
      <c r="I12" s="46"/>
      <c r="J12" s="46"/>
      <c r="K12" s="46"/>
      <c r="L12" s="46"/>
      <c r="M12" s="42"/>
      <c r="N12" s="46"/>
      <c r="O12" s="46"/>
    </row>
    <row r="13" spans="1:15" s="262" customFormat="1" ht="22.5" customHeight="1">
      <c r="A13" s="403" t="s">
        <v>164</v>
      </c>
      <c r="B13" s="404"/>
      <c r="C13" s="404"/>
      <c r="D13" s="405"/>
      <c r="E13" s="412" t="s">
        <v>165</v>
      </c>
      <c r="F13" s="413"/>
      <c r="G13" s="157"/>
      <c r="H13" s="412" t="s">
        <v>166</v>
      </c>
      <c r="I13" s="413"/>
      <c r="J13" s="413"/>
      <c r="K13" s="413"/>
      <c r="L13" s="157"/>
      <c r="M13" s="412" t="s">
        <v>167</v>
      </c>
      <c r="N13" s="413"/>
      <c r="O13" s="414"/>
    </row>
    <row r="14" spans="1:15" s="262" customFormat="1" ht="22.5" customHeight="1">
      <c r="A14" s="406"/>
      <c r="B14" s="407"/>
      <c r="C14" s="407"/>
      <c r="D14" s="408"/>
      <c r="E14" s="97" t="s">
        <v>168</v>
      </c>
      <c r="F14" s="415" t="s">
        <v>2</v>
      </c>
      <c r="G14" s="416"/>
      <c r="H14" s="97" t="s">
        <v>47</v>
      </c>
      <c r="I14" s="415"/>
      <c r="J14" s="417"/>
      <c r="K14" s="415" t="s">
        <v>169</v>
      </c>
      <c r="L14" s="416"/>
      <c r="M14" s="97" t="s">
        <v>170</v>
      </c>
      <c r="N14" s="415"/>
      <c r="O14" s="417"/>
    </row>
    <row r="15" spans="1:15" ht="22.5" customHeight="1">
      <c r="A15" s="397" t="s">
        <v>171</v>
      </c>
      <c r="B15" s="398"/>
      <c r="C15" s="398"/>
      <c r="D15" s="399"/>
      <c r="E15" s="99"/>
      <c r="F15" s="220"/>
      <c r="G15" s="98" t="s">
        <v>172</v>
      </c>
      <c r="H15" s="99"/>
      <c r="I15" s="220"/>
      <c r="J15" s="100" t="s">
        <v>173</v>
      </c>
      <c r="K15" s="47"/>
      <c r="L15" s="98" t="s">
        <v>174</v>
      </c>
      <c r="M15" s="99"/>
      <c r="N15" s="220"/>
      <c r="O15" s="100" t="s">
        <v>175</v>
      </c>
    </row>
    <row r="16" spans="1:15" ht="22.5" customHeight="1">
      <c r="A16" s="340" t="s">
        <v>395</v>
      </c>
      <c r="B16" s="344" t="str">
        <f>'表紙'!O2</f>
        <v>令和</v>
      </c>
      <c r="C16" s="326">
        <f>'表紙'!P2</f>
        <v>3</v>
      </c>
      <c r="D16" s="339" t="s">
        <v>396</v>
      </c>
      <c r="E16" s="99"/>
      <c r="F16" s="220"/>
      <c r="G16" s="98" t="s">
        <v>176</v>
      </c>
      <c r="H16" s="99"/>
      <c r="I16" s="220"/>
      <c r="J16" s="100" t="s">
        <v>173</v>
      </c>
      <c r="K16" s="47"/>
      <c r="L16" s="98" t="s">
        <v>177</v>
      </c>
      <c r="M16" s="99"/>
      <c r="N16" s="220"/>
      <c r="O16" s="100" t="s">
        <v>175</v>
      </c>
    </row>
    <row r="17" spans="1:15" ht="22.5" customHeight="1">
      <c r="A17" s="263"/>
      <c r="B17" s="338"/>
      <c r="C17" s="338"/>
      <c r="D17" s="338"/>
      <c r="E17" s="99"/>
      <c r="F17" s="220"/>
      <c r="G17" s="98" t="s">
        <v>176</v>
      </c>
      <c r="H17" s="99"/>
      <c r="I17" s="220"/>
      <c r="J17" s="100" t="s">
        <v>173</v>
      </c>
      <c r="K17" s="48"/>
      <c r="L17" s="101" t="s">
        <v>177</v>
      </c>
      <c r="M17" s="99"/>
      <c r="N17" s="220"/>
      <c r="O17" s="100" t="s">
        <v>175</v>
      </c>
    </row>
    <row r="18" spans="1:15" ht="22.5" customHeight="1">
      <c r="A18" s="105"/>
      <c r="B18" s="43"/>
      <c r="C18" s="43"/>
      <c r="D18" s="43"/>
      <c r="E18" s="99"/>
      <c r="F18" s="220"/>
      <c r="G18" s="98" t="s">
        <v>176</v>
      </c>
      <c r="H18" s="99"/>
      <c r="I18" s="220"/>
      <c r="J18" s="100" t="s">
        <v>173</v>
      </c>
      <c r="K18" s="47"/>
      <c r="L18" s="98" t="s">
        <v>177</v>
      </c>
      <c r="M18" s="99"/>
      <c r="N18" s="220"/>
      <c r="O18" s="100" t="s">
        <v>175</v>
      </c>
    </row>
    <row r="19" spans="1:15" ht="22.5" customHeight="1">
      <c r="A19" s="105"/>
      <c r="B19" s="184"/>
      <c r="C19" s="43"/>
      <c r="D19" s="43"/>
      <c r="E19" s="221"/>
      <c r="F19" s="220"/>
      <c r="G19" s="98" t="s">
        <v>176</v>
      </c>
      <c r="H19" s="221"/>
      <c r="I19" s="220"/>
      <c r="J19" s="100" t="s">
        <v>173</v>
      </c>
      <c r="K19" s="47"/>
      <c r="L19" s="98" t="s">
        <v>177</v>
      </c>
      <c r="M19" s="221"/>
      <c r="N19" s="220"/>
      <c r="O19" s="100" t="s">
        <v>175</v>
      </c>
    </row>
    <row r="20" spans="1:15" ht="22.5" customHeight="1">
      <c r="A20" s="400" t="s">
        <v>178</v>
      </c>
      <c r="B20" s="401"/>
      <c r="C20" s="401"/>
      <c r="D20" s="402"/>
      <c r="E20" s="350"/>
      <c r="F20" s="351">
        <f>SUM(F15:F19)</f>
        <v>0</v>
      </c>
      <c r="G20" s="352" t="s">
        <v>172</v>
      </c>
      <c r="H20" s="350"/>
      <c r="I20" s="351">
        <f>SUM(I15:I19)</f>
        <v>0</v>
      </c>
      <c r="J20" s="353" t="s">
        <v>173</v>
      </c>
      <c r="K20" s="351">
        <f>SUM(K15:K19)</f>
        <v>0</v>
      </c>
      <c r="L20" s="352" t="s">
        <v>174</v>
      </c>
      <c r="M20" s="350"/>
      <c r="N20" s="351">
        <f>SUM(N15:N19)</f>
        <v>0</v>
      </c>
      <c r="O20" s="353" t="s">
        <v>175</v>
      </c>
    </row>
    <row r="21" spans="1:15" ht="22.5" customHeight="1">
      <c r="A21" s="397" t="s">
        <v>179</v>
      </c>
      <c r="B21" s="398"/>
      <c r="C21" s="398"/>
      <c r="D21" s="399"/>
      <c r="E21" s="99"/>
      <c r="F21" s="220"/>
      <c r="G21" s="98" t="s">
        <v>176</v>
      </c>
      <c r="H21" s="97"/>
      <c r="I21" s="220"/>
      <c r="J21" s="100" t="s">
        <v>173</v>
      </c>
      <c r="K21" s="47"/>
      <c r="L21" s="98" t="s">
        <v>177</v>
      </c>
      <c r="M21" s="99"/>
      <c r="N21" s="220"/>
      <c r="O21" s="100" t="s">
        <v>175</v>
      </c>
    </row>
    <row r="22" spans="1:15" ht="22.5" customHeight="1">
      <c r="A22" s="340" t="s">
        <v>395</v>
      </c>
      <c r="B22" s="344" t="str">
        <f>'表紙'!O3</f>
        <v>令和</v>
      </c>
      <c r="C22" s="326">
        <f>'表紙'!P3</f>
        <v>7</v>
      </c>
      <c r="D22" s="339" t="s">
        <v>396</v>
      </c>
      <c r="E22" s="221"/>
      <c r="F22" s="220"/>
      <c r="G22" s="98" t="s">
        <v>176</v>
      </c>
      <c r="H22" s="97"/>
      <c r="I22" s="220"/>
      <c r="J22" s="100" t="s">
        <v>173</v>
      </c>
      <c r="K22" s="47"/>
      <c r="L22" s="98" t="s">
        <v>177</v>
      </c>
      <c r="M22" s="221"/>
      <c r="N22" s="220"/>
      <c r="O22" s="100" t="s">
        <v>175</v>
      </c>
    </row>
    <row r="23" spans="1:15" ht="22.5" customHeight="1">
      <c r="A23" s="105"/>
      <c r="B23" s="43"/>
      <c r="C23" s="43"/>
      <c r="D23" s="43"/>
      <c r="E23" s="99"/>
      <c r="F23" s="220"/>
      <c r="G23" s="98" t="s">
        <v>176</v>
      </c>
      <c r="H23" s="222"/>
      <c r="I23" s="223"/>
      <c r="J23" s="100" t="s">
        <v>173</v>
      </c>
      <c r="K23" s="47"/>
      <c r="L23" s="98" t="s">
        <v>177</v>
      </c>
      <c r="M23" s="99"/>
      <c r="N23" s="220"/>
      <c r="O23" s="100" t="s">
        <v>175</v>
      </c>
    </row>
    <row r="24" spans="1:15" ht="22.5" customHeight="1">
      <c r="A24" s="105"/>
      <c r="B24" s="43"/>
      <c r="C24" s="43"/>
      <c r="D24" s="43"/>
      <c r="E24" s="99"/>
      <c r="F24" s="220"/>
      <c r="G24" s="98" t="s">
        <v>176</v>
      </c>
      <c r="H24" s="222"/>
      <c r="I24" s="223"/>
      <c r="J24" s="100" t="s">
        <v>173</v>
      </c>
      <c r="K24" s="47"/>
      <c r="L24" s="98" t="s">
        <v>177</v>
      </c>
      <c r="M24" s="99"/>
      <c r="N24" s="220"/>
      <c r="O24" s="100" t="s">
        <v>175</v>
      </c>
    </row>
    <row r="25" spans="1:15" ht="22.5" customHeight="1">
      <c r="A25" s="105"/>
      <c r="B25" s="43"/>
      <c r="C25" s="43"/>
      <c r="D25" s="43"/>
      <c r="E25" s="99"/>
      <c r="F25" s="220"/>
      <c r="G25" s="98" t="s">
        <v>176</v>
      </c>
      <c r="H25" s="222"/>
      <c r="I25" s="223"/>
      <c r="J25" s="100" t="s">
        <v>173</v>
      </c>
      <c r="K25" s="47"/>
      <c r="L25" s="98" t="s">
        <v>177</v>
      </c>
      <c r="M25" s="99"/>
      <c r="N25" s="220"/>
      <c r="O25" s="100" t="s">
        <v>175</v>
      </c>
    </row>
    <row r="26" spans="1:15" ht="22.5" customHeight="1">
      <c r="A26" s="400" t="s">
        <v>178</v>
      </c>
      <c r="B26" s="401"/>
      <c r="C26" s="401"/>
      <c r="D26" s="402"/>
      <c r="E26" s="350"/>
      <c r="F26" s="351">
        <f>SUM(F21:F25)</f>
        <v>0</v>
      </c>
      <c r="G26" s="352" t="s">
        <v>176</v>
      </c>
      <c r="H26" s="350"/>
      <c r="I26" s="351">
        <f>SUM(I21:I25)</f>
        <v>0</v>
      </c>
      <c r="J26" s="353" t="s">
        <v>173</v>
      </c>
      <c r="K26" s="296">
        <f>SUM(K21:K25)</f>
        <v>0</v>
      </c>
      <c r="L26" s="352" t="s">
        <v>177</v>
      </c>
      <c r="M26" s="350"/>
      <c r="N26" s="351">
        <f>SUM(N21:N25)</f>
        <v>0</v>
      </c>
      <c r="O26" s="353" t="s">
        <v>175</v>
      </c>
    </row>
    <row r="27" spans="1:15" ht="22.5" customHeight="1">
      <c r="A27" s="409" t="s">
        <v>180</v>
      </c>
      <c r="B27" s="410"/>
      <c r="C27" s="410"/>
      <c r="D27" s="411"/>
      <c r="E27" s="350"/>
      <c r="F27" s="354">
        <f>F26-F20</f>
        <v>0</v>
      </c>
      <c r="G27" s="355" t="s">
        <v>176</v>
      </c>
      <c r="H27" s="350"/>
      <c r="I27" s="354">
        <f>I26-I20</f>
        <v>0</v>
      </c>
      <c r="J27" s="356" t="s">
        <v>173</v>
      </c>
      <c r="K27" s="315">
        <f>K26-K20</f>
        <v>0</v>
      </c>
      <c r="L27" s="355" t="s">
        <v>177</v>
      </c>
      <c r="M27" s="350"/>
      <c r="N27" s="354">
        <f>N26-N20</f>
        <v>0</v>
      </c>
      <c r="O27" s="356" t="s">
        <v>175</v>
      </c>
    </row>
    <row r="28" spans="1:15" ht="15" customHeight="1">
      <c r="A28" s="63" t="s">
        <v>445</v>
      </c>
      <c r="B28" s="63"/>
      <c r="C28" s="63"/>
      <c r="D28" s="63"/>
      <c r="F28" s="264"/>
      <c r="G28" s="264"/>
      <c r="I28" s="264"/>
      <c r="J28" s="264"/>
      <c r="K28" s="264"/>
      <c r="L28" s="264"/>
      <c r="N28" s="264"/>
      <c r="O28" s="264"/>
    </row>
    <row r="29" spans="1:15" ht="15" customHeight="1">
      <c r="A29" s="42" t="s">
        <v>181</v>
      </c>
      <c r="B29" s="42"/>
      <c r="C29" s="42"/>
      <c r="D29" s="42"/>
      <c r="F29" s="264"/>
      <c r="G29" s="264"/>
      <c r="I29" s="264"/>
      <c r="J29" s="264"/>
      <c r="K29" s="264"/>
      <c r="L29" s="264"/>
      <c r="N29" s="264"/>
      <c r="O29" s="264"/>
    </row>
    <row r="30" spans="1:4" ht="15" customHeight="1">
      <c r="A30" s="330"/>
      <c r="B30" s="330"/>
      <c r="C30" s="330"/>
      <c r="D30" s="330"/>
    </row>
  </sheetData>
  <sheetProtection/>
  <mergeCells count="13">
    <mergeCell ref="E13:F13"/>
    <mergeCell ref="H13:K13"/>
    <mergeCell ref="M13:O13"/>
    <mergeCell ref="F14:G14"/>
    <mergeCell ref="I14:J14"/>
    <mergeCell ref="K14:L14"/>
    <mergeCell ref="N14:O14"/>
    <mergeCell ref="A15:D15"/>
    <mergeCell ref="A21:D21"/>
    <mergeCell ref="A20:D20"/>
    <mergeCell ref="A13:D14"/>
    <mergeCell ref="A26:D26"/>
    <mergeCell ref="A27:D27"/>
  </mergeCells>
  <printOptions/>
  <pageMargins left="0.8267716535433072" right="0.4330708661417323" top="0.31496062992125984" bottom="0.2362204724409449" header="0.31496062992125984" footer="0.31496062992125984"/>
  <pageSetup horizontalDpi="600" verticalDpi="600" orientation="landscape" paperSize="9" scale="98" r:id="rId1"/>
  <headerFooter alignWithMargins="0">
    <oddHeader>&amp;C
</oddHeader>
  </headerFooter>
</worksheet>
</file>

<file path=xl/worksheets/sheet3.xml><?xml version="1.0" encoding="utf-8"?>
<worksheet xmlns="http://schemas.openxmlformats.org/spreadsheetml/2006/main" xmlns:r="http://schemas.openxmlformats.org/officeDocument/2006/relationships">
  <dimension ref="A1:J31"/>
  <sheetViews>
    <sheetView zoomScalePageLayoutView="0" workbookViewId="0" topLeftCell="A1">
      <selection activeCell="F6" sqref="F6"/>
    </sheetView>
  </sheetViews>
  <sheetFormatPr defaultColWidth="9.00390625" defaultRowHeight="12"/>
  <cols>
    <col min="1" max="1" width="22.00390625" style="42" customWidth="1"/>
    <col min="2" max="12" width="11.125" style="42" customWidth="1"/>
    <col min="13" max="13" width="16.50390625" style="42" customWidth="1"/>
    <col min="14" max="16384" width="9.375" style="42" customWidth="1"/>
  </cols>
  <sheetData>
    <row r="1" spans="1:2" ht="13.5">
      <c r="A1" s="44" t="s">
        <v>277</v>
      </c>
      <c r="B1" s="4" t="s">
        <v>364</v>
      </c>
    </row>
    <row r="3" spans="1:7" ht="11.25">
      <c r="A3" s="42" t="s">
        <v>242</v>
      </c>
      <c r="B3" s="42" t="s">
        <v>249</v>
      </c>
      <c r="G3" s="42" t="s">
        <v>250</v>
      </c>
    </row>
    <row r="4" spans="1:7" ht="15" customHeight="1">
      <c r="A4" s="273"/>
      <c r="B4" s="273" t="s">
        <v>244</v>
      </c>
      <c r="C4" s="273" t="s">
        <v>245</v>
      </c>
      <c r="D4" s="273" t="s">
        <v>183</v>
      </c>
      <c r="E4" s="273"/>
      <c r="F4" s="273" t="s">
        <v>246</v>
      </c>
      <c r="G4" s="273" t="s">
        <v>248</v>
      </c>
    </row>
    <row r="5" spans="1:7" ht="29.25" customHeight="1">
      <c r="A5" s="270" t="s">
        <v>268</v>
      </c>
      <c r="B5" s="271"/>
      <c r="C5" s="271"/>
      <c r="D5" s="271"/>
      <c r="E5" s="271"/>
      <c r="F5" s="275">
        <f>B5*5+(C5+D5)*2.5</f>
        <v>0</v>
      </c>
      <c r="G5" s="276"/>
    </row>
    <row r="6" spans="1:7" ht="29.25" customHeight="1">
      <c r="A6" s="270" t="s">
        <v>247</v>
      </c>
      <c r="B6" s="271"/>
      <c r="C6" s="271"/>
      <c r="D6" s="271"/>
      <c r="E6" s="271"/>
      <c r="F6" s="275">
        <f>B6*5+(C6+D6)*2.5</f>
        <v>0</v>
      </c>
      <c r="G6" s="276"/>
    </row>
    <row r="7" spans="1:7" ht="29.25" customHeight="1">
      <c r="A7" s="273" t="s">
        <v>243</v>
      </c>
      <c r="B7" s="273">
        <f>B6-B5</f>
        <v>0</v>
      </c>
      <c r="C7" s="273">
        <f>C6-C5</f>
        <v>0</v>
      </c>
      <c r="D7" s="273">
        <f>D6-D5</f>
        <v>0</v>
      </c>
      <c r="E7" s="273"/>
      <c r="F7" s="275">
        <f>B7*5+(C7+D7)*2.5</f>
        <v>0</v>
      </c>
      <c r="G7" s="273" t="e">
        <f>ROUND(F6/F5*100,1)</f>
        <v>#DIV/0!</v>
      </c>
    </row>
    <row r="9" spans="1:10" ht="11.25">
      <c r="A9" s="42" t="s">
        <v>251</v>
      </c>
      <c r="B9" s="42" t="s">
        <v>249</v>
      </c>
      <c r="J9" s="42" t="s">
        <v>250</v>
      </c>
    </row>
    <row r="10" spans="1:10" ht="15" customHeight="1">
      <c r="A10" s="273"/>
      <c r="B10" s="273" t="s">
        <v>252</v>
      </c>
      <c r="C10" s="273" t="s">
        <v>245</v>
      </c>
      <c r="D10" s="273" t="s">
        <v>183</v>
      </c>
      <c r="E10" s="273" t="s">
        <v>253</v>
      </c>
      <c r="F10" s="273" t="s">
        <v>254</v>
      </c>
      <c r="G10" s="273" t="s">
        <v>255</v>
      </c>
      <c r="H10" s="273"/>
      <c r="I10" s="273" t="s">
        <v>246</v>
      </c>
      <c r="J10" s="273" t="s">
        <v>248</v>
      </c>
    </row>
    <row r="11" spans="1:10" ht="29.25" customHeight="1">
      <c r="A11" s="270" t="s">
        <v>268</v>
      </c>
      <c r="B11" s="271"/>
      <c r="C11" s="271"/>
      <c r="D11" s="271"/>
      <c r="E11" s="271"/>
      <c r="F11" s="271"/>
      <c r="G11" s="271"/>
      <c r="H11" s="271"/>
      <c r="I11" s="275">
        <f>(B11+E11+F11+G11)*5+(C11+D11)*2.5</f>
        <v>0</v>
      </c>
      <c r="J11" s="276"/>
    </row>
    <row r="12" spans="1:10" ht="29.25" customHeight="1">
      <c r="A12" s="270" t="s">
        <v>247</v>
      </c>
      <c r="B12" s="271"/>
      <c r="C12" s="271"/>
      <c r="D12" s="271"/>
      <c r="E12" s="271"/>
      <c r="F12" s="271"/>
      <c r="G12" s="271"/>
      <c r="H12" s="271"/>
      <c r="I12" s="275">
        <f>(B12+E12+F12+G12)*5+(C12+D12)*2.5</f>
        <v>0</v>
      </c>
      <c r="J12" s="276"/>
    </row>
    <row r="13" spans="1:10" ht="29.25" customHeight="1">
      <c r="A13" s="273" t="s">
        <v>243</v>
      </c>
      <c r="B13" s="273">
        <f aca="true" t="shared" si="0" ref="B13:G13">B12-B11</f>
        <v>0</v>
      </c>
      <c r="C13" s="273">
        <f t="shared" si="0"/>
        <v>0</v>
      </c>
      <c r="D13" s="273">
        <f t="shared" si="0"/>
        <v>0</v>
      </c>
      <c r="E13" s="273">
        <f t="shared" si="0"/>
        <v>0</v>
      </c>
      <c r="F13" s="273">
        <f t="shared" si="0"/>
        <v>0</v>
      </c>
      <c r="G13" s="273">
        <f t="shared" si="0"/>
        <v>0</v>
      </c>
      <c r="H13" s="273"/>
      <c r="I13" s="275">
        <f>(B13+E13+F13+G13)*5+(C13+D13)*2.5</f>
        <v>0</v>
      </c>
      <c r="J13" s="273" t="e">
        <f>ROUND(I12/I11*100,1)</f>
        <v>#DIV/0!</v>
      </c>
    </row>
    <row r="15" spans="1:8" ht="11.25">
      <c r="A15" s="42" t="s">
        <v>256</v>
      </c>
      <c r="B15" s="42" t="s">
        <v>249</v>
      </c>
      <c r="H15" s="42" t="s">
        <v>250</v>
      </c>
    </row>
    <row r="16" spans="1:8" ht="15" customHeight="1">
      <c r="A16" s="273"/>
      <c r="B16" s="273" t="s">
        <v>257</v>
      </c>
      <c r="C16" s="273" t="s">
        <v>258</v>
      </c>
      <c r="D16" s="273" t="s">
        <v>259</v>
      </c>
      <c r="E16" s="273" t="s">
        <v>260</v>
      </c>
      <c r="F16" s="273"/>
      <c r="G16" s="273" t="s">
        <v>246</v>
      </c>
      <c r="H16" s="273" t="s">
        <v>248</v>
      </c>
    </row>
    <row r="17" spans="1:8" ht="29.25" customHeight="1">
      <c r="A17" s="270" t="s">
        <v>268</v>
      </c>
      <c r="B17" s="271"/>
      <c r="C17" s="271"/>
      <c r="D17" s="271"/>
      <c r="E17" s="271"/>
      <c r="F17" s="271"/>
      <c r="G17" s="275">
        <f>B17*2+C17+D17+E17</f>
        <v>0</v>
      </c>
      <c r="H17" s="276"/>
    </row>
    <row r="18" spans="1:8" ht="29.25" customHeight="1">
      <c r="A18" s="270" t="s">
        <v>247</v>
      </c>
      <c r="B18" s="271"/>
      <c r="C18" s="271"/>
      <c r="D18" s="271"/>
      <c r="E18" s="271"/>
      <c r="F18" s="271"/>
      <c r="G18" s="275">
        <f>B18*2+C18+D18+E18</f>
        <v>0</v>
      </c>
      <c r="H18" s="276"/>
    </row>
    <row r="19" spans="1:8" ht="29.25" customHeight="1">
      <c r="A19" s="273" t="s">
        <v>243</v>
      </c>
      <c r="B19" s="273">
        <f>B18-B17</f>
        <v>0</v>
      </c>
      <c r="C19" s="273">
        <f>C18-C17</f>
        <v>0</v>
      </c>
      <c r="D19" s="273">
        <f>D18-D17</f>
        <v>0</v>
      </c>
      <c r="E19" s="273">
        <f>E18-E17</f>
        <v>0</v>
      </c>
      <c r="F19" s="273"/>
      <c r="G19" s="275">
        <f>B19*2+C19+D19+E19</f>
        <v>0</v>
      </c>
      <c r="H19" s="273" t="e">
        <f>ROUND(G18/G17*100,1)</f>
        <v>#DIV/0!</v>
      </c>
    </row>
    <row r="21" spans="1:8" ht="11.25">
      <c r="A21" s="42" t="s">
        <v>261</v>
      </c>
      <c r="B21" s="42" t="s">
        <v>262</v>
      </c>
      <c r="H21" s="42" t="s">
        <v>263</v>
      </c>
    </row>
    <row r="22" spans="1:8" ht="15" customHeight="1">
      <c r="A22" s="273"/>
      <c r="B22" s="273" t="s">
        <v>264</v>
      </c>
      <c r="C22" s="273" t="s">
        <v>265</v>
      </c>
      <c r="D22" s="273" t="s">
        <v>266</v>
      </c>
      <c r="E22" s="273" t="s">
        <v>267</v>
      </c>
      <c r="F22" s="273"/>
      <c r="G22" s="273" t="s">
        <v>246</v>
      </c>
      <c r="H22" s="273" t="s">
        <v>248</v>
      </c>
    </row>
    <row r="23" spans="1:8" ht="29.25" customHeight="1">
      <c r="A23" s="270" t="s">
        <v>268</v>
      </c>
      <c r="B23" s="271"/>
      <c r="C23" s="271"/>
      <c r="D23" s="271"/>
      <c r="E23" s="271"/>
      <c r="F23" s="271"/>
      <c r="G23" s="275">
        <f>(B23+C23+D23+E23)*0.02</f>
        <v>0</v>
      </c>
      <c r="H23" s="276"/>
    </row>
    <row r="24" spans="1:8" ht="29.25" customHeight="1">
      <c r="A24" s="270" t="s">
        <v>247</v>
      </c>
      <c r="B24" s="271"/>
      <c r="C24" s="271"/>
      <c r="D24" s="271"/>
      <c r="E24" s="271"/>
      <c r="F24" s="271"/>
      <c r="G24" s="275">
        <f>(B24+C24+D24+E24)*0.02</f>
        <v>0</v>
      </c>
      <c r="H24" s="276"/>
    </row>
    <row r="25" spans="1:8" ht="29.25" customHeight="1">
      <c r="A25" s="273" t="s">
        <v>243</v>
      </c>
      <c r="B25" s="273">
        <f>B24-B23</f>
        <v>0</v>
      </c>
      <c r="C25" s="273">
        <f>C24-C23</f>
        <v>0</v>
      </c>
      <c r="D25" s="273">
        <f>D24-D23</f>
        <v>0</v>
      </c>
      <c r="E25" s="273">
        <f>E24-E23</f>
        <v>0</v>
      </c>
      <c r="F25" s="273"/>
      <c r="G25" s="275">
        <f>(B25+C25+D25+E25)*0.02</f>
        <v>0</v>
      </c>
      <c r="H25" s="273" t="e">
        <f>ROUND(G24/G23*100,1)</f>
        <v>#DIV/0!</v>
      </c>
    </row>
    <row r="27" spans="1:9" ht="11.25">
      <c r="A27" s="237" t="s">
        <v>184</v>
      </c>
      <c r="B27" s="265"/>
      <c r="C27" s="266"/>
      <c r="D27" s="265"/>
      <c r="E27" s="266"/>
      <c r="F27" s="265"/>
      <c r="G27" s="266"/>
      <c r="H27" s="265"/>
      <c r="I27" s="266"/>
    </row>
    <row r="28" spans="1:9" ht="11.25">
      <c r="A28" s="237" t="s">
        <v>186</v>
      </c>
      <c r="B28" s="237"/>
      <c r="C28" s="237"/>
      <c r="D28" s="237"/>
      <c r="E28" s="237" t="s">
        <v>187</v>
      </c>
      <c r="F28" s="237"/>
      <c r="G28" s="237"/>
      <c r="H28" s="237"/>
      <c r="I28" s="237"/>
    </row>
    <row r="29" spans="1:9" ht="11.25">
      <c r="A29" s="237"/>
      <c r="B29" s="237"/>
      <c r="C29" s="237"/>
      <c r="D29" s="237"/>
      <c r="E29" s="237"/>
      <c r="F29" s="237"/>
      <c r="G29" s="237"/>
      <c r="H29" s="237"/>
      <c r="I29" s="237"/>
    </row>
    <row r="31" ht="11.25">
      <c r="J31" s="141"/>
    </row>
  </sheetData>
  <sheetProtection/>
  <printOptions/>
  <pageMargins left="0.7086614173228347" right="0.7086614173228347" top="0.7480314960629921" bottom="0.5511811023622047" header="0" footer="0"/>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K27"/>
  <sheetViews>
    <sheetView zoomScalePageLayoutView="0" workbookViewId="0" topLeftCell="A1">
      <selection activeCell="L19" sqref="L19"/>
    </sheetView>
  </sheetViews>
  <sheetFormatPr defaultColWidth="9.00390625" defaultRowHeight="12"/>
  <cols>
    <col min="1" max="1" width="22.50390625" style="42" customWidth="1"/>
    <col min="2" max="2" width="15.50390625" style="42" customWidth="1"/>
    <col min="3" max="10" width="12.625" style="42" customWidth="1"/>
    <col min="11" max="16384" width="9.375" style="42" customWidth="1"/>
  </cols>
  <sheetData>
    <row r="1" spans="1:2" ht="13.5">
      <c r="A1" s="44" t="s">
        <v>278</v>
      </c>
      <c r="B1" s="44" t="s">
        <v>374</v>
      </c>
    </row>
    <row r="3" spans="1:6" ht="11.25">
      <c r="A3" s="42" t="s">
        <v>242</v>
      </c>
      <c r="F3" s="42" t="s">
        <v>182</v>
      </c>
    </row>
    <row r="4" spans="1:6" ht="15" customHeight="1">
      <c r="A4" s="273"/>
      <c r="B4" s="277"/>
      <c r="C4" s="278" t="s">
        <v>244</v>
      </c>
      <c r="D4" s="278" t="s">
        <v>271</v>
      </c>
      <c r="E4" s="278"/>
      <c r="F4" s="278" t="s">
        <v>40</v>
      </c>
    </row>
    <row r="5" spans="1:6" ht="19.5" customHeight="1">
      <c r="A5" s="420" t="s">
        <v>268</v>
      </c>
      <c r="B5" s="277" t="s">
        <v>272</v>
      </c>
      <c r="C5" s="277">
        <f>'【共】３家畜飼養計画'!B5</f>
        <v>0</v>
      </c>
      <c r="D5" s="277">
        <f>'【共】３家畜飼養計画'!C5+'【共】３家畜飼養計画'!D5</f>
        <v>0</v>
      </c>
      <c r="E5" s="277"/>
      <c r="F5" s="279"/>
    </row>
    <row r="6" spans="1:6" ht="19.5" customHeight="1">
      <c r="A6" s="420"/>
      <c r="B6" s="277" t="s">
        <v>269</v>
      </c>
      <c r="C6" s="277">
        <v>4.023</v>
      </c>
      <c r="D6" s="277">
        <v>1.678</v>
      </c>
      <c r="E6" s="277"/>
      <c r="F6" s="279"/>
    </row>
    <row r="7" spans="1:6" ht="19.5" customHeight="1">
      <c r="A7" s="420"/>
      <c r="B7" s="277" t="s">
        <v>270</v>
      </c>
      <c r="C7" s="280">
        <f>ROUND(C5*C6,1)</f>
        <v>0</v>
      </c>
      <c r="D7" s="280">
        <f>ROUND(D5*D6,1)</f>
        <v>0</v>
      </c>
      <c r="E7" s="277"/>
      <c r="F7" s="280">
        <f>SUM(C7:E7)</f>
        <v>0</v>
      </c>
    </row>
    <row r="8" spans="1:6" ht="19.5" customHeight="1">
      <c r="A8" s="420" t="s">
        <v>247</v>
      </c>
      <c r="B8" s="277" t="s">
        <v>272</v>
      </c>
      <c r="C8" s="277">
        <f>'【共】３家畜飼養計画'!B6</f>
        <v>0</v>
      </c>
      <c r="D8" s="277">
        <f>'【共】３家畜飼養計画'!C6+'【共】３家畜飼養計画'!D6</f>
        <v>0</v>
      </c>
      <c r="E8" s="277"/>
      <c r="F8" s="279"/>
    </row>
    <row r="9" spans="1:6" ht="19.5" customHeight="1">
      <c r="A9" s="420"/>
      <c r="B9" s="277" t="s">
        <v>269</v>
      </c>
      <c r="C9" s="277">
        <v>4.742</v>
      </c>
      <c r="D9" s="277">
        <v>1.441</v>
      </c>
      <c r="E9" s="277"/>
      <c r="F9" s="279"/>
    </row>
    <row r="10" spans="1:6" ht="19.5" customHeight="1">
      <c r="A10" s="420"/>
      <c r="B10" s="277" t="s">
        <v>270</v>
      </c>
      <c r="C10" s="280">
        <f>ROUND(C8*C9,1)</f>
        <v>0</v>
      </c>
      <c r="D10" s="280">
        <f>ROUND(D8*D9,1)</f>
        <v>0</v>
      </c>
      <c r="E10" s="277"/>
      <c r="F10" s="280">
        <f>SUM(C10:E10)</f>
        <v>0</v>
      </c>
    </row>
    <row r="12" spans="1:10" ht="11.25">
      <c r="A12" s="42" t="s">
        <v>251</v>
      </c>
      <c r="J12" s="42" t="s">
        <v>276</v>
      </c>
    </row>
    <row r="13" spans="1:10" ht="26.25" customHeight="1">
      <c r="A13" s="273"/>
      <c r="B13" s="277"/>
      <c r="C13" s="273" t="s">
        <v>252</v>
      </c>
      <c r="D13" s="273" t="s">
        <v>245</v>
      </c>
      <c r="E13" s="273" t="s">
        <v>183</v>
      </c>
      <c r="F13" s="273" t="s">
        <v>274</v>
      </c>
      <c r="G13" s="273" t="s">
        <v>273</v>
      </c>
      <c r="H13" s="274" t="s">
        <v>275</v>
      </c>
      <c r="I13" s="273"/>
      <c r="J13" s="273" t="s">
        <v>40</v>
      </c>
    </row>
    <row r="14" spans="1:10" ht="19.5" customHeight="1">
      <c r="A14" s="420" t="s">
        <v>268</v>
      </c>
      <c r="B14" s="277" t="s">
        <v>272</v>
      </c>
      <c r="C14" s="277">
        <f>'【共】３家畜飼養計画'!B11</f>
        <v>0</v>
      </c>
      <c r="D14" s="277">
        <f>'【共】３家畜飼養計画'!C11</f>
        <v>0</v>
      </c>
      <c r="E14" s="277">
        <f>'【共】３家畜飼養計画'!D11</f>
        <v>0</v>
      </c>
      <c r="F14" s="277">
        <f>'【共】３家畜飼養計画'!E11</f>
        <v>0</v>
      </c>
      <c r="G14" s="277">
        <f>'【共】３家畜飼養計画'!F11+'【共】３家畜飼養計画'!G11</f>
        <v>0</v>
      </c>
      <c r="H14" s="88"/>
      <c r="I14" s="277"/>
      <c r="J14" s="279"/>
    </row>
    <row r="15" spans="1:10" ht="19.5" customHeight="1">
      <c r="A15" s="420"/>
      <c r="B15" s="277" t="s">
        <v>269</v>
      </c>
      <c r="C15" s="277">
        <v>1.526</v>
      </c>
      <c r="D15" s="277">
        <v>1.329</v>
      </c>
      <c r="E15" s="277">
        <v>0.694</v>
      </c>
      <c r="F15" s="277">
        <v>2.014</v>
      </c>
      <c r="G15" s="277">
        <v>2.626</v>
      </c>
      <c r="H15" s="277">
        <v>-1.526</v>
      </c>
      <c r="I15" s="277"/>
      <c r="J15" s="279"/>
    </row>
    <row r="16" spans="1:10" ht="19.5" customHeight="1">
      <c r="A16" s="420"/>
      <c r="B16" s="277" t="s">
        <v>270</v>
      </c>
      <c r="C16" s="280">
        <f aca="true" t="shared" si="0" ref="C16:H16">ROUND(C14*C15,1)</f>
        <v>0</v>
      </c>
      <c r="D16" s="280">
        <f t="shared" si="0"/>
        <v>0</v>
      </c>
      <c r="E16" s="280">
        <f t="shared" si="0"/>
        <v>0</v>
      </c>
      <c r="F16" s="280">
        <f t="shared" si="0"/>
        <v>0</v>
      </c>
      <c r="G16" s="280">
        <f t="shared" si="0"/>
        <v>0</v>
      </c>
      <c r="H16" s="280">
        <f t="shared" si="0"/>
        <v>0</v>
      </c>
      <c r="I16" s="277"/>
      <c r="J16" s="280">
        <f>SUM(C16:I16)</f>
        <v>0</v>
      </c>
    </row>
    <row r="17" spans="1:10" ht="19.5" customHeight="1">
      <c r="A17" s="420" t="s">
        <v>247</v>
      </c>
      <c r="B17" s="277" t="s">
        <v>272</v>
      </c>
      <c r="C17" s="277">
        <f>'【共】３家畜飼養計画'!B12</f>
        <v>0</v>
      </c>
      <c r="D17" s="277">
        <f>'【共】３家畜飼養計画'!C12</f>
        <v>0</v>
      </c>
      <c r="E17" s="277">
        <f>'【共】３家畜飼養計画'!D12</f>
        <v>0</v>
      </c>
      <c r="F17" s="277">
        <f>'【共】３家畜飼養計画'!E12</f>
        <v>0</v>
      </c>
      <c r="G17" s="277">
        <f>'【共】３家畜飼養計画'!F12+'【共】３家畜飼養計画'!G12</f>
        <v>0</v>
      </c>
      <c r="H17" s="88"/>
      <c r="I17" s="277"/>
      <c r="J17" s="279"/>
    </row>
    <row r="18" spans="1:10" ht="19.5" customHeight="1">
      <c r="A18" s="420"/>
      <c r="B18" s="277" t="s">
        <v>269</v>
      </c>
      <c r="C18" s="277">
        <v>1.612</v>
      </c>
      <c r="D18" s="277">
        <v>1.336</v>
      </c>
      <c r="E18" s="277">
        <v>0.694</v>
      </c>
      <c r="F18" s="277">
        <v>1.977</v>
      </c>
      <c r="G18" s="277">
        <v>2.404</v>
      </c>
      <c r="H18" s="277">
        <v>-1.665</v>
      </c>
      <c r="I18" s="277"/>
      <c r="J18" s="279"/>
    </row>
    <row r="19" spans="1:10" ht="19.5" customHeight="1">
      <c r="A19" s="420"/>
      <c r="B19" s="277" t="s">
        <v>270</v>
      </c>
      <c r="C19" s="280">
        <f aca="true" t="shared" si="1" ref="C19:H19">ROUND(C17*C18,1)</f>
        <v>0</v>
      </c>
      <c r="D19" s="280">
        <f t="shared" si="1"/>
        <v>0</v>
      </c>
      <c r="E19" s="280">
        <f t="shared" si="1"/>
        <v>0</v>
      </c>
      <c r="F19" s="280">
        <f t="shared" si="1"/>
        <v>0</v>
      </c>
      <c r="G19" s="280">
        <f t="shared" si="1"/>
        <v>0</v>
      </c>
      <c r="H19" s="280">
        <f t="shared" si="1"/>
        <v>0</v>
      </c>
      <c r="I19" s="277"/>
      <c r="J19" s="280">
        <f>SUM(C19:I19)</f>
        <v>0</v>
      </c>
    </row>
    <row r="21" spans="1:10" ht="11.25">
      <c r="A21" s="421" t="s">
        <v>375</v>
      </c>
      <c r="B21" s="422"/>
      <c r="C21" s="422"/>
      <c r="D21" s="422"/>
      <c r="E21" s="422"/>
      <c r="F21" s="422"/>
      <c r="G21" s="422"/>
      <c r="H21" s="422"/>
      <c r="I21" s="422"/>
      <c r="J21" s="422"/>
    </row>
    <row r="23" spans="1:10" ht="11.25">
      <c r="A23" s="418" t="s">
        <v>185</v>
      </c>
      <c r="B23" s="419"/>
      <c r="C23" s="419"/>
      <c r="D23" s="419"/>
      <c r="E23" s="419"/>
      <c r="F23" s="419"/>
      <c r="G23" s="419"/>
      <c r="H23" s="419"/>
      <c r="I23" s="419"/>
      <c r="J23" s="419"/>
    </row>
    <row r="24" spans="1:10" ht="11.25">
      <c r="A24" s="136"/>
      <c r="B24" s="136"/>
      <c r="C24" s="136"/>
      <c r="D24" s="136"/>
      <c r="E24" s="136"/>
      <c r="F24" s="136"/>
      <c r="G24" s="136"/>
      <c r="H24" s="136"/>
      <c r="I24" s="136"/>
      <c r="J24" s="136"/>
    </row>
    <row r="25" spans="1:11" ht="11.25">
      <c r="A25" s="419" t="s">
        <v>188</v>
      </c>
      <c r="B25" s="395"/>
      <c r="C25" s="395"/>
      <c r="D25" s="395"/>
      <c r="E25" s="395"/>
      <c r="F25" s="395"/>
      <c r="G25" s="395"/>
      <c r="H25" s="395"/>
      <c r="I25" s="395"/>
      <c r="J25" s="395"/>
      <c r="K25" s="395"/>
    </row>
    <row r="26" spans="1:10" ht="11.25">
      <c r="A26" s="136"/>
      <c r="B26" s="136"/>
      <c r="C26" s="136"/>
      <c r="D26" s="136"/>
      <c r="E26" s="136"/>
      <c r="F26" s="136"/>
      <c r="G26" s="136"/>
      <c r="H26" s="136"/>
      <c r="I26" s="136"/>
      <c r="J26" s="136"/>
    </row>
    <row r="27" spans="1:6" ht="11.25">
      <c r="A27" s="42" t="s">
        <v>189</v>
      </c>
      <c r="B27" s="155"/>
      <c r="F27" s="155"/>
    </row>
  </sheetData>
  <sheetProtection/>
  <mergeCells count="7">
    <mergeCell ref="A23:J23"/>
    <mergeCell ref="A25:K25"/>
    <mergeCell ref="A5:A7"/>
    <mergeCell ref="A8:A10"/>
    <mergeCell ref="A14:A16"/>
    <mergeCell ref="A17:A19"/>
    <mergeCell ref="A21:J21"/>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P47"/>
  <sheetViews>
    <sheetView zoomScaleSheetLayoutView="100" zoomScalePageLayoutView="0" workbookViewId="0" topLeftCell="B1">
      <selection activeCell="U18" sqref="U18"/>
    </sheetView>
  </sheetViews>
  <sheetFormatPr defaultColWidth="9.00390625" defaultRowHeight="12"/>
  <cols>
    <col min="1" max="1" width="6.375" style="41" customWidth="1"/>
    <col min="2" max="2" width="10.00390625" style="41" customWidth="1"/>
    <col min="3" max="6" width="9.875" style="41" customWidth="1"/>
    <col min="7" max="7" width="11.125" style="41" customWidth="1"/>
    <col min="8" max="8" width="10.00390625" style="41" bestFit="1" customWidth="1"/>
    <col min="9" max="12" width="9.875" style="41" customWidth="1"/>
    <col min="13" max="13" width="11.125" style="41" customWidth="1"/>
    <col min="14" max="14" width="13.375" style="41" customWidth="1"/>
    <col min="15" max="15" width="4.875" style="41" customWidth="1"/>
    <col min="16" max="16384" width="9.375" style="41" customWidth="1"/>
  </cols>
  <sheetData>
    <row r="1" spans="1:15" ht="16.5" customHeight="1">
      <c r="A1" s="44" t="s">
        <v>279</v>
      </c>
      <c r="B1" s="42"/>
      <c r="C1" s="46"/>
      <c r="D1" s="44" t="s">
        <v>374</v>
      </c>
      <c r="E1" s="46"/>
      <c r="F1" s="46"/>
      <c r="G1" s="46"/>
      <c r="H1" s="42"/>
      <c r="I1" s="46"/>
      <c r="J1" s="56"/>
      <c r="K1" s="46"/>
      <c r="L1" s="46"/>
      <c r="M1" s="46"/>
      <c r="N1" s="46"/>
      <c r="O1" s="42"/>
    </row>
    <row r="2" spans="1:15" ht="11.25">
      <c r="A2" s="281"/>
      <c r="B2" s="429" t="s">
        <v>33</v>
      </c>
      <c r="C2" s="430"/>
      <c r="D2" s="430"/>
      <c r="E2" s="430"/>
      <c r="F2" s="430"/>
      <c r="G2" s="431"/>
      <c r="H2" s="429" t="s">
        <v>35</v>
      </c>
      <c r="I2" s="430"/>
      <c r="J2" s="430"/>
      <c r="K2" s="430"/>
      <c r="L2" s="430"/>
      <c r="M2" s="431"/>
      <c r="N2" s="282"/>
      <c r="O2" s="283"/>
    </row>
    <row r="3" spans="1:15" ht="11.25">
      <c r="A3" s="284"/>
      <c r="B3" s="285"/>
      <c r="C3" s="286" t="s">
        <v>2</v>
      </c>
      <c r="D3" s="287" t="s">
        <v>7</v>
      </c>
      <c r="E3" s="286" t="s">
        <v>8</v>
      </c>
      <c r="F3" s="286" t="s">
        <v>9</v>
      </c>
      <c r="G3" s="286" t="s">
        <v>10</v>
      </c>
      <c r="H3" s="288"/>
      <c r="I3" s="286" t="s">
        <v>2</v>
      </c>
      <c r="J3" s="287" t="s">
        <v>7</v>
      </c>
      <c r="K3" s="286" t="s">
        <v>8</v>
      </c>
      <c r="L3" s="286" t="s">
        <v>9</v>
      </c>
      <c r="M3" s="286" t="s">
        <v>10</v>
      </c>
      <c r="N3" s="289" t="s">
        <v>36</v>
      </c>
      <c r="O3" s="290" t="s">
        <v>11</v>
      </c>
    </row>
    <row r="4" spans="1:15" ht="11.25">
      <c r="A4" s="284"/>
      <c r="B4" s="291" t="s">
        <v>34</v>
      </c>
      <c r="C4" s="289" t="s">
        <v>12</v>
      </c>
      <c r="D4" s="292" t="s">
        <v>13</v>
      </c>
      <c r="E4" s="289" t="s">
        <v>13</v>
      </c>
      <c r="F4" s="289" t="s">
        <v>14</v>
      </c>
      <c r="G4" s="289" t="s">
        <v>13</v>
      </c>
      <c r="H4" s="291" t="s">
        <v>15</v>
      </c>
      <c r="I4" s="289" t="s">
        <v>12</v>
      </c>
      <c r="J4" s="292" t="s">
        <v>13</v>
      </c>
      <c r="K4" s="289" t="s">
        <v>13</v>
      </c>
      <c r="L4" s="289" t="s">
        <v>14</v>
      </c>
      <c r="M4" s="289" t="s">
        <v>13</v>
      </c>
      <c r="N4" s="289" t="s">
        <v>13</v>
      </c>
      <c r="O4" s="293"/>
    </row>
    <row r="5" spans="1:15" ht="12">
      <c r="A5" s="294" t="s">
        <v>4</v>
      </c>
      <c r="B5" s="272" t="s">
        <v>99</v>
      </c>
      <c r="C5" s="53"/>
      <c r="D5" s="297">
        <v>5.46</v>
      </c>
      <c r="E5" s="296">
        <f>ROUND(C5*0.1*D5,1)</f>
        <v>0</v>
      </c>
      <c r="F5" s="296">
        <v>19.1</v>
      </c>
      <c r="G5" s="296">
        <f>ROUND(E5*F5*0.01,1)</f>
        <v>0</v>
      </c>
      <c r="H5" s="272" t="s">
        <v>103</v>
      </c>
      <c r="I5" s="53"/>
      <c r="J5" s="298">
        <v>3.87</v>
      </c>
      <c r="K5" s="296">
        <f>ROUND(I5*0.1*J5,1)</f>
        <v>0</v>
      </c>
      <c r="L5" s="296">
        <v>12.9</v>
      </c>
      <c r="M5" s="296">
        <f>ROUND(K5*0.01*L5,1)</f>
        <v>0</v>
      </c>
      <c r="N5" s="296"/>
      <c r="O5" s="299"/>
    </row>
    <row r="6" spans="1:15" ht="12">
      <c r="A6" s="284"/>
      <c r="B6" s="272" t="s">
        <v>100</v>
      </c>
      <c r="C6" s="53"/>
      <c r="D6" s="297">
        <v>4.29</v>
      </c>
      <c r="E6" s="296">
        <f>ROUND(C6*0.1*D6,1)</f>
        <v>0</v>
      </c>
      <c r="F6" s="296">
        <v>13.5</v>
      </c>
      <c r="G6" s="296">
        <f>ROUND(E6*F6*0.01,1)</f>
        <v>0</v>
      </c>
      <c r="H6" s="272" t="s">
        <v>104</v>
      </c>
      <c r="I6" s="53"/>
      <c r="J6" s="298">
        <f>3.87*0.5</f>
        <v>1.935</v>
      </c>
      <c r="K6" s="296">
        <f>ROUND(I6*0.1*J6,1)</f>
        <v>0</v>
      </c>
      <c r="L6" s="296">
        <v>12.9</v>
      </c>
      <c r="M6" s="296">
        <f>ROUND(K6*0.01*L6,1)</f>
        <v>0</v>
      </c>
      <c r="N6" s="300"/>
      <c r="O6" s="293"/>
    </row>
    <row r="7" spans="1:15" ht="12">
      <c r="A7" s="284"/>
      <c r="B7" s="272" t="s">
        <v>101</v>
      </c>
      <c r="C7" s="53"/>
      <c r="D7" s="297">
        <v>0.42</v>
      </c>
      <c r="E7" s="296">
        <f>ROUND(C7*0.1*D7,1)</f>
        <v>0</v>
      </c>
      <c r="F7" s="296">
        <v>80.9</v>
      </c>
      <c r="G7" s="296">
        <f>ROUND(E7*F7*0.01,1)</f>
        <v>0</v>
      </c>
      <c r="H7" s="272" t="s">
        <v>96</v>
      </c>
      <c r="I7" s="53"/>
      <c r="J7" s="298">
        <f>0.287</f>
        <v>0.287</v>
      </c>
      <c r="K7" s="296">
        <f>ROUND(I7*0.1*J7,1)</f>
        <v>0</v>
      </c>
      <c r="L7" s="296">
        <v>17.3</v>
      </c>
      <c r="M7" s="296">
        <f>ROUND(K7*0.01*L7,1)</f>
        <v>0</v>
      </c>
      <c r="N7" s="300"/>
      <c r="O7" s="293"/>
    </row>
    <row r="8" spans="1:15" ht="11.25">
      <c r="A8" s="284"/>
      <c r="B8" s="272" t="s">
        <v>102</v>
      </c>
      <c r="C8" s="53"/>
      <c r="D8" s="297">
        <v>1.88</v>
      </c>
      <c r="E8" s="296">
        <f>ROUND(C8*0.1*D8,1)</f>
        <v>0</v>
      </c>
      <c r="F8" s="296">
        <v>19.7</v>
      </c>
      <c r="G8" s="296">
        <f>ROUND(E8*F8*0.01,1)</f>
        <v>0</v>
      </c>
      <c r="H8" s="272" t="s">
        <v>105</v>
      </c>
      <c r="I8" s="53"/>
      <c r="J8" s="298">
        <v>0.45</v>
      </c>
      <c r="K8" s="296">
        <f>ROUND(I8*0.1*J8,1)</f>
        <v>0</v>
      </c>
      <c r="L8" s="296">
        <v>37.7</v>
      </c>
      <c r="M8" s="296">
        <f>ROUND(K8*0.01*L8,1)</f>
        <v>0</v>
      </c>
      <c r="N8" s="289">
        <f>G10+M10</f>
        <v>0</v>
      </c>
      <c r="O8" s="293"/>
    </row>
    <row r="9" spans="1:15" ht="11.25">
      <c r="A9" s="284"/>
      <c r="B9" s="272"/>
      <c r="C9" s="53"/>
      <c r="D9" s="297"/>
      <c r="E9" s="296"/>
      <c r="F9" s="296"/>
      <c r="G9" s="296"/>
      <c r="H9" s="55"/>
      <c r="I9" s="53"/>
      <c r="J9" s="298"/>
      <c r="K9" s="296"/>
      <c r="L9" s="296"/>
      <c r="M9" s="296"/>
      <c r="N9" s="300"/>
      <c r="O9" s="293"/>
    </row>
    <row r="10" spans="1:15" ht="11.25">
      <c r="A10" s="284"/>
      <c r="B10" s="295" t="s">
        <v>16</v>
      </c>
      <c r="C10" s="296">
        <f>SUM(C5:C9)</f>
        <v>0</v>
      </c>
      <c r="D10" s="297"/>
      <c r="E10" s="296">
        <f>SUM(E5:E9)</f>
        <v>0</v>
      </c>
      <c r="F10" s="296"/>
      <c r="G10" s="296">
        <f>SUM(G5:G9)</f>
        <v>0</v>
      </c>
      <c r="H10" s="295" t="s">
        <v>16</v>
      </c>
      <c r="I10" s="296">
        <f>SUM(I5:I9)</f>
        <v>0</v>
      </c>
      <c r="J10" s="298"/>
      <c r="K10" s="296">
        <f>SUM(K5:K9)</f>
        <v>0</v>
      </c>
      <c r="L10" s="296"/>
      <c r="M10" s="296">
        <f>SUM(M5:M9)</f>
        <v>0</v>
      </c>
      <c r="N10" s="300"/>
      <c r="O10" s="293"/>
    </row>
    <row r="11" spans="1:15" ht="12">
      <c r="A11" s="294" t="s">
        <v>5</v>
      </c>
      <c r="B11" s="272" t="s">
        <v>99</v>
      </c>
      <c r="C11" s="53"/>
      <c r="D11" s="297">
        <v>8</v>
      </c>
      <c r="E11" s="296">
        <f>ROUND(C11*0.1*D11,1)</f>
        <v>0</v>
      </c>
      <c r="F11" s="296">
        <v>19.1</v>
      </c>
      <c r="G11" s="296">
        <f>ROUND(E11*F11*0.01,1)</f>
        <v>0</v>
      </c>
      <c r="H11" s="272" t="s">
        <v>103</v>
      </c>
      <c r="I11" s="53"/>
      <c r="J11" s="298">
        <v>4.1</v>
      </c>
      <c r="K11" s="296">
        <f>ROUND(I11*0.1*J11,1)</f>
        <v>0</v>
      </c>
      <c r="L11" s="296">
        <v>12.9</v>
      </c>
      <c r="M11" s="296">
        <f>ROUND(K11*0.01*L11,1)</f>
        <v>0</v>
      </c>
      <c r="N11" s="296"/>
      <c r="O11" s="299"/>
    </row>
    <row r="12" spans="1:15" ht="12">
      <c r="A12" s="301"/>
      <c r="B12" s="272" t="s">
        <v>100</v>
      </c>
      <c r="C12" s="53"/>
      <c r="D12" s="297">
        <v>8</v>
      </c>
      <c r="E12" s="296">
        <f>ROUND(C12*0.1*D12,1)</f>
        <v>0</v>
      </c>
      <c r="F12" s="296">
        <v>13.5</v>
      </c>
      <c r="G12" s="296">
        <f>ROUND(E12*F12*0.01,1)</f>
        <v>0</v>
      </c>
      <c r="H12" s="272" t="s">
        <v>104</v>
      </c>
      <c r="I12" s="53"/>
      <c r="J12" s="298">
        <f>4.1*0.5</f>
        <v>2.05</v>
      </c>
      <c r="K12" s="296">
        <f>ROUND(I12*0.1*J12,1)</f>
        <v>0</v>
      </c>
      <c r="L12" s="296">
        <v>12.9</v>
      </c>
      <c r="M12" s="296">
        <f>ROUND(K12*0.01*L12,1)</f>
        <v>0</v>
      </c>
      <c r="N12" s="300"/>
      <c r="O12" s="293"/>
    </row>
    <row r="13" spans="1:15" ht="12">
      <c r="A13" s="284"/>
      <c r="B13" s="272" t="s">
        <v>101</v>
      </c>
      <c r="C13" s="53"/>
      <c r="D13" s="297">
        <v>0.6</v>
      </c>
      <c r="E13" s="296">
        <f>ROUND(C13*0.1*D13,1)</f>
        <v>0</v>
      </c>
      <c r="F13" s="296">
        <v>80.9</v>
      </c>
      <c r="G13" s="296">
        <f>ROUND(E13*F13*0.01,1)</f>
        <v>0</v>
      </c>
      <c r="H13" s="272" t="s">
        <v>96</v>
      </c>
      <c r="I13" s="53"/>
      <c r="J13" s="298">
        <v>0.287</v>
      </c>
      <c r="K13" s="296">
        <f>ROUND(I13*0.1*J13,1)</f>
        <v>0</v>
      </c>
      <c r="L13" s="296">
        <v>17.3</v>
      </c>
      <c r="M13" s="296">
        <f>ROUND(K13*0.01*L13,1)</f>
        <v>0</v>
      </c>
      <c r="N13" s="300"/>
      <c r="O13" s="293"/>
    </row>
    <row r="14" spans="1:15" ht="11.25">
      <c r="A14" s="284"/>
      <c r="B14" s="272" t="s">
        <v>102</v>
      </c>
      <c r="C14" s="53"/>
      <c r="D14" s="297">
        <v>2.5</v>
      </c>
      <c r="E14" s="296">
        <f>ROUND(C14*0.1*D14,1)</f>
        <v>0</v>
      </c>
      <c r="F14" s="296">
        <v>19.7</v>
      </c>
      <c r="G14" s="296">
        <f>ROUND(E14*F14*0.01,1)</f>
        <v>0</v>
      </c>
      <c r="H14" s="272" t="s">
        <v>105</v>
      </c>
      <c r="I14" s="53"/>
      <c r="J14" s="298">
        <v>0.45</v>
      </c>
      <c r="K14" s="296">
        <f>ROUND(I14*0.1*J14,1)</f>
        <v>0</v>
      </c>
      <c r="L14" s="296">
        <v>37.7</v>
      </c>
      <c r="M14" s="296">
        <f>ROUND(K14*0.01*L14,1)</f>
        <v>0</v>
      </c>
      <c r="N14" s="300"/>
      <c r="O14" s="293"/>
    </row>
    <row r="15" spans="1:15" ht="11.25">
      <c r="A15" s="284"/>
      <c r="B15" s="272"/>
      <c r="C15" s="53"/>
      <c r="D15" s="297"/>
      <c r="E15" s="296"/>
      <c r="F15" s="296"/>
      <c r="G15" s="296"/>
      <c r="H15" s="272"/>
      <c r="I15" s="53"/>
      <c r="J15" s="298"/>
      <c r="K15" s="296">
        <f>ROUND(I15*0.1*J15,1)</f>
        <v>0</v>
      </c>
      <c r="L15" s="296"/>
      <c r="M15" s="296">
        <f>ROUND(K15*0.01*L15,1)</f>
        <v>0</v>
      </c>
      <c r="N15" s="289">
        <f>G16+M16</f>
        <v>0</v>
      </c>
      <c r="O15" s="293"/>
    </row>
    <row r="16" spans="1:15" ht="11.25">
      <c r="A16" s="284"/>
      <c r="B16" s="295" t="s">
        <v>16</v>
      </c>
      <c r="C16" s="296">
        <f>SUM(C11:C15)</f>
        <v>0</v>
      </c>
      <c r="D16" s="297"/>
      <c r="E16" s="296">
        <f>SUM(E11:E15)</f>
        <v>0</v>
      </c>
      <c r="F16" s="296"/>
      <c r="G16" s="296">
        <f>SUM(G11:G15)</f>
        <v>0</v>
      </c>
      <c r="H16" s="295" t="s">
        <v>16</v>
      </c>
      <c r="I16" s="296">
        <f>SUM(I11:I15)</f>
        <v>0</v>
      </c>
      <c r="J16" s="297"/>
      <c r="K16" s="296">
        <f>SUM(K11:K15)</f>
        <v>0</v>
      </c>
      <c r="L16" s="296"/>
      <c r="M16" s="296">
        <f>SUM(M11:M15)</f>
        <v>0</v>
      </c>
      <c r="N16" s="300"/>
      <c r="O16" s="293"/>
    </row>
    <row r="17" spans="1:15" ht="11.25">
      <c r="A17" s="302" t="s">
        <v>6</v>
      </c>
      <c r="B17" s="303"/>
      <c r="C17" s="304">
        <f>C16-C10</f>
        <v>0</v>
      </c>
      <c r="D17" s="305"/>
      <c r="E17" s="304">
        <f>E16-E10</f>
        <v>0</v>
      </c>
      <c r="F17" s="304"/>
      <c r="G17" s="304">
        <f>G16-G10</f>
        <v>0</v>
      </c>
      <c r="H17" s="303"/>
      <c r="I17" s="304">
        <f>I16-I10</f>
        <v>0</v>
      </c>
      <c r="J17" s="305"/>
      <c r="K17" s="304">
        <f>K16-K10</f>
        <v>0</v>
      </c>
      <c r="L17" s="304"/>
      <c r="M17" s="304">
        <f>M16-M10</f>
        <v>0</v>
      </c>
      <c r="N17" s="306">
        <f>N15-N8</f>
        <v>0</v>
      </c>
      <c r="O17" s="307"/>
    </row>
    <row r="18" spans="1:15" ht="11.25">
      <c r="A18" s="321"/>
      <c r="B18" s="423" t="s">
        <v>376</v>
      </c>
      <c r="C18" s="424"/>
      <c r="D18" s="424"/>
      <c r="E18" s="424"/>
      <c r="F18" s="424"/>
      <c r="G18" s="424"/>
      <c r="H18" s="424"/>
      <c r="I18" s="424"/>
      <c r="J18" s="424"/>
      <c r="K18" s="424"/>
      <c r="L18" s="83"/>
      <c r="M18" s="83"/>
      <c r="N18" s="322"/>
      <c r="O18" s="63"/>
    </row>
    <row r="19" spans="1:15" ht="11.25">
      <c r="A19" s="43"/>
      <c r="B19" s="59" t="s">
        <v>134</v>
      </c>
      <c r="C19" s="57"/>
      <c r="D19" s="58"/>
      <c r="E19" s="57"/>
      <c r="F19" s="57"/>
      <c r="G19" s="57"/>
      <c r="H19" s="43"/>
      <c r="I19" s="57"/>
      <c r="J19" s="58"/>
      <c r="K19" s="57"/>
      <c r="L19" s="57"/>
      <c r="M19" s="57"/>
      <c r="N19" s="57"/>
      <c r="O19" s="43"/>
    </row>
    <row r="20" spans="1:15" ht="11.25">
      <c r="A20" s="43"/>
      <c r="B20" s="82" t="s">
        <v>135</v>
      </c>
      <c r="C20" s="83"/>
      <c r="D20" s="84"/>
      <c r="E20" s="83"/>
      <c r="F20" s="83"/>
      <c r="G20" s="83"/>
      <c r="H20" s="63"/>
      <c r="I20" s="83"/>
      <c r="J20" s="84"/>
      <c r="K20" s="83"/>
      <c r="L20" s="83"/>
      <c r="M20" s="57"/>
      <c r="N20" s="57"/>
      <c r="O20" s="43"/>
    </row>
    <row r="21" spans="1:15" ht="11.25">
      <c r="A21" s="43"/>
      <c r="B21" s="82" t="s">
        <v>136</v>
      </c>
      <c r="C21" s="83"/>
      <c r="D21" s="84"/>
      <c r="E21" s="83"/>
      <c r="F21" s="83"/>
      <c r="G21" s="83"/>
      <c r="H21" s="63"/>
      <c r="I21" s="83"/>
      <c r="J21" s="84"/>
      <c r="K21" s="83"/>
      <c r="L21" s="83"/>
      <c r="M21" s="57"/>
      <c r="N21" s="57"/>
      <c r="O21" s="43"/>
    </row>
    <row r="22" spans="1:15" ht="11.25">
      <c r="A22" s="42"/>
      <c r="B22" s="82" t="s">
        <v>137</v>
      </c>
      <c r="C22" s="85"/>
      <c r="D22" s="86"/>
      <c r="E22" s="85"/>
      <c r="F22" s="85"/>
      <c r="G22" s="85"/>
      <c r="H22" s="61"/>
      <c r="I22" s="85"/>
      <c r="J22" s="86"/>
      <c r="K22" s="85"/>
      <c r="L22" s="85"/>
      <c r="M22" s="46"/>
      <c r="N22" s="46"/>
      <c r="O22" s="42"/>
    </row>
    <row r="23" spans="2:15" ht="11.25">
      <c r="B23" s="45" t="s">
        <v>144</v>
      </c>
      <c r="C23" s="46"/>
      <c r="D23" s="56"/>
      <c r="E23" s="46"/>
      <c r="F23" s="46"/>
      <c r="G23" s="46"/>
      <c r="H23" s="42"/>
      <c r="I23" s="46"/>
      <c r="J23" s="56"/>
      <c r="K23" s="46" t="s">
        <v>1</v>
      </c>
      <c r="L23" s="46"/>
      <c r="M23" s="46"/>
      <c r="N23" s="46"/>
      <c r="O23" s="42"/>
    </row>
    <row r="24" spans="2:15" ht="11.25">
      <c r="B24" s="45"/>
      <c r="C24" s="46"/>
      <c r="D24" s="56"/>
      <c r="E24" s="46"/>
      <c r="F24" s="46"/>
      <c r="G24" s="46"/>
      <c r="H24" s="42"/>
      <c r="I24" s="46"/>
      <c r="J24" s="56"/>
      <c r="K24" s="46"/>
      <c r="L24" s="46"/>
      <c r="M24" s="46"/>
      <c r="N24" s="46"/>
      <c r="O24" s="42"/>
    </row>
    <row r="25" spans="2:15" ht="11.25">
      <c r="B25" s="45"/>
      <c r="C25" s="46"/>
      <c r="D25" s="56"/>
      <c r="E25" s="46"/>
      <c r="F25" s="46"/>
      <c r="G25" s="46"/>
      <c r="H25" s="42"/>
      <c r="I25" s="46"/>
      <c r="J25" s="56"/>
      <c r="K25" s="46"/>
      <c r="L25" s="46"/>
      <c r="M25" s="46"/>
      <c r="N25" s="46"/>
      <c r="O25" s="42"/>
    </row>
    <row r="26" spans="1:15" ht="13.5">
      <c r="A26" s="44" t="s">
        <v>281</v>
      </c>
      <c r="B26" s="42"/>
      <c r="C26" s="46"/>
      <c r="D26" s="56"/>
      <c r="E26" s="44" t="s">
        <v>374</v>
      </c>
      <c r="F26" s="46"/>
      <c r="G26" s="46"/>
      <c r="H26" s="42"/>
      <c r="I26" s="46"/>
      <c r="J26" s="56"/>
      <c r="K26" s="45" t="s">
        <v>109</v>
      </c>
      <c r="L26" s="46"/>
      <c r="M26" s="46"/>
      <c r="N26" s="46"/>
      <c r="O26" s="42"/>
    </row>
    <row r="27" spans="1:15" ht="11.25">
      <c r="A27" s="42"/>
      <c r="B27" s="285"/>
      <c r="C27" s="286" t="s">
        <v>23</v>
      </c>
      <c r="D27" s="297" t="s">
        <v>21</v>
      </c>
      <c r="E27" s="296" t="s">
        <v>24</v>
      </c>
      <c r="F27" s="296" t="s">
        <v>26</v>
      </c>
      <c r="G27" s="286" t="s">
        <v>26</v>
      </c>
      <c r="H27" s="295" t="s">
        <v>29</v>
      </c>
      <c r="I27" s="286" t="s">
        <v>31</v>
      </c>
      <c r="J27" s="308" t="s">
        <v>117</v>
      </c>
      <c r="K27" s="45" t="s">
        <v>110</v>
      </c>
      <c r="L27" s="60"/>
      <c r="M27" s="60"/>
      <c r="N27" s="46"/>
      <c r="O27" s="42"/>
    </row>
    <row r="28" spans="1:15" ht="11.25">
      <c r="A28" s="42"/>
      <c r="B28" s="309"/>
      <c r="C28" s="310" t="s">
        <v>20</v>
      </c>
      <c r="D28" s="311" t="s">
        <v>22</v>
      </c>
      <c r="E28" s="312" t="s">
        <v>25</v>
      </c>
      <c r="F28" s="289" t="s">
        <v>27</v>
      </c>
      <c r="G28" s="289" t="s">
        <v>28</v>
      </c>
      <c r="H28" s="291" t="s">
        <v>30</v>
      </c>
      <c r="I28" s="312" t="s">
        <v>32</v>
      </c>
      <c r="J28" s="313" t="s">
        <v>32</v>
      </c>
      <c r="K28" s="60" t="s">
        <v>111</v>
      </c>
      <c r="L28" s="60"/>
      <c r="M28" s="60"/>
      <c r="N28" s="46"/>
      <c r="O28" s="42"/>
    </row>
    <row r="29" spans="1:15" ht="17.25" customHeight="1">
      <c r="A29" s="42"/>
      <c r="B29" s="314" t="s">
        <v>37</v>
      </c>
      <c r="C29" s="315">
        <f>'【個】４飼料需要量'!F7+'【個】４飼料需要量'!J16</f>
        <v>0</v>
      </c>
      <c r="D29" s="315">
        <f>N8</f>
        <v>0</v>
      </c>
      <c r="E29" s="315">
        <f>C29-D29</f>
        <v>0</v>
      </c>
      <c r="F29" s="315">
        <f>E29*0.25</f>
        <v>0</v>
      </c>
      <c r="G29" s="315">
        <f>H29-F29</f>
        <v>0</v>
      </c>
      <c r="H29" s="316">
        <f>E29</f>
        <v>0</v>
      </c>
      <c r="I29" s="317" t="e">
        <f>ROUND(D29/C29*100,1)</f>
        <v>#DIV/0!</v>
      </c>
      <c r="J29" s="318"/>
      <c r="K29" s="45" t="s">
        <v>112</v>
      </c>
      <c r="L29" s="60"/>
      <c r="M29" s="60"/>
      <c r="N29" s="46"/>
      <c r="O29" s="42"/>
    </row>
    <row r="30" spans="1:15" ht="17.25" customHeight="1">
      <c r="A30" s="42"/>
      <c r="B30" s="314" t="s">
        <v>38</v>
      </c>
      <c r="C30" s="315">
        <f>'【個】４飼料需要量'!F10+'【個】４飼料需要量'!J19</f>
        <v>0</v>
      </c>
      <c r="D30" s="315">
        <f>N15</f>
        <v>0</v>
      </c>
      <c r="E30" s="315">
        <f>C30-D30</f>
        <v>0</v>
      </c>
      <c r="F30" s="315">
        <f>E30*0.25</f>
        <v>0</v>
      </c>
      <c r="G30" s="315">
        <f>H30-F30</f>
        <v>0</v>
      </c>
      <c r="H30" s="315">
        <f>E30</f>
        <v>0</v>
      </c>
      <c r="I30" s="317" t="e">
        <f>ROUND(D30/C30*100,1)</f>
        <v>#DIV/0!</v>
      </c>
      <c r="J30" s="319" t="e">
        <f>ROUND(I30-I29,1)/100</f>
        <v>#DIV/0!</v>
      </c>
      <c r="K30" s="60" t="s">
        <v>113</v>
      </c>
      <c r="L30" s="42"/>
      <c r="M30" s="42"/>
      <c r="N30" s="46"/>
      <c r="O30" s="42"/>
    </row>
    <row r="31" spans="1:15" ht="11.25">
      <c r="A31" s="42"/>
      <c r="B31" s="423" t="s">
        <v>376</v>
      </c>
      <c r="C31" s="424"/>
      <c r="D31" s="424"/>
      <c r="E31" s="424"/>
      <c r="F31" s="424"/>
      <c r="G31" s="424"/>
      <c r="H31" s="424"/>
      <c r="I31" s="424"/>
      <c r="J31" s="424"/>
      <c r="K31" s="424"/>
      <c r="L31" s="46"/>
      <c r="M31" s="46"/>
      <c r="N31" s="46"/>
      <c r="O31" s="42"/>
    </row>
    <row r="32" spans="1:15" ht="11.25">
      <c r="A32" s="42"/>
      <c r="B32" s="43"/>
      <c r="C32" s="57"/>
      <c r="D32" s="58"/>
      <c r="E32" s="57"/>
      <c r="F32" s="57"/>
      <c r="G32" s="57"/>
      <c r="H32" s="43"/>
      <c r="I32" s="57"/>
      <c r="J32" s="56"/>
      <c r="K32" s="60"/>
      <c r="L32" s="46"/>
      <c r="M32" s="46"/>
      <c r="N32" s="46"/>
      <c r="O32" s="42"/>
    </row>
    <row r="33" spans="1:16" ht="13.5">
      <c r="A33" s="64" t="s">
        <v>282</v>
      </c>
      <c r="B33" s="65"/>
      <c r="C33" s="65"/>
      <c r="D33" s="44" t="s">
        <v>374</v>
      </c>
      <c r="E33" s="65"/>
      <c r="F33" s="65"/>
      <c r="G33" s="65"/>
      <c r="H33" s="65"/>
      <c r="I33" s="65"/>
      <c r="J33" s="65"/>
      <c r="K33" s="65"/>
      <c r="L33" s="65"/>
      <c r="M33" s="65"/>
      <c r="N33" s="65"/>
      <c r="O33" s="65"/>
      <c r="P33" s="65"/>
    </row>
    <row r="34" spans="1:16" ht="3.75" customHeight="1">
      <c r="A34" s="64"/>
      <c r="B34" s="65"/>
      <c r="C34" s="65"/>
      <c r="D34" s="65"/>
      <c r="E34" s="65"/>
      <c r="F34" s="65"/>
      <c r="G34" s="65"/>
      <c r="H34" s="65"/>
      <c r="I34" s="65"/>
      <c r="J34" s="65"/>
      <c r="K34" s="65"/>
      <c r="L34" s="65"/>
      <c r="M34" s="65"/>
      <c r="N34" s="65"/>
      <c r="O34" s="65"/>
      <c r="P34" s="65"/>
    </row>
    <row r="35" spans="1:16" ht="12">
      <c r="A35" s="66" t="s">
        <v>97</v>
      </c>
      <c r="B35" s="65"/>
      <c r="C35" s="65"/>
      <c r="D35" s="65"/>
      <c r="F35" s="65"/>
      <c r="G35" s="65"/>
      <c r="H35" s="65"/>
      <c r="I35" s="65"/>
      <c r="J35" s="65"/>
      <c r="K35" s="65"/>
      <c r="L35" s="65"/>
      <c r="M35" s="65"/>
      <c r="N35" s="65"/>
      <c r="O35" s="65"/>
      <c r="P35" s="65"/>
    </row>
    <row r="36" spans="1:15" ht="11.25">
      <c r="A36" s="65"/>
      <c r="B36" s="168" t="s">
        <v>140</v>
      </c>
      <c r="C36" s="169"/>
      <c r="D36" s="170"/>
      <c r="F36" s="432" t="s">
        <v>139</v>
      </c>
      <c r="G36" s="433"/>
      <c r="H36" s="433"/>
      <c r="I36" s="433"/>
      <c r="J36" s="434"/>
      <c r="L36" s="428"/>
      <c r="M36" s="428"/>
      <c r="N36" s="428"/>
      <c r="O36" s="428"/>
    </row>
    <row r="37" spans="1:15" ht="11.25">
      <c r="A37" s="65"/>
      <c r="B37" s="81" t="s">
        <v>41</v>
      </c>
      <c r="C37" s="239" t="s">
        <v>122</v>
      </c>
      <c r="D37" s="81" t="s">
        <v>123</v>
      </c>
      <c r="F37" s="81" t="s">
        <v>41</v>
      </c>
      <c r="G37" s="81" t="s">
        <v>47</v>
      </c>
      <c r="H37" s="81" t="s">
        <v>114</v>
      </c>
      <c r="I37" s="81" t="s">
        <v>115</v>
      </c>
      <c r="J37" s="81" t="s">
        <v>116</v>
      </c>
      <c r="L37" s="428"/>
      <c r="M37" s="428"/>
      <c r="N37" s="428"/>
      <c r="O37" s="428"/>
    </row>
    <row r="38" spans="1:15" ht="11.25">
      <c r="A38" s="65"/>
      <c r="B38" s="51" t="s">
        <v>17</v>
      </c>
      <c r="C38" s="68"/>
      <c r="D38" s="171"/>
      <c r="E38" s="240" t="s">
        <v>19</v>
      </c>
      <c r="F38" s="51" t="s">
        <v>142</v>
      </c>
      <c r="G38" s="51"/>
      <c r="H38" s="67"/>
      <c r="I38" s="67"/>
      <c r="J38" s="158"/>
      <c r="K38" s="240"/>
      <c r="L38" s="428"/>
      <c r="M38" s="428"/>
      <c r="N38" s="426"/>
      <c r="O38" s="425"/>
    </row>
    <row r="39" spans="1:15" ht="11.25">
      <c r="A39" s="65"/>
      <c r="B39" s="160" t="s">
        <v>18</v>
      </c>
      <c r="C39" s="74"/>
      <c r="D39" s="172"/>
      <c r="F39" s="72"/>
      <c r="G39" s="69"/>
      <c r="H39" s="70"/>
      <c r="I39" s="71"/>
      <c r="J39" s="159"/>
      <c r="L39" s="428"/>
      <c r="M39" s="428"/>
      <c r="N39" s="426"/>
      <c r="O39" s="425"/>
    </row>
    <row r="40" spans="1:15" ht="11.25">
      <c r="A40" s="65"/>
      <c r="B40" s="160" t="s">
        <v>98</v>
      </c>
      <c r="C40" s="87"/>
      <c r="D40" s="173"/>
      <c r="F40" s="160" t="s">
        <v>143</v>
      </c>
      <c r="G40" s="72"/>
      <c r="H40" s="70"/>
      <c r="I40" s="73"/>
      <c r="J40" s="159"/>
      <c r="L40" s="428"/>
      <c r="M40" s="428"/>
      <c r="N40" s="426"/>
      <c r="O40" s="425"/>
    </row>
    <row r="41" spans="1:15" ht="11.25">
      <c r="A41" s="65"/>
      <c r="B41" s="163" t="s">
        <v>3</v>
      </c>
      <c r="C41" s="174">
        <f>SUM(C38:C40)</f>
        <v>0</v>
      </c>
      <c r="D41" s="167">
        <f>SUM(D38:D40)</f>
        <v>0</v>
      </c>
      <c r="F41" s="51" t="s">
        <v>40</v>
      </c>
      <c r="G41" s="51"/>
      <c r="H41" s="76"/>
      <c r="I41" s="77"/>
      <c r="J41" s="161"/>
      <c r="L41" s="428"/>
      <c r="M41" s="428"/>
      <c r="N41" s="426"/>
      <c r="O41" s="425"/>
    </row>
    <row r="42" spans="1:15" ht="11.25">
      <c r="A42" s="65"/>
      <c r="B42" s="75"/>
      <c r="C42" s="75"/>
      <c r="E42" s="75"/>
      <c r="F42" s="72"/>
      <c r="G42" s="72"/>
      <c r="H42" s="70"/>
      <c r="I42" s="74"/>
      <c r="J42" s="159"/>
      <c r="K42" s="267"/>
      <c r="L42" s="428"/>
      <c r="M42" s="428"/>
      <c r="N42" s="427"/>
      <c r="O42" s="425"/>
    </row>
    <row r="43" spans="1:15" ht="11.25">
      <c r="A43" s="65"/>
      <c r="B43" s="75"/>
      <c r="C43" s="78"/>
      <c r="D43" s="75"/>
      <c r="E43" s="75"/>
      <c r="F43" s="160" t="s">
        <v>141</v>
      </c>
      <c r="G43" s="72"/>
      <c r="H43" s="70"/>
      <c r="I43" s="79"/>
      <c r="J43" s="162"/>
      <c r="L43" s="428"/>
      <c r="M43" s="428"/>
      <c r="N43" s="427"/>
      <c r="O43" s="425"/>
    </row>
    <row r="44" spans="1:15" ht="11.25">
      <c r="A44" s="65"/>
      <c r="B44" s="75"/>
      <c r="C44" s="75"/>
      <c r="E44" s="75"/>
      <c r="F44" s="163"/>
      <c r="G44" s="164"/>
      <c r="H44" s="165"/>
      <c r="I44" s="166"/>
      <c r="J44" s="167"/>
      <c r="L44" s="428"/>
      <c r="M44" s="428"/>
      <c r="N44" s="90"/>
      <c r="O44" s="91"/>
    </row>
    <row r="45" spans="1:15" ht="11.25">
      <c r="A45" s="65"/>
      <c r="B45" s="75"/>
      <c r="C45" s="75"/>
      <c r="E45" s="75"/>
      <c r="F45" s="320"/>
      <c r="G45" s="323"/>
      <c r="H45" s="91"/>
      <c r="I45" s="324"/>
      <c r="J45" s="91"/>
      <c r="L45" s="320"/>
      <c r="M45" s="320"/>
      <c r="N45" s="90"/>
      <c r="O45" s="91"/>
    </row>
    <row r="46" spans="1:15" ht="11.25">
      <c r="A46" s="65"/>
      <c r="B46" s="325" t="s">
        <v>378</v>
      </c>
      <c r="C46" s="75"/>
      <c r="E46" s="75"/>
      <c r="F46" s="320"/>
      <c r="G46" s="323"/>
      <c r="H46" s="91"/>
      <c r="I46" s="324"/>
      <c r="J46" s="91"/>
      <c r="L46" s="320"/>
      <c r="M46" s="320"/>
      <c r="N46" s="90"/>
      <c r="O46" s="91"/>
    </row>
    <row r="47" ht="11.25">
      <c r="B47" s="65" t="s">
        <v>377</v>
      </c>
    </row>
  </sheetData>
  <sheetProtection/>
  <mergeCells count="18">
    <mergeCell ref="B2:G2"/>
    <mergeCell ref="H2:M2"/>
    <mergeCell ref="F36:J36"/>
    <mergeCell ref="L36:O36"/>
    <mergeCell ref="L37:M37"/>
    <mergeCell ref="L44:M44"/>
    <mergeCell ref="L38:M39"/>
    <mergeCell ref="L40:M41"/>
    <mergeCell ref="L42:M43"/>
    <mergeCell ref="N38:N39"/>
    <mergeCell ref="B18:K18"/>
    <mergeCell ref="B31:K31"/>
    <mergeCell ref="O38:O39"/>
    <mergeCell ref="N40:N41"/>
    <mergeCell ref="O40:O41"/>
    <mergeCell ref="N42:N43"/>
    <mergeCell ref="O42:O43"/>
    <mergeCell ref="N37:O37"/>
  </mergeCells>
  <printOptions/>
  <pageMargins left="0.7874015748031497" right="0.5905511811023623" top="0.984251968503937" bottom="0.5905511811023623" header="0" footer="0"/>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O75"/>
  <sheetViews>
    <sheetView view="pageBreakPreview" zoomScale="91" zoomScaleSheetLayoutView="91" zoomScalePageLayoutView="0" workbookViewId="0" topLeftCell="A1">
      <selection activeCell="P14" sqref="P14"/>
    </sheetView>
  </sheetViews>
  <sheetFormatPr defaultColWidth="9.00390625" defaultRowHeight="12"/>
  <cols>
    <col min="1" max="1" width="5.625" style="490" customWidth="1"/>
    <col min="2" max="7" width="19.00390625" style="490" customWidth="1"/>
    <col min="8" max="8" width="7.375" style="490" customWidth="1"/>
    <col min="9" max="9" width="12.375" style="490" customWidth="1"/>
    <col min="10" max="10" width="6.375" style="490" customWidth="1"/>
    <col min="11" max="11" width="5.625" style="490" customWidth="1"/>
    <col min="12" max="16384" width="9.375" style="41" customWidth="1"/>
  </cols>
  <sheetData>
    <row r="1" spans="1:13" ht="15.75" customHeight="1">
      <c r="A1" s="488" t="s">
        <v>283</v>
      </c>
      <c r="B1" s="489"/>
      <c r="C1" s="489"/>
      <c r="D1" s="489"/>
      <c r="E1" s="488" t="s">
        <v>365</v>
      </c>
      <c r="F1" s="489" t="s">
        <v>138</v>
      </c>
      <c r="G1" s="489"/>
      <c r="H1" s="489"/>
      <c r="J1" s="489"/>
      <c r="K1" s="489"/>
      <c r="L1" s="42"/>
      <c r="M1" s="42"/>
    </row>
    <row r="2" spans="1:13" ht="15.75" customHeight="1">
      <c r="A2" s="488"/>
      <c r="B2" s="489"/>
      <c r="C2" s="489"/>
      <c r="D2" s="489"/>
      <c r="E2" s="488"/>
      <c r="F2" s="489"/>
      <c r="G2" s="489"/>
      <c r="H2" s="489"/>
      <c r="J2" s="489"/>
      <c r="K2" s="489"/>
      <c r="L2" s="42"/>
      <c r="M2" s="42"/>
    </row>
    <row r="3" spans="1:14" ht="11.25" customHeight="1">
      <c r="A3" s="491" t="s">
        <v>153</v>
      </c>
      <c r="B3" s="491"/>
      <c r="C3" s="491"/>
      <c r="D3" s="491"/>
      <c r="F3" s="492" t="s">
        <v>145</v>
      </c>
      <c r="G3" s="489"/>
      <c r="K3" s="489"/>
      <c r="L3" s="42"/>
      <c r="M3" s="42"/>
      <c r="N3" s="41" t="s">
        <v>430</v>
      </c>
    </row>
    <row r="4" spans="1:11" ht="11.25" customHeight="1">
      <c r="A4" s="489"/>
      <c r="B4" s="493" t="s">
        <v>41</v>
      </c>
      <c r="C4" s="494"/>
      <c r="D4" s="495" t="str">
        <f>'表紙'!Q2</f>
        <v>R３年度</v>
      </c>
      <c r="E4" s="495" t="str">
        <f>'表紙'!Q3</f>
        <v>R７年度</v>
      </c>
      <c r="F4" s="496" t="s">
        <v>92</v>
      </c>
      <c r="K4" s="489"/>
    </row>
    <row r="5" spans="1:11" ht="11.25" customHeight="1">
      <c r="A5" s="489"/>
      <c r="B5" s="497"/>
      <c r="C5" s="498"/>
      <c r="D5" s="499" t="s">
        <v>433</v>
      </c>
      <c r="E5" s="499" t="s">
        <v>434</v>
      </c>
      <c r="F5" s="496"/>
      <c r="K5" s="489"/>
    </row>
    <row r="6" spans="1:11" ht="15" customHeight="1">
      <c r="A6" s="489"/>
      <c r="B6" s="500" t="s">
        <v>101</v>
      </c>
      <c r="C6" s="501"/>
      <c r="D6" s="502"/>
      <c r="E6" s="502"/>
      <c r="F6" s="502"/>
      <c r="K6" s="489"/>
    </row>
    <row r="7" spans="1:11" ht="15" customHeight="1" thickBot="1">
      <c r="A7" s="489"/>
      <c r="B7" s="503" t="s">
        <v>102</v>
      </c>
      <c r="C7" s="504"/>
      <c r="D7" s="505"/>
      <c r="E7" s="505"/>
      <c r="F7" s="505"/>
      <c r="K7" s="491"/>
    </row>
    <row r="8" spans="1:15" ht="15" customHeight="1" thickTop="1">
      <c r="A8" s="489"/>
      <c r="B8" s="506" t="s">
        <v>40</v>
      </c>
      <c r="C8" s="507"/>
      <c r="D8" s="508">
        <f>SUM(D6:D7)</f>
        <v>0</v>
      </c>
      <c r="E8" s="508">
        <f>SUM(E6:E7)</f>
        <v>0</v>
      </c>
      <c r="F8" s="508"/>
      <c r="K8" s="491"/>
      <c r="N8" s="435" t="str">
        <f>IF(OR(D6&lt;E6,D7&lt;E7,D10&lt;E10)=TRUE,"2","　")</f>
        <v>　</v>
      </c>
      <c r="O8" s="346"/>
    </row>
    <row r="9" spans="1:15" ht="15" customHeight="1" thickBot="1">
      <c r="A9" s="489"/>
      <c r="B9" s="509" t="s">
        <v>130</v>
      </c>
      <c r="C9" s="510"/>
      <c r="D9" s="511"/>
      <c r="E9" s="511">
        <f>E8-D8</f>
        <v>0</v>
      </c>
      <c r="F9" s="511"/>
      <c r="K9" s="491"/>
      <c r="N9" s="436"/>
      <c r="O9" s="347" t="s">
        <v>400</v>
      </c>
    </row>
    <row r="10" spans="1:11" ht="15" customHeight="1" thickTop="1">
      <c r="A10" s="489"/>
      <c r="B10" s="512" t="s">
        <v>146</v>
      </c>
      <c r="C10" s="513" t="s">
        <v>147</v>
      </c>
      <c r="D10" s="514"/>
      <c r="E10" s="514"/>
      <c r="F10" s="514"/>
      <c r="K10" s="491"/>
    </row>
    <row r="11" spans="1:11" ht="15" customHeight="1">
      <c r="A11" s="489"/>
      <c r="B11" s="515" t="s">
        <v>40</v>
      </c>
      <c r="C11" s="515"/>
      <c r="D11" s="508"/>
      <c r="E11" s="508"/>
      <c r="F11" s="508"/>
      <c r="K11" s="491"/>
    </row>
    <row r="12" spans="1:11" ht="15" customHeight="1">
      <c r="A12" s="489"/>
      <c r="B12" s="515" t="s">
        <v>130</v>
      </c>
      <c r="C12" s="515"/>
      <c r="D12" s="516"/>
      <c r="E12" s="516">
        <f>E11-D11</f>
        <v>0</v>
      </c>
      <c r="F12" s="516"/>
      <c r="K12" s="491"/>
    </row>
    <row r="13" spans="1:15" ht="11.25" customHeight="1">
      <c r="A13" s="489"/>
      <c r="B13" s="517" t="s">
        <v>148</v>
      </c>
      <c r="C13" s="491"/>
      <c r="D13" s="491"/>
      <c r="E13" s="491"/>
      <c r="F13" s="491"/>
      <c r="G13" s="489"/>
      <c r="K13" s="489"/>
      <c r="L13" s="42"/>
      <c r="M13" s="42"/>
      <c r="N13" s="42"/>
      <c r="O13" s="42"/>
    </row>
    <row r="14" spans="1:15" ht="7.5" customHeight="1">
      <c r="A14" s="489"/>
      <c r="B14" s="491"/>
      <c r="C14" s="491"/>
      <c r="D14" s="491"/>
      <c r="E14" s="491"/>
      <c r="F14" s="491"/>
      <c r="G14" s="491"/>
      <c r="K14" s="489"/>
      <c r="L14" s="42"/>
      <c r="M14" s="61"/>
      <c r="N14" s="61"/>
      <c r="O14" s="61"/>
    </row>
    <row r="15" spans="1:13" ht="11.25">
      <c r="A15" s="491" t="s">
        <v>411</v>
      </c>
      <c r="B15" s="491"/>
      <c r="C15" s="491"/>
      <c r="D15" s="491"/>
      <c r="E15" s="491"/>
      <c r="F15" s="492" t="s">
        <v>145</v>
      </c>
      <c r="G15" s="491"/>
      <c r="M15" s="61"/>
    </row>
    <row r="16" spans="1:13" ht="15" customHeight="1">
      <c r="A16" s="491"/>
      <c r="B16" s="518" t="s">
        <v>41</v>
      </c>
      <c r="C16" s="519"/>
      <c r="D16" s="520" t="str">
        <f>'表紙'!Q2</f>
        <v>R３年度</v>
      </c>
      <c r="E16" s="495" t="str">
        <f>'表紙'!Q3</f>
        <v>R７年度</v>
      </c>
      <c r="F16" s="521" t="s">
        <v>92</v>
      </c>
      <c r="G16" s="522"/>
      <c r="M16" s="321"/>
    </row>
    <row r="17" spans="1:13" ht="11.25">
      <c r="A17" s="491"/>
      <c r="B17" s="523"/>
      <c r="C17" s="524"/>
      <c r="D17" s="499" t="s">
        <v>433</v>
      </c>
      <c r="E17" s="499" t="s">
        <v>434</v>
      </c>
      <c r="F17" s="525"/>
      <c r="G17" s="522"/>
      <c r="M17" s="321"/>
    </row>
    <row r="18" spans="1:13" ht="14.25" customHeight="1">
      <c r="A18" s="491"/>
      <c r="B18" s="526" t="s">
        <v>408</v>
      </c>
      <c r="C18" s="527"/>
      <c r="D18" s="528"/>
      <c r="E18" s="502"/>
      <c r="F18" s="502"/>
      <c r="G18" s="522"/>
      <c r="M18" s="321"/>
    </row>
    <row r="19" spans="1:13" ht="14.25" customHeight="1">
      <c r="A19" s="491"/>
      <c r="B19" s="526" t="s">
        <v>409</v>
      </c>
      <c r="C19" s="527"/>
      <c r="D19" s="529"/>
      <c r="E19" s="505"/>
      <c r="F19" s="505"/>
      <c r="G19" s="522"/>
      <c r="M19" s="321"/>
    </row>
    <row r="20" spans="1:13" ht="14.25" customHeight="1">
      <c r="A20" s="491"/>
      <c r="B20" s="530" t="s">
        <v>234</v>
      </c>
      <c r="C20" s="531" t="s">
        <v>410</v>
      </c>
      <c r="D20" s="532"/>
      <c r="E20" s="532"/>
      <c r="F20" s="532"/>
      <c r="G20" s="522"/>
      <c r="M20" s="321"/>
    </row>
    <row r="21" spans="1:13" ht="14.25" customHeight="1">
      <c r="A21" s="491"/>
      <c r="B21" s="515" t="s">
        <v>40</v>
      </c>
      <c r="C21" s="515"/>
      <c r="D21" s="516"/>
      <c r="E21" s="516"/>
      <c r="F21" s="516"/>
      <c r="G21" s="522"/>
      <c r="M21" s="321"/>
    </row>
    <row r="22" spans="1:8" ht="11.25">
      <c r="A22" s="491"/>
      <c r="B22" s="491"/>
      <c r="C22" s="491"/>
      <c r="D22" s="491"/>
      <c r="E22" s="491"/>
      <c r="F22" s="491"/>
      <c r="G22" s="491"/>
      <c r="H22" s="491"/>
    </row>
    <row r="23" spans="1:13" ht="11.25" customHeight="1">
      <c r="A23" s="489" t="s">
        <v>154</v>
      </c>
      <c r="B23" s="491"/>
      <c r="C23" s="491"/>
      <c r="D23" s="491"/>
      <c r="E23" s="491"/>
      <c r="F23" s="533" t="s">
        <v>120</v>
      </c>
      <c r="G23" s="489"/>
      <c r="H23" s="489"/>
      <c r="L23" s="42"/>
      <c r="M23" s="42"/>
    </row>
    <row r="24" spans="1:13" ht="15" customHeight="1">
      <c r="A24" s="489"/>
      <c r="B24" s="518" t="s">
        <v>118</v>
      </c>
      <c r="C24" s="534" t="s">
        <v>453</v>
      </c>
      <c r="D24" s="520" t="str">
        <f>'表紙'!Q2</f>
        <v>R３年度</v>
      </c>
      <c r="E24" s="495" t="str">
        <f>'表紙'!Q3</f>
        <v>R７年度</v>
      </c>
      <c r="F24" s="521" t="s">
        <v>92</v>
      </c>
      <c r="G24" s="489"/>
      <c r="H24" s="489"/>
      <c r="L24" s="42"/>
      <c r="M24" s="42"/>
    </row>
    <row r="25" spans="1:13" ht="15" customHeight="1">
      <c r="A25" s="489"/>
      <c r="B25" s="523"/>
      <c r="C25" s="535"/>
      <c r="D25" s="499" t="s">
        <v>433</v>
      </c>
      <c r="E25" s="499" t="s">
        <v>434</v>
      </c>
      <c r="F25" s="525"/>
      <c r="G25" s="489"/>
      <c r="H25" s="489"/>
      <c r="L25" s="42"/>
      <c r="M25" s="42"/>
    </row>
    <row r="26" spans="1:13" ht="15" customHeight="1">
      <c r="A26" s="489"/>
      <c r="B26" s="528" t="s">
        <v>401</v>
      </c>
      <c r="C26" s="529" t="s">
        <v>190</v>
      </c>
      <c r="D26" s="528"/>
      <c r="E26" s="502"/>
      <c r="F26" s="502"/>
      <c r="G26" s="489"/>
      <c r="H26" s="489"/>
      <c r="L26" s="42"/>
      <c r="M26" s="42"/>
    </row>
    <row r="27" spans="1:14" ht="15" customHeight="1" thickBot="1">
      <c r="A27" s="489"/>
      <c r="B27" s="528" t="s">
        <v>402</v>
      </c>
      <c r="C27" s="529" t="s">
        <v>191</v>
      </c>
      <c r="D27" s="532"/>
      <c r="E27" s="536"/>
      <c r="F27" s="505"/>
      <c r="G27" s="489"/>
      <c r="H27" s="489"/>
      <c r="L27" s="42"/>
      <c r="M27" s="42"/>
      <c r="N27" s="41" t="s">
        <v>431</v>
      </c>
    </row>
    <row r="28" spans="1:15" ht="15" customHeight="1" thickTop="1">
      <c r="A28" s="489"/>
      <c r="B28" s="515" t="s">
        <v>40</v>
      </c>
      <c r="C28" s="515"/>
      <c r="D28" s="508">
        <f>SUM(D26:D27)</f>
        <v>0</v>
      </c>
      <c r="E28" s="508">
        <f>SUM(E26:E27)</f>
        <v>0</v>
      </c>
      <c r="F28" s="508"/>
      <c r="G28" s="489"/>
      <c r="H28" s="489"/>
      <c r="L28" s="42"/>
      <c r="M28" s="42"/>
      <c r="N28" s="435" t="str">
        <f>IF(OR(D26&lt;E26,D27&lt;E27)=TRUE,"1","　")</f>
        <v>　</v>
      </c>
      <c r="O28" s="346"/>
    </row>
    <row r="29" spans="1:15" ht="15" customHeight="1" thickBot="1">
      <c r="A29" s="489"/>
      <c r="B29" s="506" t="s">
        <v>119</v>
      </c>
      <c r="C29" s="507"/>
      <c r="D29" s="516"/>
      <c r="E29" s="516">
        <f>E28-D28</f>
        <v>0</v>
      </c>
      <c r="F29" s="516"/>
      <c r="G29" s="489"/>
      <c r="H29" s="489"/>
      <c r="L29" s="42"/>
      <c r="M29" s="42"/>
      <c r="N29" s="436"/>
      <c r="O29" s="347" t="s">
        <v>400</v>
      </c>
    </row>
    <row r="30" spans="1:15" ht="11.25" customHeight="1" thickTop="1">
      <c r="A30" s="489"/>
      <c r="B30" s="517" t="s">
        <v>149</v>
      </c>
      <c r="C30" s="491"/>
      <c r="D30" s="491"/>
      <c r="E30" s="491"/>
      <c r="F30" s="491"/>
      <c r="G30" s="489"/>
      <c r="H30" s="489"/>
      <c r="K30" s="489"/>
      <c r="L30" s="42"/>
      <c r="M30" s="42"/>
      <c r="N30" s="42"/>
      <c r="O30" s="42"/>
    </row>
    <row r="31" spans="1:13" ht="11.25" customHeight="1">
      <c r="A31" s="489"/>
      <c r="B31" s="517" t="s">
        <v>150</v>
      </c>
      <c r="C31" s="491"/>
      <c r="D31" s="491"/>
      <c r="E31" s="491"/>
      <c r="F31" s="491"/>
      <c r="G31" s="489"/>
      <c r="H31" s="489"/>
      <c r="I31" s="489"/>
      <c r="J31" s="489"/>
      <c r="K31" s="489"/>
      <c r="L31" s="42"/>
      <c r="M31" s="42"/>
    </row>
    <row r="32" spans="1:13" ht="7.5" customHeight="1">
      <c r="A32" s="489"/>
      <c r="B32" s="517"/>
      <c r="C32" s="491"/>
      <c r="D32" s="491"/>
      <c r="E32" s="491"/>
      <c r="F32" s="491"/>
      <c r="G32" s="489"/>
      <c r="H32" s="489"/>
      <c r="I32" s="489"/>
      <c r="J32" s="489"/>
      <c r="K32" s="489"/>
      <c r="L32" s="42"/>
      <c r="M32" s="42"/>
    </row>
    <row r="33" spans="1:13" ht="11.25" customHeight="1">
      <c r="A33" s="491" t="s">
        <v>454</v>
      </c>
      <c r="B33" s="491"/>
      <c r="C33" s="491"/>
      <c r="D33" s="491"/>
      <c r="E33" s="533"/>
      <c r="F33" s="533" t="s">
        <v>120</v>
      </c>
      <c r="K33" s="489"/>
      <c r="L33" s="42"/>
      <c r="M33" s="42"/>
    </row>
    <row r="34" spans="1:14" ht="15" customHeight="1">
      <c r="A34" s="489"/>
      <c r="B34" s="518" t="s">
        <v>41</v>
      </c>
      <c r="C34" s="519"/>
      <c r="D34" s="520" t="str">
        <f>'表紙'!Q2</f>
        <v>R３年度</v>
      </c>
      <c r="E34" s="495" t="str">
        <f>'表紙'!Q3</f>
        <v>R７年度</v>
      </c>
      <c r="F34" s="521" t="s">
        <v>92</v>
      </c>
      <c r="G34" s="489"/>
      <c r="H34" s="489"/>
      <c r="L34" s="42"/>
      <c r="M34" s="42"/>
      <c r="N34" s="42"/>
    </row>
    <row r="35" spans="1:14" ht="15" customHeight="1">
      <c r="A35" s="489"/>
      <c r="B35" s="523"/>
      <c r="C35" s="524"/>
      <c r="D35" s="499" t="s">
        <v>433</v>
      </c>
      <c r="E35" s="499" t="s">
        <v>434</v>
      </c>
      <c r="F35" s="525"/>
      <c r="G35" s="489"/>
      <c r="H35" s="489"/>
      <c r="L35" s="42"/>
      <c r="M35" s="42"/>
      <c r="N35" s="42"/>
    </row>
    <row r="36" spans="1:14" ht="15" customHeight="1">
      <c r="A36" s="489"/>
      <c r="B36" s="526" t="s">
        <v>151</v>
      </c>
      <c r="C36" s="527"/>
      <c r="D36" s="528"/>
      <c r="E36" s="502"/>
      <c r="F36" s="502"/>
      <c r="G36" s="489"/>
      <c r="H36" s="489"/>
      <c r="L36" s="42"/>
      <c r="M36" s="42"/>
      <c r="N36" s="42"/>
    </row>
    <row r="37" spans="1:14" ht="15" customHeight="1" thickBot="1">
      <c r="A37" s="489"/>
      <c r="B37" s="526" t="s">
        <v>121</v>
      </c>
      <c r="C37" s="527"/>
      <c r="D37" s="529"/>
      <c r="E37" s="505"/>
      <c r="F37" s="505"/>
      <c r="G37" s="489"/>
      <c r="L37" s="42"/>
      <c r="M37" s="42"/>
      <c r="N37" s="41" t="s">
        <v>432</v>
      </c>
    </row>
    <row r="38" spans="1:15" ht="15" customHeight="1" thickTop="1">
      <c r="A38" s="489"/>
      <c r="B38" s="506" t="s">
        <v>40</v>
      </c>
      <c r="C38" s="507"/>
      <c r="D38" s="508">
        <f>SUM(D36:D37)</f>
        <v>0</v>
      </c>
      <c r="E38" s="508">
        <f>SUM(E36:E37)</f>
        <v>0</v>
      </c>
      <c r="F38" s="508"/>
      <c r="G38" s="489"/>
      <c r="L38" s="42"/>
      <c r="M38" s="42"/>
      <c r="N38" s="435" t="str">
        <f>IF(OR(D36&lt;E36,D37&lt;E37)=TRUE,"1","　")</f>
        <v>　</v>
      </c>
      <c r="O38" s="346"/>
    </row>
    <row r="39" spans="1:15" ht="15" customHeight="1" thickBot="1">
      <c r="A39" s="489"/>
      <c r="B39" s="506" t="s">
        <v>119</v>
      </c>
      <c r="C39" s="507"/>
      <c r="D39" s="516"/>
      <c r="E39" s="516">
        <f>E38-D38</f>
        <v>0</v>
      </c>
      <c r="F39" s="516"/>
      <c r="G39" s="489"/>
      <c r="L39" s="42"/>
      <c r="M39" s="42"/>
      <c r="N39" s="436"/>
      <c r="O39" s="347" t="s">
        <v>400</v>
      </c>
    </row>
    <row r="40" spans="1:13" ht="12" thickTop="1">
      <c r="A40" s="489"/>
      <c r="B40" s="517" t="s">
        <v>152</v>
      </c>
      <c r="C40" s="491"/>
      <c r="D40" s="491"/>
      <c r="E40" s="491"/>
      <c r="F40" s="491"/>
      <c r="G40" s="489"/>
      <c r="H40" s="489"/>
      <c r="I40" s="489"/>
      <c r="J40" s="489"/>
      <c r="K40" s="489"/>
      <c r="L40" s="42"/>
      <c r="M40" s="42"/>
    </row>
    <row r="41" spans="2:3" ht="11.25">
      <c r="B41" s="537"/>
      <c r="C41" s="537"/>
    </row>
    <row r="42" spans="1:8" ht="11.25">
      <c r="A42" s="491" t="s">
        <v>155</v>
      </c>
      <c r="B42" s="491"/>
      <c r="C42" s="491"/>
      <c r="D42" s="491"/>
      <c r="E42" s="491"/>
      <c r="F42" s="491"/>
      <c r="G42" s="491"/>
      <c r="H42" s="491"/>
    </row>
    <row r="43" spans="1:8" ht="15" customHeight="1">
      <c r="A43" s="491"/>
      <c r="B43" s="538" t="s">
        <v>156</v>
      </c>
      <c r="C43" s="538"/>
      <c r="D43" s="538"/>
      <c r="E43" s="538" t="s">
        <v>157</v>
      </c>
      <c r="F43" s="538"/>
      <c r="G43" s="538"/>
      <c r="H43" s="539"/>
    </row>
    <row r="44" spans="1:8" ht="11.25">
      <c r="A44" s="491"/>
      <c r="B44" s="538"/>
      <c r="C44" s="538"/>
      <c r="D44" s="538"/>
      <c r="E44" s="540"/>
      <c r="F44" s="541"/>
      <c r="G44" s="542"/>
      <c r="H44" s="539"/>
    </row>
    <row r="45" spans="1:8" ht="12" customHeight="1" thickBot="1">
      <c r="A45" s="491"/>
      <c r="B45" s="538"/>
      <c r="C45" s="538"/>
      <c r="D45" s="538"/>
      <c r="E45" s="543"/>
      <c r="F45" s="544"/>
      <c r="G45" s="545"/>
      <c r="H45" s="539"/>
    </row>
    <row r="46" spans="1:15" ht="14.25" customHeight="1" thickTop="1">
      <c r="A46" s="491"/>
      <c r="B46" s="538"/>
      <c r="C46" s="538"/>
      <c r="D46" s="538"/>
      <c r="E46" s="543"/>
      <c r="F46" s="544"/>
      <c r="G46" s="545"/>
      <c r="H46" s="539"/>
      <c r="N46" s="435">
        <f>COUNTA(E44)</f>
        <v>0</v>
      </c>
      <c r="O46" s="346"/>
    </row>
    <row r="47" spans="1:15" ht="14.25" thickBot="1">
      <c r="A47" s="491"/>
      <c r="B47" s="538"/>
      <c r="C47" s="538"/>
      <c r="D47" s="538"/>
      <c r="E47" s="546"/>
      <c r="F47" s="547"/>
      <c r="G47" s="548"/>
      <c r="H47" s="539"/>
      <c r="N47" s="436"/>
      <c r="O47" s="347" t="s">
        <v>400</v>
      </c>
    </row>
    <row r="48" spans="1:8" ht="12" thickTop="1">
      <c r="A48" s="491"/>
      <c r="B48" s="491"/>
      <c r="C48" s="491"/>
      <c r="D48" s="491"/>
      <c r="E48" s="491"/>
      <c r="F48" s="491"/>
      <c r="G48" s="491"/>
      <c r="H48" s="491"/>
    </row>
    <row r="49" spans="1:8" ht="11.25">
      <c r="A49" s="491" t="s">
        <v>158</v>
      </c>
      <c r="B49" s="491"/>
      <c r="C49" s="491"/>
      <c r="D49" s="491"/>
      <c r="E49" s="491"/>
      <c r="F49" s="491"/>
      <c r="G49" s="491"/>
      <c r="H49" s="491"/>
    </row>
    <row r="50" spans="1:8" ht="15" customHeight="1">
      <c r="A50" s="491"/>
      <c r="B50" s="538" t="s">
        <v>156</v>
      </c>
      <c r="C50" s="538"/>
      <c r="D50" s="538"/>
      <c r="E50" s="538" t="s">
        <v>157</v>
      </c>
      <c r="F50" s="538"/>
      <c r="G50" s="538"/>
      <c r="H50" s="539"/>
    </row>
    <row r="51" spans="1:8" ht="11.25">
      <c r="A51" s="491"/>
      <c r="B51" s="549"/>
      <c r="C51" s="550"/>
      <c r="D51" s="551"/>
      <c r="E51" s="549"/>
      <c r="F51" s="550"/>
      <c r="G51" s="551"/>
      <c r="H51" s="552"/>
    </row>
    <row r="52" spans="1:14" ht="12" thickBot="1">
      <c r="A52" s="491"/>
      <c r="B52" s="553"/>
      <c r="C52" s="554"/>
      <c r="D52" s="555"/>
      <c r="E52" s="553"/>
      <c r="F52" s="554"/>
      <c r="G52" s="555"/>
      <c r="H52" s="552"/>
      <c r="N52" s="41" t="s">
        <v>413</v>
      </c>
    </row>
    <row r="53" spans="1:15" ht="12" customHeight="1" thickTop="1">
      <c r="A53" s="491"/>
      <c r="B53" s="522"/>
      <c r="C53" s="556"/>
      <c r="D53" s="557" t="s">
        <v>435</v>
      </c>
      <c r="E53" s="522"/>
      <c r="F53" s="556"/>
      <c r="G53" s="557" t="s">
        <v>412</v>
      </c>
      <c r="H53" s="558"/>
      <c r="N53" s="435" t="str">
        <f>IF(D54&lt;G54,"1","　")</f>
        <v>　</v>
      </c>
      <c r="O53" s="346"/>
    </row>
    <row r="54" spans="1:15" ht="14.25" customHeight="1" thickBot="1">
      <c r="A54" s="491"/>
      <c r="B54" s="559"/>
      <c r="C54" s="560"/>
      <c r="D54" s="557"/>
      <c r="E54" s="559"/>
      <c r="F54" s="560"/>
      <c r="G54" s="557"/>
      <c r="H54" s="558"/>
      <c r="N54" s="436"/>
      <c r="O54" s="347" t="s">
        <v>400</v>
      </c>
    </row>
    <row r="55" spans="1:8" ht="12" thickTop="1">
      <c r="A55" s="491"/>
      <c r="B55" s="491"/>
      <c r="C55" s="491"/>
      <c r="D55" s="491"/>
      <c r="E55" s="491"/>
      <c r="F55" s="491"/>
      <c r="G55" s="491"/>
      <c r="H55" s="491"/>
    </row>
    <row r="56" spans="1:8" ht="11.25">
      <c r="A56" s="491" t="s">
        <v>159</v>
      </c>
      <c r="B56" s="491"/>
      <c r="C56" s="491"/>
      <c r="D56" s="491"/>
      <c r="E56" s="491"/>
      <c r="F56" s="491"/>
      <c r="G56" s="491"/>
      <c r="H56" s="491"/>
    </row>
    <row r="57" spans="1:8" ht="15" customHeight="1">
      <c r="A57" s="491"/>
      <c r="B57" s="538" t="s">
        <v>156</v>
      </c>
      <c r="C57" s="538"/>
      <c r="D57" s="538"/>
      <c r="E57" s="538" t="s">
        <v>157</v>
      </c>
      <c r="F57" s="538"/>
      <c r="G57" s="538"/>
      <c r="H57" s="539"/>
    </row>
    <row r="58" spans="1:8" ht="11.25">
      <c r="A58" s="491"/>
      <c r="B58" s="549" t="s">
        <v>436</v>
      </c>
      <c r="C58" s="550"/>
      <c r="D58" s="551"/>
      <c r="E58" s="549"/>
      <c r="F58" s="550"/>
      <c r="G58" s="551"/>
      <c r="H58" s="552"/>
    </row>
    <row r="59" spans="1:14" ht="12" thickBot="1">
      <c r="A59" s="491"/>
      <c r="B59" s="553"/>
      <c r="C59" s="554"/>
      <c r="D59" s="555"/>
      <c r="E59" s="553"/>
      <c r="F59" s="554"/>
      <c r="G59" s="555"/>
      <c r="H59" s="552"/>
      <c r="N59" s="41" t="s">
        <v>413</v>
      </c>
    </row>
    <row r="60" spans="1:15" ht="12" thickTop="1">
      <c r="A60" s="491"/>
      <c r="B60" s="522"/>
      <c r="C60" s="556"/>
      <c r="D60" s="557" t="s">
        <v>435</v>
      </c>
      <c r="E60" s="522"/>
      <c r="F60" s="556"/>
      <c r="G60" s="557" t="s">
        <v>412</v>
      </c>
      <c r="H60" s="558"/>
      <c r="N60" s="435" t="str">
        <f>IF(D61&lt;G61,"1","　")</f>
        <v>　</v>
      </c>
      <c r="O60" s="346"/>
    </row>
    <row r="61" spans="1:15" ht="14.25" thickBot="1">
      <c r="A61" s="491"/>
      <c r="B61" s="559"/>
      <c r="C61" s="560"/>
      <c r="D61" s="557"/>
      <c r="E61" s="559"/>
      <c r="F61" s="560"/>
      <c r="G61" s="557"/>
      <c r="H61" s="558"/>
      <c r="N61" s="436"/>
      <c r="O61" s="347" t="s">
        <v>400</v>
      </c>
    </row>
    <row r="62" spans="1:8" ht="12" thickTop="1">
      <c r="A62" s="491"/>
      <c r="B62" s="491"/>
      <c r="C62" s="491"/>
      <c r="D62" s="491"/>
      <c r="E62" s="491"/>
      <c r="F62" s="491"/>
      <c r="G62" s="491"/>
      <c r="H62" s="491"/>
    </row>
    <row r="63" spans="1:8" ht="11.25">
      <c r="A63" s="491" t="s">
        <v>344</v>
      </c>
      <c r="B63" s="491"/>
      <c r="C63" s="491"/>
      <c r="D63" s="491"/>
      <c r="E63" s="491"/>
      <c r="F63" s="491"/>
      <c r="G63" s="491"/>
      <c r="H63" s="491"/>
    </row>
    <row r="64" spans="1:8" ht="18.75" customHeight="1">
      <c r="A64" s="491"/>
      <c r="B64" s="561" t="s">
        <v>345</v>
      </c>
      <c r="C64" s="562"/>
      <c r="D64" s="561" t="s">
        <v>372</v>
      </c>
      <c r="E64" s="563"/>
      <c r="F64" s="563"/>
      <c r="G64" s="562"/>
      <c r="H64" s="564"/>
    </row>
    <row r="65" spans="1:8" ht="18" customHeight="1">
      <c r="A65" s="491"/>
      <c r="B65" s="561" t="s">
        <v>455</v>
      </c>
      <c r="C65" s="565"/>
      <c r="D65" s="566"/>
      <c r="E65" s="567"/>
      <c r="F65" s="567"/>
      <c r="G65" s="568"/>
      <c r="H65" s="569"/>
    </row>
    <row r="66" spans="1:8" ht="15" customHeight="1">
      <c r="A66" s="491"/>
      <c r="B66" s="570" t="s">
        <v>156</v>
      </c>
      <c r="C66" s="571"/>
      <c r="D66" s="572" t="s">
        <v>437</v>
      </c>
      <c r="E66" s="573"/>
      <c r="F66" s="573"/>
      <c r="G66" s="574"/>
      <c r="H66" s="539"/>
    </row>
    <row r="67" spans="1:8" ht="11.25">
      <c r="A67" s="537"/>
      <c r="B67" s="575"/>
      <c r="C67" s="576"/>
      <c r="D67" s="577"/>
      <c r="E67" s="578"/>
      <c r="F67" s="578"/>
      <c r="G67" s="579"/>
      <c r="H67" s="539"/>
    </row>
    <row r="68" spans="1:8" ht="18" customHeight="1">
      <c r="A68" s="491"/>
      <c r="B68" s="561" t="s">
        <v>346</v>
      </c>
      <c r="C68" s="565"/>
      <c r="D68" s="566"/>
      <c r="E68" s="567"/>
      <c r="F68" s="567"/>
      <c r="G68" s="568"/>
      <c r="H68" s="569"/>
    </row>
    <row r="70" spans="1:3" ht="11.25">
      <c r="A70" s="491" t="s">
        <v>439</v>
      </c>
      <c r="B70" s="580"/>
      <c r="C70" s="580"/>
    </row>
    <row r="71" spans="2:8" ht="15" customHeight="1">
      <c r="B71" s="538" t="s">
        <v>438</v>
      </c>
      <c r="C71" s="538"/>
      <c r="D71" s="538"/>
      <c r="E71" s="538" t="s">
        <v>440</v>
      </c>
      <c r="F71" s="538"/>
      <c r="G71" s="538"/>
      <c r="H71" s="539"/>
    </row>
    <row r="72" spans="2:8" ht="11.25">
      <c r="B72" s="581" t="s">
        <v>441</v>
      </c>
      <c r="C72" s="581"/>
      <c r="D72" s="581"/>
      <c r="E72" s="538"/>
      <c r="F72" s="538"/>
      <c r="G72" s="538"/>
      <c r="H72" s="539"/>
    </row>
    <row r="73" spans="2:14" ht="12" thickBot="1">
      <c r="B73" s="581"/>
      <c r="C73" s="581"/>
      <c r="D73" s="581"/>
      <c r="E73" s="538"/>
      <c r="F73" s="538"/>
      <c r="G73" s="538"/>
      <c r="H73" s="539"/>
      <c r="N73" s="41" t="s">
        <v>413</v>
      </c>
    </row>
    <row r="74" spans="2:15" ht="12" thickTop="1">
      <c r="B74" s="581"/>
      <c r="C74" s="581"/>
      <c r="D74" s="581"/>
      <c r="E74" s="538"/>
      <c r="F74" s="538"/>
      <c r="G74" s="538"/>
      <c r="H74" s="539"/>
      <c r="N74" s="435" t="str">
        <f>IF(D75&lt;G75,"1","　")</f>
        <v>　</v>
      </c>
      <c r="O74" s="346"/>
    </row>
    <row r="75" spans="2:15" ht="14.25" thickBot="1">
      <c r="B75" s="581"/>
      <c r="C75" s="581"/>
      <c r="D75" s="581"/>
      <c r="E75" s="538"/>
      <c r="F75" s="538"/>
      <c r="G75" s="538"/>
      <c r="H75" s="539"/>
      <c r="N75" s="436"/>
      <c r="O75" s="347" t="s">
        <v>400</v>
      </c>
    </row>
    <row r="76" ht="12" thickTop="1"/>
  </sheetData>
  <sheetProtection/>
  <mergeCells count="51">
    <mergeCell ref="N74:N75"/>
    <mergeCell ref="F4:F5"/>
    <mergeCell ref="F34:F35"/>
    <mergeCell ref="F24:F25"/>
    <mergeCell ref="C24:C25"/>
    <mergeCell ref="B28:C28"/>
    <mergeCell ref="B29:C29"/>
    <mergeCell ref="B24:B25"/>
    <mergeCell ref="B12:C12"/>
    <mergeCell ref="B18:C18"/>
    <mergeCell ref="B4:C5"/>
    <mergeCell ref="B6:C6"/>
    <mergeCell ref="B7:C7"/>
    <mergeCell ref="B8:C8"/>
    <mergeCell ref="B9:C9"/>
    <mergeCell ref="B11:C11"/>
    <mergeCell ref="B43:D43"/>
    <mergeCell ref="E43:G43"/>
    <mergeCell ref="B44:D47"/>
    <mergeCell ref="E44:G47"/>
    <mergeCell ref="B50:D50"/>
    <mergeCell ref="E50:G50"/>
    <mergeCell ref="B71:D71"/>
    <mergeCell ref="E71:G71"/>
    <mergeCell ref="B72:D75"/>
    <mergeCell ref="E72:G75"/>
    <mergeCell ref="D64:G64"/>
    <mergeCell ref="B68:C68"/>
    <mergeCell ref="D68:G68"/>
    <mergeCell ref="B64:C64"/>
    <mergeCell ref="B65:C65"/>
    <mergeCell ref="D65:G65"/>
    <mergeCell ref="N8:N9"/>
    <mergeCell ref="N28:N29"/>
    <mergeCell ref="B34:C35"/>
    <mergeCell ref="B36:C36"/>
    <mergeCell ref="B37:C37"/>
    <mergeCell ref="B38:C38"/>
    <mergeCell ref="B16:C17"/>
    <mergeCell ref="F16:F17"/>
    <mergeCell ref="B19:C19"/>
    <mergeCell ref="B66:C67"/>
    <mergeCell ref="D66:G67"/>
    <mergeCell ref="B21:C21"/>
    <mergeCell ref="N46:N47"/>
    <mergeCell ref="N53:N54"/>
    <mergeCell ref="N60:N61"/>
    <mergeCell ref="B39:C39"/>
    <mergeCell ref="N38:N39"/>
    <mergeCell ref="B57:D57"/>
    <mergeCell ref="E57:G57"/>
  </mergeCells>
  <printOptions/>
  <pageMargins left="0.7874015748031497" right="0.5905511811023623" top="0.984251968503937" bottom="0.984251968503937" header="0.5118110236220472" footer="0.5118110236220472"/>
  <pageSetup horizontalDpi="600" verticalDpi="600" orientation="landscape" paperSize="9" scale="92" r:id="rId2"/>
  <rowBreaks count="1" manualBreakCount="1">
    <brk id="40" max="7" man="1"/>
  </rowBreaks>
  <drawing r:id="rId1"/>
</worksheet>
</file>

<file path=xl/worksheets/sheet7.xml><?xml version="1.0" encoding="utf-8"?>
<worksheet xmlns="http://schemas.openxmlformats.org/spreadsheetml/2006/main" xmlns:r="http://schemas.openxmlformats.org/officeDocument/2006/relationships">
  <dimension ref="A1:L43"/>
  <sheetViews>
    <sheetView zoomScaleSheetLayoutView="115" zoomScalePageLayoutView="0" workbookViewId="0" topLeftCell="A1">
      <selection activeCell="F12" sqref="F12"/>
    </sheetView>
  </sheetViews>
  <sheetFormatPr defaultColWidth="9.00390625" defaultRowHeight="12"/>
  <cols>
    <col min="1" max="1" width="5.125" style="41" customWidth="1"/>
    <col min="2" max="2" width="6.375" style="41" customWidth="1"/>
    <col min="3" max="3" width="16.125" style="41" customWidth="1"/>
    <col min="4" max="4" width="11.875" style="41" customWidth="1"/>
    <col min="5" max="5" width="19.625" style="41" customWidth="1"/>
    <col min="6" max="6" width="15.50390625" style="41" customWidth="1"/>
    <col min="7" max="7" width="17.50390625" style="41" customWidth="1"/>
    <col min="8" max="9" width="16.375" style="9" customWidth="1"/>
    <col min="10" max="10" width="15.50390625" style="9" customWidth="1"/>
    <col min="11" max="11" width="17.50390625" style="9" customWidth="1"/>
    <col min="12" max="12" width="1.00390625" style="41" customWidth="1"/>
    <col min="13" max="13" width="9.875" style="41" customWidth="1"/>
    <col min="14" max="14" width="9.375" style="41" customWidth="1"/>
    <col min="15" max="15" width="10.125" style="41" customWidth="1"/>
    <col min="16" max="16" width="8.625" style="41" customWidth="1"/>
    <col min="17" max="17" width="8.125" style="41" customWidth="1"/>
    <col min="18" max="18" width="8.875" style="41" customWidth="1"/>
    <col min="19" max="19" width="8.625" style="41" customWidth="1"/>
    <col min="20" max="16384" width="9.375" style="41" customWidth="1"/>
  </cols>
  <sheetData>
    <row r="1" spans="1:12" ht="13.5">
      <c r="A1" s="44" t="s">
        <v>284</v>
      </c>
      <c r="B1" s="42"/>
      <c r="C1" s="44"/>
      <c r="D1" s="52"/>
      <c r="E1" s="4" t="s">
        <v>446</v>
      </c>
      <c r="F1" s="52"/>
      <c r="G1" s="42"/>
      <c r="H1" s="61"/>
      <c r="I1" s="61"/>
      <c r="J1" s="61"/>
      <c r="K1" s="61"/>
      <c r="L1" s="42"/>
    </row>
    <row r="2" spans="1:12" ht="11.25">
      <c r="A2" s="42" t="s">
        <v>192</v>
      </c>
      <c r="B2" s="42"/>
      <c r="C2" s="42"/>
      <c r="D2" s="52"/>
      <c r="E2" s="52"/>
      <c r="F2" s="52"/>
      <c r="G2" s="42"/>
      <c r="H2" s="61"/>
      <c r="I2" s="61"/>
      <c r="J2" s="61"/>
      <c r="K2" s="62" t="s">
        <v>193</v>
      </c>
      <c r="L2" s="42"/>
    </row>
    <row r="3" spans="1:12" ht="11.25">
      <c r="A3" s="49"/>
      <c r="B3" s="49"/>
      <c r="C3" s="108"/>
      <c r="D3" s="440" t="s">
        <v>194</v>
      </c>
      <c r="E3" s="441"/>
      <c r="F3" s="441"/>
      <c r="G3" s="442"/>
      <c r="H3" s="443" t="s">
        <v>195</v>
      </c>
      <c r="I3" s="444"/>
      <c r="J3" s="444"/>
      <c r="K3" s="445"/>
      <c r="L3" s="43"/>
    </row>
    <row r="4" spans="1:12" ht="11.25">
      <c r="A4" s="105"/>
      <c r="B4" s="105" t="s">
        <v>196</v>
      </c>
      <c r="C4" s="43"/>
      <c r="D4" s="358" t="s">
        <v>419</v>
      </c>
      <c r="E4" s="446"/>
      <c r="F4" s="446"/>
      <c r="G4" s="357" t="s">
        <v>418</v>
      </c>
      <c r="H4" s="358" t="s">
        <v>419</v>
      </c>
      <c r="I4" s="446" t="str">
        <f>'表紙'!Q3</f>
        <v>R７年度</v>
      </c>
      <c r="J4" s="446"/>
      <c r="K4" s="357" t="s">
        <v>418</v>
      </c>
      <c r="L4" s="43"/>
    </row>
    <row r="5" spans="1:12" ht="11.25">
      <c r="A5" s="105"/>
      <c r="B5" s="105"/>
      <c r="C5" s="43"/>
      <c r="D5" s="242" t="s">
        <v>197</v>
      </c>
      <c r="E5" s="106" t="s">
        <v>198</v>
      </c>
      <c r="F5" s="247" t="s">
        <v>199</v>
      </c>
      <c r="G5" s="107" t="s">
        <v>200</v>
      </c>
      <c r="H5" s="243" t="s">
        <v>197</v>
      </c>
      <c r="I5" s="106" t="s">
        <v>198</v>
      </c>
      <c r="J5" s="247" t="s">
        <v>199</v>
      </c>
      <c r="K5" s="107" t="s">
        <v>200</v>
      </c>
      <c r="L5" s="43"/>
    </row>
    <row r="6" spans="1:12" ht="11.25">
      <c r="A6" s="49"/>
      <c r="B6" s="49"/>
      <c r="C6" s="108"/>
      <c r="D6" s="102"/>
      <c r="E6" s="109"/>
      <c r="F6" s="248"/>
      <c r="G6" s="111"/>
      <c r="H6" s="102"/>
      <c r="I6" s="109"/>
      <c r="J6" s="248"/>
      <c r="K6" s="178"/>
      <c r="L6" s="43"/>
    </row>
    <row r="7" spans="1:12" ht="11.25">
      <c r="A7" s="105"/>
      <c r="B7" s="105"/>
      <c r="C7" s="43"/>
      <c r="D7" s="103"/>
      <c r="E7" s="113"/>
      <c r="F7" s="249"/>
      <c r="G7" s="114"/>
      <c r="H7" s="104"/>
      <c r="I7" s="113"/>
      <c r="J7" s="249"/>
      <c r="K7" s="179"/>
      <c r="L7" s="43"/>
    </row>
    <row r="8" spans="1:12" ht="11.25">
      <c r="A8" s="105"/>
      <c r="B8" s="105"/>
      <c r="C8" s="43"/>
      <c r="D8" s="103"/>
      <c r="E8" s="113"/>
      <c r="F8" s="249"/>
      <c r="G8" s="114"/>
      <c r="H8" s="104"/>
      <c r="I8" s="113"/>
      <c r="J8" s="249"/>
      <c r="K8" s="179"/>
      <c r="L8" s="43"/>
    </row>
    <row r="9" spans="1:12" ht="11.25">
      <c r="A9" s="105"/>
      <c r="B9" s="105"/>
      <c r="C9" s="43"/>
      <c r="D9" s="103"/>
      <c r="E9" s="113"/>
      <c r="F9" s="249"/>
      <c r="G9" s="114"/>
      <c r="H9" s="224"/>
      <c r="I9" s="113"/>
      <c r="J9" s="249"/>
      <c r="K9" s="179"/>
      <c r="L9" s="43"/>
    </row>
    <row r="10" spans="1:12" ht="11.25">
      <c r="A10" s="105"/>
      <c r="B10" s="105" t="s">
        <v>201</v>
      </c>
      <c r="C10" s="43"/>
      <c r="D10" s="103">
        <f>SUM(F6:F14)</f>
        <v>0</v>
      </c>
      <c r="E10" s="113"/>
      <c r="F10" s="249"/>
      <c r="G10" s="114"/>
      <c r="H10" s="103">
        <f>SUM(J6:J14)</f>
        <v>0</v>
      </c>
      <c r="I10" s="113"/>
      <c r="J10" s="249"/>
      <c r="K10" s="179"/>
      <c r="L10" s="43"/>
    </row>
    <row r="11" spans="1:12" ht="11.25">
      <c r="A11" s="105"/>
      <c r="B11" s="105"/>
      <c r="C11" s="43"/>
      <c r="D11" s="103"/>
      <c r="E11" s="113"/>
      <c r="F11" s="249"/>
      <c r="G11" s="114"/>
      <c r="H11" s="103"/>
      <c r="I11" s="113"/>
      <c r="J11" s="249"/>
      <c r="K11" s="179"/>
      <c r="L11" s="43"/>
    </row>
    <row r="12" spans="1:12" ht="11.25">
      <c r="A12" s="105"/>
      <c r="B12" s="105"/>
      <c r="C12" s="43"/>
      <c r="D12" s="103"/>
      <c r="E12" s="113"/>
      <c r="F12" s="249"/>
      <c r="G12" s="114"/>
      <c r="H12" s="103"/>
      <c r="I12" s="113"/>
      <c r="J12" s="249"/>
      <c r="K12" s="179"/>
      <c r="L12" s="43"/>
    </row>
    <row r="13" spans="1:12" ht="11.25">
      <c r="A13" s="105"/>
      <c r="B13" s="105"/>
      <c r="C13" s="43"/>
      <c r="D13" s="103"/>
      <c r="E13" s="113"/>
      <c r="F13" s="249"/>
      <c r="G13" s="114"/>
      <c r="H13" s="103"/>
      <c r="I13" s="113"/>
      <c r="J13" s="249"/>
      <c r="K13" s="179"/>
      <c r="L13" s="43"/>
    </row>
    <row r="14" spans="1:12" ht="11.25">
      <c r="A14" s="50" t="s">
        <v>202</v>
      </c>
      <c r="B14" s="105"/>
      <c r="C14" s="43"/>
      <c r="D14" s="103"/>
      <c r="E14" s="113"/>
      <c r="F14" s="249"/>
      <c r="G14" s="115"/>
      <c r="H14" s="103"/>
      <c r="I14" s="113"/>
      <c r="J14" s="249"/>
      <c r="K14" s="179"/>
      <c r="L14" s="43"/>
    </row>
    <row r="15" spans="1:12" ht="11.25">
      <c r="A15" s="105"/>
      <c r="B15" s="49"/>
      <c r="C15" s="108"/>
      <c r="D15" s="116"/>
      <c r="E15" s="117"/>
      <c r="F15" s="248"/>
      <c r="G15" s="118"/>
      <c r="H15" s="119"/>
      <c r="I15" s="117"/>
      <c r="J15" s="251"/>
      <c r="K15" s="180"/>
      <c r="L15" s="43"/>
    </row>
    <row r="16" spans="1:12" ht="11.25">
      <c r="A16" s="105"/>
      <c r="B16" s="105"/>
      <c r="C16" s="43"/>
      <c r="D16" s="120"/>
      <c r="E16" s="121" t="s">
        <v>203</v>
      </c>
      <c r="F16" s="249"/>
      <c r="G16" s="122"/>
      <c r="H16" s="123"/>
      <c r="I16" s="121" t="s">
        <v>203</v>
      </c>
      <c r="J16" s="252"/>
      <c r="K16" s="181"/>
      <c r="L16" s="43"/>
    </row>
    <row r="17" spans="1:12" ht="11.25">
      <c r="A17" s="105"/>
      <c r="B17" s="105"/>
      <c r="C17" s="43"/>
      <c r="D17" s="120"/>
      <c r="E17" s="121" t="s">
        <v>204</v>
      </c>
      <c r="F17" s="249"/>
      <c r="G17" s="122"/>
      <c r="H17" s="123"/>
      <c r="I17" s="121" t="s">
        <v>204</v>
      </c>
      <c r="J17" s="252"/>
      <c r="K17" s="181"/>
      <c r="L17" s="43"/>
    </row>
    <row r="18" spans="1:12" ht="11.25">
      <c r="A18" s="105"/>
      <c r="B18" s="105"/>
      <c r="C18" s="43"/>
      <c r="D18" s="120"/>
      <c r="E18" s="121" t="s">
        <v>205</v>
      </c>
      <c r="F18" s="249"/>
      <c r="G18" s="122"/>
      <c r="H18" s="123"/>
      <c r="I18" s="121" t="s">
        <v>205</v>
      </c>
      <c r="J18" s="252"/>
      <c r="K18" s="181"/>
      <c r="L18" s="43"/>
    </row>
    <row r="19" spans="1:12" ht="11.25">
      <c r="A19" s="105"/>
      <c r="B19" s="105"/>
      <c r="C19" s="43"/>
      <c r="D19" s="120"/>
      <c r="E19" s="121" t="s">
        <v>206</v>
      </c>
      <c r="F19" s="249"/>
      <c r="G19" s="122"/>
      <c r="H19" s="123"/>
      <c r="I19" s="121" t="s">
        <v>206</v>
      </c>
      <c r="J19" s="252"/>
      <c r="K19" s="181"/>
      <c r="L19" s="43"/>
    </row>
    <row r="20" spans="1:12" ht="11.25">
      <c r="A20" s="105"/>
      <c r="B20" s="105" t="s">
        <v>207</v>
      </c>
      <c r="C20" s="43"/>
      <c r="D20" s="120">
        <f>SUM(F15:F36)</f>
        <v>0</v>
      </c>
      <c r="E20" s="121" t="s">
        <v>208</v>
      </c>
      <c r="F20" s="249"/>
      <c r="G20" s="122"/>
      <c r="H20" s="123">
        <f>SUM(J15:J36)</f>
        <v>0</v>
      </c>
      <c r="I20" s="121" t="s">
        <v>208</v>
      </c>
      <c r="J20" s="252"/>
      <c r="K20" s="181"/>
      <c r="L20" s="43"/>
    </row>
    <row r="21" spans="1:12" ht="11.25">
      <c r="A21" s="105"/>
      <c r="B21" s="105"/>
      <c r="C21" s="43"/>
      <c r="D21" s="120"/>
      <c r="E21" s="121" t="s">
        <v>209</v>
      </c>
      <c r="F21" s="249"/>
      <c r="G21" s="122"/>
      <c r="H21" s="123"/>
      <c r="I21" s="121" t="s">
        <v>209</v>
      </c>
      <c r="J21" s="252"/>
      <c r="K21" s="181"/>
      <c r="L21" s="43"/>
    </row>
    <row r="22" spans="1:12" ht="11.25">
      <c r="A22" s="105"/>
      <c r="B22" s="105"/>
      <c r="C22" s="43"/>
      <c r="D22" s="120"/>
      <c r="E22" s="121" t="s">
        <v>210</v>
      </c>
      <c r="F22" s="249"/>
      <c r="G22" s="122"/>
      <c r="H22" s="123"/>
      <c r="I22" s="121" t="s">
        <v>210</v>
      </c>
      <c r="J22" s="252"/>
      <c r="K22" s="181"/>
      <c r="L22" s="43"/>
    </row>
    <row r="23" spans="1:12" ht="11.25">
      <c r="A23" s="50" t="s">
        <v>211</v>
      </c>
      <c r="B23" s="105"/>
      <c r="C23" s="43"/>
      <c r="D23" s="120"/>
      <c r="E23" s="121" t="s">
        <v>212</v>
      </c>
      <c r="F23" s="249"/>
      <c r="G23" s="122"/>
      <c r="H23" s="123"/>
      <c r="I23" s="121" t="s">
        <v>212</v>
      </c>
      <c r="J23" s="252"/>
      <c r="K23" s="181"/>
      <c r="L23" s="43"/>
    </row>
    <row r="24" spans="1:12" ht="11.25">
      <c r="A24" s="50"/>
      <c r="B24" s="105"/>
      <c r="C24" s="43"/>
      <c r="D24" s="120"/>
      <c r="E24" s="121" t="s">
        <v>213</v>
      </c>
      <c r="F24" s="249"/>
      <c r="G24" s="122"/>
      <c r="H24" s="123"/>
      <c r="I24" s="121" t="s">
        <v>213</v>
      </c>
      <c r="J24" s="252"/>
      <c r="K24" s="181"/>
      <c r="L24" s="43"/>
    </row>
    <row r="25" spans="1:12" ht="11.25">
      <c r="A25" s="105"/>
      <c r="B25" s="105"/>
      <c r="C25" s="43"/>
      <c r="D25" s="120"/>
      <c r="E25" s="121" t="s">
        <v>214</v>
      </c>
      <c r="F25" s="249"/>
      <c r="G25" s="122"/>
      <c r="H25" s="123"/>
      <c r="I25" s="121" t="s">
        <v>214</v>
      </c>
      <c r="J25" s="252"/>
      <c r="K25" s="181"/>
      <c r="L25" s="43"/>
    </row>
    <row r="26" spans="1:12" ht="11.25">
      <c r="A26" s="105"/>
      <c r="B26" s="105"/>
      <c r="C26" s="43"/>
      <c r="D26" s="120"/>
      <c r="E26" s="121" t="s">
        <v>215</v>
      </c>
      <c r="F26" s="249"/>
      <c r="G26" s="122"/>
      <c r="H26" s="123"/>
      <c r="I26" s="121" t="s">
        <v>215</v>
      </c>
      <c r="J26" s="252"/>
      <c r="K26" s="181"/>
      <c r="L26" s="43"/>
    </row>
    <row r="27" spans="1:12" ht="11.25">
      <c r="A27" s="105"/>
      <c r="B27" s="105"/>
      <c r="C27" s="43"/>
      <c r="D27" s="120"/>
      <c r="E27" s="121" t="s">
        <v>216</v>
      </c>
      <c r="F27" s="249"/>
      <c r="G27" s="122"/>
      <c r="H27" s="123"/>
      <c r="I27" s="121" t="s">
        <v>216</v>
      </c>
      <c r="J27" s="252"/>
      <c r="K27" s="181"/>
      <c r="L27" s="43"/>
    </row>
    <row r="28" spans="1:12" ht="11.25">
      <c r="A28" s="105"/>
      <c r="B28" s="105"/>
      <c r="C28" s="43"/>
      <c r="D28" s="120"/>
      <c r="E28" s="121" t="s">
        <v>217</v>
      </c>
      <c r="F28" s="249"/>
      <c r="G28" s="122"/>
      <c r="H28" s="123"/>
      <c r="I28" s="121" t="s">
        <v>217</v>
      </c>
      <c r="J28" s="252"/>
      <c r="K28" s="181"/>
      <c r="L28" s="43"/>
    </row>
    <row r="29" spans="1:12" ht="11.25">
      <c r="A29" s="105"/>
      <c r="B29" s="105"/>
      <c r="C29" s="43"/>
      <c r="D29" s="120"/>
      <c r="E29" s="121" t="s">
        <v>218</v>
      </c>
      <c r="F29" s="249"/>
      <c r="G29" s="122"/>
      <c r="H29" s="123"/>
      <c r="I29" s="121" t="s">
        <v>218</v>
      </c>
      <c r="J29" s="252"/>
      <c r="K29" s="181"/>
      <c r="L29" s="43"/>
    </row>
    <row r="30" spans="1:12" ht="10.5" customHeight="1">
      <c r="A30" s="105"/>
      <c r="B30" s="105"/>
      <c r="C30" s="43"/>
      <c r="D30" s="120"/>
      <c r="E30" s="121" t="s">
        <v>219</v>
      </c>
      <c r="F30" s="249"/>
      <c r="G30" s="122"/>
      <c r="H30" s="123"/>
      <c r="I30" s="121" t="s">
        <v>219</v>
      </c>
      <c r="J30" s="252"/>
      <c r="K30" s="181"/>
      <c r="L30" s="43"/>
    </row>
    <row r="31" spans="1:12" ht="10.5" customHeight="1">
      <c r="A31" s="105"/>
      <c r="B31" s="105"/>
      <c r="C31" s="43"/>
      <c r="D31" s="120"/>
      <c r="E31" s="121"/>
      <c r="F31" s="249"/>
      <c r="G31" s="122"/>
      <c r="H31" s="123"/>
      <c r="I31" s="124"/>
      <c r="J31" s="252"/>
      <c r="K31" s="181"/>
      <c r="L31" s="43"/>
    </row>
    <row r="32" spans="1:12" ht="10.5" customHeight="1">
      <c r="A32" s="105"/>
      <c r="B32" s="105"/>
      <c r="C32" s="43"/>
      <c r="D32" s="120"/>
      <c r="E32" s="121"/>
      <c r="F32" s="249"/>
      <c r="G32" s="122"/>
      <c r="H32" s="123"/>
      <c r="I32" s="124"/>
      <c r="J32" s="252"/>
      <c r="K32" s="181"/>
      <c r="L32" s="43"/>
    </row>
    <row r="33" spans="1:12" ht="10.5" customHeight="1">
      <c r="A33" s="105"/>
      <c r="B33" s="105"/>
      <c r="C33" s="43"/>
      <c r="D33" s="120"/>
      <c r="E33" s="121"/>
      <c r="F33" s="249"/>
      <c r="G33" s="122"/>
      <c r="H33" s="123"/>
      <c r="I33" s="124"/>
      <c r="J33" s="252"/>
      <c r="K33" s="181"/>
      <c r="L33" s="43"/>
    </row>
    <row r="34" spans="1:12" ht="10.5" customHeight="1">
      <c r="A34" s="105"/>
      <c r="B34" s="105"/>
      <c r="C34" s="43"/>
      <c r="D34" s="120"/>
      <c r="E34" s="121"/>
      <c r="F34" s="249"/>
      <c r="G34" s="122"/>
      <c r="H34" s="123"/>
      <c r="I34" s="124"/>
      <c r="J34" s="252"/>
      <c r="K34" s="181"/>
      <c r="L34" s="43"/>
    </row>
    <row r="35" spans="1:12" ht="10.5" customHeight="1">
      <c r="A35" s="105"/>
      <c r="B35" s="105"/>
      <c r="C35" s="43"/>
      <c r="D35" s="120"/>
      <c r="E35" s="121"/>
      <c r="F35" s="249"/>
      <c r="G35" s="122"/>
      <c r="H35" s="123"/>
      <c r="I35" s="124"/>
      <c r="J35" s="252"/>
      <c r="K35" s="181"/>
      <c r="L35" s="43"/>
    </row>
    <row r="36" spans="1:12" ht="11.25">
      <c r="A36" s="105"/>
      <c r="B36" s="105"/>
      <c r="C36" s="43"/>
      <c r="D36" s="125"/>
      <c r="E36" s="126"/>
      <c r="F36" s="250"/>
      <c r="G36" s="127"/>
      <c r="H36" s="128"/>
      <c r="I36" s="124"/>
      <c r="J36" s="250"/>
      <c r="K36" s="182"/>
      <c r="L36" s="43"/>
    </row>
    <row r="37" spans="1:12" ht="11.25">
      <c r="A37" s="50"/>
      <c r="B37" s="49"/>
      <c r="C37" s="108"/>
      <c r="D37" s="103"/>
      <c r="E37" s="102"/>
      <c r="F37" s="110"/>
      <c r="G37" s="112"/>
      <c r="H37" s="103"/>
      <c r="I37" s="102"/>
      <c r="J37" s="110"/>
      <c r="K37" s="178"/>
      <c r="L37" s="43"/>
    </row>
    <row r="38" spans="1:12" ht="11.25">
      <c r="A38" s="105"/>
      <c r="B38" s="105" t="s">
        <v>220</v>
      </c>
      <c r="C38" s="43"/>
      <c r="D38" s="103">
        <f>D10-D20</f>
        <v>0</v>
      </c>
      <c r="E38" s="129"/>
      <c r="F38" s="104"/>
      <c r="G38" s="63"/>
      <c r="H38" s="103">
        <f>H10-H20</f>
        <v>0</v>
      </c>
      <c r="I38" s="103"/>
      <c r="J38" s="104"/>
      <c r="K38" s="179" t="s">
        <v>1</v>
      </c>
      <c r="L38" s="43"/>
    </row>
    <row r="39" spans="1:12" ht="11.25">
      <c r="A39" s="183"/>
      <c r="B39" s="183"/>
      <c r="C39" s="184"/>
      <c r="D39" s="185"/>
      <c r="E39" s="185"/>
      <c r="F39" s="186"/>
      <c r="G39" s="187"/>
      <c r="H39" s="185"/>
      <c r="I39" s="185"/>
      <c r="J39" s="186"/>
      <c r="K39" s="188"/>
      <c r="L39" s="43"/>
    </row>
    <row r="40" spans="1:12" ht="11.25">
      <c r="A40" s="43"/>
      <c r="B40" s="132" t="s">
        <v>221</v>
      </c>
      <c r="C40" s="43"/>
      <c r="D40" s="133"/>
      <c r="E40" s="133"/>
      <c r="F40" s="133"/>
      <c r="G40" s="43"/>
      <c r="H40" s="104"/>
      <c r="I40" s="104"/>
      <c r="J40" s="104"/>
      <c r="K40" s="63"/>
      <c r="L40" s="42"/>
    </row>
    <row r="41" spans="1:12" ht="11.25">
      <c r="A41" s="43"/>
      <c r="B41" s="132"/>
      <c r="C41" s="43"/>
      <c r="D41" s="133"/>
      <c r="E41" s="133"/>
      <c r="F41" s="133"/>
      <c r="G41" s="43"/>
      <c r="H41" s="104"/>
      <c r="I41" s="104"/>
      <c r="J41" s="104"/>
      <c r="K41" s="63"/>
      <c r="L41" s="42"/>
    </row>
    <row r="42" spans="1:4" ht="11.25">
      <c r="A42" s="42" t="s">
        <v>240</v>
      </c>
      <c r="B42" s="42"/>
      <c r="C42" s="42"/>
      <c r="D42" s="42"/>
    </row>
    <row r="43" spans="1:4" ht="17.25">
      <c r="A43" s="134" t="s">
        <v>222</v>
      </c>
      <c r="B43" s="42"/>
      <c r="C43" s="42"/>
      <c r="D43" s="42"/>
    </row>
  </sheetData>
  <sheetProtection/>
  <mergeCells count="4">
    <mergeCell ref="D3:G3"/>
    <mergeCell ref="H3:K3"/>
    <mergeCell ref="E4:F4"/>
    <mergeCell ref="I4:J4"/>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Q24"/>
  <sheetViews>
    <sheetView view="pageBreakPreview" zoomScaleSheetLayoutView="100" zoomScalePageLayoutView="0" workbookViewId="0" topLeftCell="A1">
      <selection activeCell="H4" sqref="H4"/>
    </sheetView>
  </sheetViews>
  <sheetFormatPr defaultColWidth="9.00390625" defaultRowHeight="12"/>
  <cols>
    <col min="1" max="2" width="3.125" style="41" customWidth="1"/>
    <col min="3" max="3" width="4.625" style="41" customWidth="1"/>
    <col min="4" max="4" width="20.125" style="41" customWidth="1"/>
    <col min="5" max="5" width="9.625" style="41" customWidth="1"/>
    <col min="6" max="12" width="11.625" style="41" customWidth="1"/>
    <col min="13" max="13" width="10.50390625" style="41" customWidth="1"/>
    <col min="14" max="15" width="16.125" style="41" customWidth="1"/>
    <col min="16" max="16" width="15.875" style="41" customWidth="1"/>
    <col min="17" max="17" width="0.6171875" style="41" customWidth="1"/>
    <col min="18" max="16384" width="9.375" style="41" customWidth="1"/>
  </cols>
  <sheetData>
    <row r="1" spans="1:16" ht="13.5">
      <c r="A1" s="44" t="s">
        <v>285</v>
      </c>
      <c r="B1" s="42"/>
      <c r="C1" s="42"/>
      <c r="D1" s="54"/>
      <c r="E1" s="4" t="s">
        <v>364</v>
      </c>
      <c r="F1" s="52"/>
      <c r="G1" s="52"/>
      <c r="H1" s="52"/>
      <c r="I1" s="52"/>
      <c r="J1" s="52"/>
      <c r="K1" s="52"/>
      <c r="L1" s="52"/>
      <c r="M1" s="52"/>
      <c r="N1" s="52"/>
      <c r="O1" s="52"/>
      <c r="P1" s="42"/>
    </row>
    <row r="2" spans="1:16" ht="9" customHeight="1">
      <c r="A2" s="42"/>
      <c r="B2" s="42"/>
      <c r="C2" s="42"/>
      <c r="D2" s="54"/>
      <c r="E2" s="54"/>
      <c r="F2" s="52"/>
      <c r="G2" s="52"/>
      <c r="H2" s="52"/>
      <c r="I2" s="52"/>
      <c r="J2" s="52"/>
      <c r="K2" s="52"/>
      <c r="L2" s="463"/>
      <c r="M2" s="463"/>
      <c r="N2" s="463"/>
      <c r="O2" s="463"/>
      <c r="P2" s="463"/>
    </row>
    <row r="3" spans="1:16" ht="20.25" customHeight="1">
      <c r="A3" s="189" t="s">
        <v>223</v>
      </c>
      <c r="B3" s="464" t="s">
        <v>224</v>
      </c>
      <c r="C3" s="190" t="s">
        <v>225</v>
      </c>
      <c r="D3" s="464" t="s">
        <v>226</v>
      </c>
      <c r="E3" s="464" t="s">
        <v>227</v>
      </c>
      <c r="F3" s="466" t="s">
        <v>368</v>
      </c>
      <c r="G3" s="466" t="s">
        <v>367</v>
      </c>
      <c r="H3" s="468" t="s">
        <v>452</v>
      </c>
      <c r="I3" s="468"/>
      <c r="J3" s="468"/>
      <c r="K3" s="469" t="s">
        <v>369</v>
      </c>
      <c r="L3" s="449" t="s">
        <v>366</v>
      </c>
      <c r="M3" s="471" t="s">
        <v>228</v>
      </c>
      <c r="N3" s="447" t="s">
        <v>229</v>
      </c>
      <c r="O3" s="474" t="s">
        <v>425</v>
      </c>
      <c r="P3" s="390" t="s">
        <v>426</v>
      </c>
    </row>
    <row r="4" spans="1:16" ht="20.25" customHeight="1">
      <c r="A4" s="196" t="s">
        <v>230</v>
      </c>
      <c r="B4" s="465"/>
      <c r="C4" s="197" t="s">
        <v>231</v>
      </c>
      <c r="D4" s="465"/>
      <c r="E4" s="465"/>
      <c r="F4" s="467"/>
      <c r="G4" s="473"/>
      <c r="H4" s="244" t="s">
        <v>232</v>
      </c>
      <c r="I4" s="244" t="s">
        <v>233</v>
      </c>
      <c r="J4" s="244" t="s">
        <v>234</v>
      </c>
      <c r="K4" s="470"/>
      <c r="L4" s="450"/>
      <c r="M4" s="472"/>
      <c r="N4" s="448"/>
      <c r="O4" s="475"/>
      <c r="P4" s="451"/>
    </row>
    <row r="5" spans="1:17" ht="26.25" customHeight="1">
      <c r="A5" s="456" t="s">
        <v>352</v>
      </c>
      <c r="B5" s="198"/>
      <c r="C5" s="199"/>
      <c r="D5" s="200"/>
      <c r="E5" s="199"/>
      <c r="F5" s="201"/>
      <c r="G5" s="201"/>
      <c r="H5" s="202"/>
      <c r="I5" s="202"/>
      <c r="J5" s="201"/>
      <c r="K5" s="201"/>
      <c r="L5" s="229"/>
      <c r="M5" s="119"/>
      <c r="N5" s="203" t="s">
        <v>235</v>
      </c>
      <c r="O5" s="204"/>
      <c r="P5" s="205"/>
      <c r="Q5" s="130"/>
    </row>
    <row r="6" spans="1:17" ht="26.25" customHeight="1">
      <c r="A6" s="457"/>
      <c r="B6" s="55"/>
      <c r="C6" s="243"/>
      <c r="D6" s="142"/>
      <c r="E6" s="243"/>
      <c r="F6" s="102"/>
      <c r="G6" s="102"/>
      <c r="H6" s="102"/>
      <c r="I6" s="143"/>
      <c r="J6" s="102"/>
      <c r="K6" s="102"/>
      <c r="L6" s="230"/>
      <c r="M6" s="144"/>
      <c r="N6" s="145" t="s">
        <v>236</v>
      </c>
      <c r="O6" s="151"/>
      <c r="P6" s="191"/>
      <c r="Q6" s="130"/>
    </row>
    <row r="7" spans="1:17" ht="26.25" customHeight="1">
      <c r="A7" s="458"/>
      <c r="B7" s="452" t="s">
        <v>237</v>
      </c>
      <c r="C7" s="453"/>
      <c r="D7" s="454"/>
      <c r="E7" s="246"/>
      <c r="F7" s="206">
        <f aca="true" t="shared" si="0" ref="F7:K7">SUM(F5:F6)</f>
        <v>0</v>
      </c>
      <c r="G7" s="206">
        <f t="shared" si="0"/>
        <v>0</v>
      </c>
      <c r="H7" s="206">
        <f t="shared" si="0"/>
        <v>0</v>
      </c>
      <c r="I7" s="207">
        <f t="shared" si="0"/>
        <v>0</v>
      </c>
      <c r="J7" s="206">
        <f t="shared" si="0"/>
        <v>0</v>
      </c>
      <c r="K7" s="206">
        <f t="shared" si="0"/>
        <v>0</v>
      </c>
      <c r="L7" s="231"/>
      <c r="M7" s="128"/>
      <c r="N7" s="208"/>
      <c r="O7" s="209"/>
      <c r="P7" s="210"/>
      <c r="Q7" s="9"/>
    </row>
    <row r="8" spans="1:17" ht="26.25" customHeight="1">
      <c r="A8" s="456" t="s">
        <v>353</v>
      </c>
      <c r="B8" s="146"/>
      <c r="C8" s="147"/>
      <c r="D8" s="148"/>
      <c r="E8" s="147"/>
      <c r="F8" s="103"/>
      <c r="G8" s="103"/>
      <c r="H8" s="103"/>
      <c r="I8" s="149"/>
      <c r="J8" s="103"/>
      <c r="K8" s="103"/>
      <c r="L8" s="232"/>
      <c r="M8" s="123"/>
      <c r="N8" s="150" t="s">
        <v>236</v>
      </c>
      <c r="O8" s="152"/>
      <c r="P8" s="192"/>
      <c r="Q8" s="9"/>
    </row>
    <row r="9" spans="1:17" ht="26.25" customHeight="1">
      <c r="A9" s="459"/>
      <c r="B9" s="55"/>
      <c r="C9" s="243"/>
      <c r="D9" s="142"/>
      <c r="E9" s="243"/>
      <c r="F9" s="102"/>
      <c r="G9" s="102"/>
      <c r="H9" s="102"/>
      <c r="I9" s="143"/>
      <c r="J9" s="102"/>
      <c r="K9" s="102"/>
      <c r="L9" s="230"/>
      <c r="M9" s="144"/>
      <c r="N9" s="145" t="s">
        <v>236</v>
      </c>
      <c r="O9" s="151"/>
      <c r="P9" s="156"/>
      <c r="Q9" s="9"/>
    </row>
    <row r="10" spans="1:17" ht="26.25" customHeight="1">
      <c r="A10" s="450"/>
      <c r="B10" s="443" t="s">
        <v>237</v>
      </c>
      <c r="C10" s="444"/>
      <c r="D10" s="445"/>
      <c r="E10" s="243"/>
      <c r="F10" s="102">
        <f aca="true" t="shared" si="1" ref="F10:K10">SUM(F8:F9)</f>
        <v>0</v>
      </c>
      <c r="G10" s="102">
        <f t="shared" si="1"/>
        <v>0</v>
      </c>
      <c r="H10" s="102">
        <f t="shared" si="1"/>
        <v>0</v>
      </c>
      <c r="I10" s="143">
        <f t="shared" si="1"/>
        <v>0</v>
      </c>
      <c r="J10" s="102">
        <f t="shared" si="1"/>
        <v>0</v>
      </c>
      <c r="K10" s="102">
        <f t="shared" si="1"/>
        <v>0</v>
      </c>
      <c r="L10" s="230"/>
      <c r="M10" s="123"/>
      <c r="N10" s="104"/>
      <c r="O10" s="211"/>
      <c r="P10" s="192"/>
      <c r="Q10" s="9"/>
    </row>
    <row r="11" spans="1:17" ht="26.25" customHeight="1">
      <c r="A11" s="456" t="s">
        <v>354</v>
      </c>
      <c r="B11" s="212"/>
      <c r="C11" s="212"/>
      <c r="D11" s="212"/>
      <c r="E11" s="212"/>
      <c r="F11" s="213"/>
      <c r="G11" s="213"/>
      <c r="H11" s="213"/>
      <c r="I11" s="214"/>
      <c r="J11" s="213"/>
      <c r="K11" s="213"/>
      <c r="L11" s="233"/>
      <c r="M11" s="213"/>
      <c r="N11" s="215" t="s">
        <v>235</v>
      </c>
      <c r="O11" s="216"/>
      <c r="P11" s="217"/>
      <c r="Q11" s="9"/>
    </row>
    <row r="12" spans="1:17" ht="26.25" customHeight="1">
      <c r="A12" s="459"/>
      <c r="B12" s="146"/>
      <c r="C12" s="147"/>
      <c r="D12" s="148"/>
      <c r="E12" s="147"/>
      <c r="F12" s="103"/>
      <c r="G12" s="103"/>
      <c r="H12" s="103"/>
      <c r="I12" s="149"/>
      <c r="J12" s="103"/>
      <c r="K12" s="103"/>
      <c r="L12" s="232"/>
      <c r="M12" s="359"/>
      <c r="N12" s="360" t="s">
        <v>236</v>
      </c>
      <c r="O12" s="361"/>
      <c r="P12" s="362"/>
      <c r="Q12" s="9"/>
    </row>
    <row r="13" spans="1:16" ht="26.25" customHeight="1">
      <c r="A13" s="450"/>
      <c r="B13" s="452" t="s">
        <v>237</v>
      </c>
      <c r="C13" s="453"/>
      <c r="D13" s="454"/>
      <c r="E13" s="218"/>
      <c r="F13" s="219">
        <f aca="true" t="shared" si="2" ref="F13:K13">SUM(F11:F12)</f>
        <v>0</v>
      </c>
      <c r="G13" s="219">
        <f t="shared" si="2"/>
        <v>0</v>
      </c>
      <c r="H13" s="219">
        <f t="shared" si="2"/>
        <v>0</v>
      </c>
      <c r="I13" s="219">
        <f t="shared" si="2"/>
        <v>0</v>
      </c>
      <c r="J13" s="219">
        <f t="shared" si="2"/>
        <v>0</v>
      </c>
      <c r="K13" s="219">
        <f t="shared" si="2"/>
        <v>0</v>
      </c>
      <c r="L13" s="234"/>
      <c r="M13" s="363"/>
      <c r="N13" s="364"/>
      <c r="O13" s="365"/>
      <c r="P13" s="366"/>
    </row>
    <row r="14" spans="1:16" ht="26.25" customHeight="1">
      <c r="A14" s="460" t="s">
        <v>379</v>
      </c>
      <c r="B14" s="241"/>
      <c r="C14" s="241"/>
      <c r="D14" s="241"/>
      <c r="E14" s="245"/>
      <c r="F14" s="193"/>
      <c r="G14" s="193"/>
      <c r="H14" s="193"/>
      <c r="I14" s="193"/>
      <c r="J14" s="193"/>
      <c r="K14" s="193"/>
      <c r="L14" s="235"/>
      <c r="M14" s="194"/>
      <c r="N14" s="227" t="s">
        <v>236</v>
      </c>
      <c r="O14" s="225"/>
      <c r="P14" s="195"/>
    </row>
    <row r="15" spans="1:16" ht="26.25" customHeight="1">
      <c r="A15" s="391"/>
      <c r="B15" s="226"/>
      <c r="C15" s="226"/>
      <c r="D15" s="226"/>
      <c r="E15" s="245"/>
      <c r="F15" s="193"/>
      <c r="G15" s="193"/>
      <c r="H15" s="193"/>
      <c r="I15" s="193"/>
      <c r="J15" s="193"/>
      <c r="K15" s="193"/>
      <c r="L15" s="193"/>
      <c r="M15" s="194"/>
      <c r="N15" s="228" t="s">
        <v>236</v>
      </c>
      <c r="O15" s="225"/>
      <c r="P15" s="195"/>
    </row>
    <row r="16" spans="1:16" ht="26.25" customHeight="1">
      <c r="A16" s="391"/>
      <c r="B16" s="437" t="s">
        <v>237</v>
      </c>
      <c r="C16" s="461"/>
      <c r="D16" s="462"/>
      <c r="E16" s="326"/>
      <c r="F16" s="102">
        <f aca="true" t="shared" si="3" ref="F16:K16">SUM(F14:F15)</f>
        <v>0</v>
      </c>
      <c r="G16" s="102">
        <f t="shared" si="3"/>
        <v>0</v>
      </c>
      <c r="H16" s="102">
        <f t="shared" si="3"/>
        <v>0</v>
      </c>
      <c r="I16" s="143">
        <f t="shared" si="3"/>
        <v>0</v>
      </c>
      <c r="J16" s="102">
        <f t="shared" si="3"/>
        <v>0</v>
      </c>
      <c r="K16" s="102">
        <f t="shared" si="3"/>
        <v>0</v>
      </c>
      <c r="L16" s="102"/>
      <c r="M16" s="327"/>
      <c r="N16" s="327"/>
      <c r="O16" s="328"/>
      <c r="P16" s="329"/>
    </row>
    <row r="17" spans="1:16" ht="26.25" customHeight="1">
      <c r="A17" s="438" t="s">
        <v>239</v>
      </c>
      <c r="B17" s="455"/>
      <c r="C17" s="455"/>
      <c r="D17" s="439"/>
      <c r="E17" s="383"/>
      <c r="F17" s="384">
        <f aca="true" t="shared" si="4" ref="F17:K17">F7+F10+F13+F16</f>
        <v>0</v>
      </c>
      <c r="G17" s="384">
        <f t="shared" si="4"/>
        <v>0</v>
      </c>
      <c r="H17" s="384">
        <f t="shared" si="4"/>
        <v>0</v>
      </c>
      <c r="I17" s="384">
        <f t="shared" si="4"/>
        <v>0</v>
      </c>
      <c r="J17" s="384">
        <f t="shared" si="4"/>
        <v>0</v>
      </c>
      <c r="K17" s="384">
        <f t="shared" si="4"/>
        <v>0</v>
      </c>
      <c r="L17" s="384"/>
      <c r="M17" s="363"/>
      <c r="N17" s="363"/>
      <c r="O17" s="364"/>
      <c r="P17" s="366"/>
    </row>
    <row r="18" spans="1:16" ht="6.75" customHeight="1">
      <c r="A18" s="5"/>
      <c r="B18" s="5"/>
      <c r="C18" s="5"/>
      <c r="D18" s="5"/>
      <c r="E18" s="5"/>
      <c r="F18" s="5"/>
      <c r="G18" s="5"/>
      <c r="H18" s="5"/>
      <c r="I18" s="5"/>
      <c r="J18" s="5"/>
      <c r="K18" s="5"/>
      <c r="L18" s="5"/>
      <c r="M18" s="5"/>
      <c r="N18" s="5"/>
      <c r="O18" s="5"/>
      <c r="P18" s="5"/>
    </row>
    <row r="19" spans="1:16" ht="13.5" customHeight="1">
      <c r="A19" s="5"/>
      <c r="B19" s="265" t="s">
        <v>356</v>
      </c>
      <c r="C19" s="5"/>
      <c r="D19" s="5"/>
      <c r="E19" s="5"/>
      <c r="F19" s="5"/>
      <c r="G19" s="5"/>
      <c r="H19" s="5"/>
      <c r="I19" s="5"/>
      <c r="J19" s="5"/>
      <c r="K19" s="5"/>
      <c r="L19" s="5"/>
      <c r="M19" s="5"/>
      <c r="N19" s="5"/>
      <c r="O19" s="5"/>
      <c r="P19" s="5"/>
    </row>
    <row r="20" spans="1:16" ht="13.5" customHeight="1">
      <c r="A20" s="5"/>
      <c r="B20" s="42" t="s">
        <v>427</v>
      </c>
      <c r="C20" s="5"/>
      <c r="D20" s="5"/>
      <c r="E20" s="5"/>
      <c r="F20" s="5"/>
      <c r="G20" s="5"/>
      <c r="H20" s="5"/>
      <c r="I20" s="5"/>
      <c r="J20" s="5"/>
      <c r="K20" s="5"/>
      <c r="L20" s="5"/>
      <c r="M20" s="5"/>
      <c r="N20" s="5"/>
      <c r="O20" s="5"/>
      <c r="P20" s="5"/>
    </row>
    <row r="21" spans="1:16" ht="13.5" customHeight="1">
      <c r="A21" s="5"/>
      <c r="B21" s="42" t="s">
        <v>424</v>
      </c>
      <c r="C21" s="5"/>
      <c r="D21" s="5"/>
      <c r="E21" s="5"/>
      <c r="F21" s="5"/>
      <c r="G21" s="5"/>
      <c r="H21" s="5"/>
      <c r="I21" s="5"/>
      <c r="J21" s="5"/>
      <c r="K21" s="5"/>
      <c r="L21" s="5"/>
      <c r="M21" s="5"/>
      <c r="N21" s="5"/>
      <c r="O21" s="5"/>
      <c r="P21" s="5"/>
    </row>
    <row r="22" ht="9.75" customHeight="1"/>
    <row r="23" spans="1:16" ht="19.5" customHeight="1">
      <c r="A23" s="44" t="s">
        <v>357</v>
      </c>
      <c r="B23" s="268"/>
      <c r="C23" s="80"/>
      <c r="D23" s="42"/>
      <c r="E23" s="89" t="s">
        <v>358</v>
      </c>
      <c r="F23" s="269">
        <f>'【参考資料】(2)効果指数'!K11</f>
      </c>
      <c r="G23" s="42"/>
      <c r="H23" s="42"/>
      <c r="I23" s="42"/>
      <c r="J23" s="42"/>
      <c r="K23" s="42"/>
      <c r="L23" s="42"/>
      <c r="M23" s="42"/>
      <c r="N23" s="42"/>
      <c r="O23" s="42"/>
      <c r="P23" s="42"/>
    </row>
    <row r="24" spans="1:16" ht="11.25">
      <c r="A24" s="42"/>
      <c r="B24" s="42"/>
      <c r="C24" s="42"/>
      <c r="D24" s="42"/>
      <c r="E24" s="42" t="s">
        <v>359</v>
      </c>
      <c r="F24" s="42"/>
      <c r="G24" s="42"/>
      <c r="H24" s="42"/>
      <c r="I24" s="42"/>
      <c r="J24" s="42"/>
      <c r="K24" s="42"/>
      <c r="L24" s="42"/>
      <c r="M24" s="42"/>
      <c r="N24" s="42"/>
      <c r="O24" s="42"/>
      <c r="P24" s="42"/>
    </row>
    <row r="25" ht="16.5" customHeight="1"/>
  </sheetData>
  <sheetProtection/>
  <mergeCells count="22">
    <mergeCell ref="L2:P2"/>
    <mergeCell ref="B3:B4"/>
    <mergeCell ref="D3:D4"/>
    <mergeCell ref="E3:E4"/>
    <mergeCell ref="F3:F4"/>
    <mergeCell ref="H3:J3"/>
    <mergeCell ref="K3:K4"/>
    <mergeCell ref="M3:M4"/>
    <mergeCell ref="G3:G4"/>
    <mergeCell ref="O3:O4"/>
    <mergeCell ref="A17:D17"/>
    <mergeCell ref="A5:A7"/>
    <mergeCell ref="A8:A10"/>
    <mergeCell ref="A11:A13"/>
    <mergeCell ref="A14:A16"/>
    <mergeCell ref="B16:D16"/>
    <mergeCell ref="N3:N4"/>
    <mergeCell ref="L3:L4"/>
    <mergeCell ref="P3:P4"/>
    <mergeCell ref="B7:D7"/>
    <mergeCell ref="B10:D10"/>
    <mergeCell ref="B13:D13"/>
  </mergeCells>
  <printOptions/>
  <pageMargins left="0.7874015748031497" right="0.5905511811023623" top="0.7874015748031497" bottom="0.5905511811023623" header="0" footer="0"/>
  <pageSetup horizontalDpi="600" verticalDpi="600" orientation="landscape" paperSize="9" scale="88" r:id="rId1"/>
</worksheet>
</file>

<file path=xl/worksheets/sheet9.xml><?xml version="1.0" encoding="utf-8"?>
<worksheet xmlns="http://schemas.openxmlformats.org/spreadsheetml/2006/main" xmlns:r="http://schemas.openxmlformats.org/officeDocument/2006/relationships">
  <sheetPr>
    <pageSetUpPr fitToPage="1"/>
  </sheetPr>
  <dimension ref="B1:U55"/>
  <sheetViews>
    <sheetView zoomScalePageLayoutView="0" workbookViewId="0" topLeftCell="A1">
      <selection activeCell="N22" sqref="N22"/>
    </sheetView>
  </sheetViews>
  <sheetFormatPr defaultColWidth="9.00390625" defaultRowHeight="12"/>
  <cols>
    <col min="2" max="2" width="7.875" style="0" customWidth="1"/>
    <col min="3" max="3" width="6.875" style="0" customWidth="1"/>
    <col min="4" max="4" width="20.875" style="0" customWidth="1"/>
    <col min="5" max="5" width="2.875" style="0" customWidth="1"/>
    <col min="6" max="6" width="20.875" style="0" customWidth="1"/>
    <col min="7" max="7" width="2.875" style="0" customWidth="1"/>
    <col min="8" max="8" width="20.875" style="0" customWidth="1"/>
    <col min="9" max="9" width="2.875" style="0" customWidth="1"/>
    <col min="10" max="10" width="13.00390625" style="0" customWidth="1"/>
    <col min="11" max="11" width="2.625" style="0" customWidth="1"/>
  </cols>
  <sheetData>
    <row r="1" ht="13.5">
      <c r="C1" s="4" t="s">
        <v>45</v>
      </c>
    </row>
    <row r="3" spans="2:21" ht="11.25">
      <c r="B3" s="13" t="s">
        <v>39</v>
      </c>
      <c r="C3" s="13" t="s">
        <v>46</v>
      </c>
      <c r="D3" s="7" t="s">
        <v>47</v>
      </c>
      <c r="E3" s="28"/>
      <c r="F3" s="7" t="s">
        <v>47</v>
      </c>
      <c r="G3" s="28"/>
      <c r="H3" s="7" t="s">
        <v>47</v>
      </c>
      <c r="I3" s="28"/>
      <c r="J3" s="13" t="s">
        <v>42</v>
      </c>
      <c r="K3" s="24"/>
      <c r="L3" s="10"/>
      <c r="M3" s="10"/>
      <c r="N3" s="10"/>
      <c r="O3" s="10"/>
      <c r="P3" s="10"/>
      <c r="Q3" s="10"/>
      <c r="R3" s="10"/>
      <c r="S3" s="10"/>
      <c r="T3" s="10"/>
      <c r="U3" s="2"/>
    </row>
    <row r="4" spans="2:21" ht="11.25">
      <c r="B4" s="21"/>
      <c r="C4" s="21"/>
      <c r="D4" s="22" t="s">
        <v>106</v>
      </c>
      <c r="E4" s="30"/>
      <c r="F4" s="22" t="s">
        <v>106</v>
      </c>
      <c r="G4" s="22" t="s">
        <v>106</v>
      </c>
      <c r="H4" s="22" t="s">
        <v>106</v>
      </c>
      <c r="I4" s="30"/>
      <c r="J4" s="21" t="s">
        <v>43</v>
      </c>
      <c r="K4" s="482" t="s">
        <v>95</v>
      </c>
      <c r="L4" s="483"/>
      <c r="M4" s="483"/>
      <c r="N4" s="483"/>
      <c r="O4" s="483"/>
      <c r="P4" s="483"/>
      <c r="Q4" s="483"/>
      <c r="R4" s="483"/>
      <c r="S4" s="483"/>
      <c r="T4" s="483"/>
      <c r="U4" s="484"/>
    </row>
    <row r="5" spans="2:21" ht="11.25">
      <c r="B5" s="14"/>
      <c r="C5" s="14"/>
      <c r="D5" s="27"/>
      <c r="E5" s="29"/>
      <c r="F5" s="27"/>
      <c r="G5" s="29"/>
      <c r="H5" s="27"/>
      <c r="I5" s="29"/>
      <c r="J5" s="19"/>
      <c r="K5" s="15"/>
      <c r="L5" s="26"/>
      <c r="M5" s="26"/>
      <c r="N5" s="26"/>
      <c r="O5" s="26"/>
      <c r="P5" s="26"/>
      <c r="Q5" s="26"/>
      <c r="R5" s="26"/>
      <c r="S5" s="26"/>
      <c r="T5" s="26"/>
      <c r="U5" s="3"/>
    </row>
    <row r="6" spans="2:21" ht="11.25">
      <c r="B6" s="476" t="s">
        <v>44</v>
      </c>
      <c r="C6" s="477"/>
      <c r="D6" s="25"/>
      <c r="E6" s="18"/>
      <c r="F6" s="25"/>
      <c r="G6" s="18"/>
      <c r="H6" s="25"/>
      <c r="I6" s="18"/>
      <c r="J6" s="20"/>
      <c r="K6" s="24"/>
      <c r="L6" s="10"/>
      <c r="M6" s="10"/>
      <c r="N6" s="10"/>
      <c r="O6" s="10"/>
      <c r="P6" s="10"/>
      <c r="Q6" s="10"/>
      <c r="R6" s="10"/>
      <c r="S6" s="10"/>
      <c r="T6" s="10"/>
      <c r="U6" s="2"/>
    </row>
    <row r="7" spans="2:21" ht="11.25">
      <c r="B7" s="6" t="s">
        <v>93</v>
      </c>
      <c r="C7" s="8">
        <v>-43</v>
      </c>
      <c r="D7" s="16"/>
      <c r="E7" s="16"/>
      <c r="F7" s="16"/>
      <c r="G7" s="16"/>
      <c r="H7" s="16"/>
      <c r="I7" s="16"/>
      <c r="J7" s="31"/>
      <c r="K7" s="38"/>
      <c r="L7" s="11" t="s">
        <v>107</v>
      </c>
      <c r="M7" s="1"/>
      <c r="N7" s="1"/>
      <c r="O7" s="1"/>
      <c r="P7" s="1"/>
      <c r="Q7" s="1"/>
      <c r="R7" s="1"/>
      <c r="S7" s="1"/>
      <c r="T7" s="1"/>
      <c r="U7" s="23"/>
    </row>
    <row r="8" spans="2:21" ht="11.25">
      <c r="B8" s="6" t="s">
        <v>48</v>
      </c>
      <c r="C8" s="8">
        <v>-42</v>
      </c>
      <c r="D8" s="16"/>
      <c r="E8" s="16"/>
      <c r="F8" s="16"/>
      <c r="G8" s="16"/>
      <c r="H8" s="16"/>
      <c r="I8" s="16"/>
      <c r="J8" s="31"/>
      <c r="K8" s="38"/>
      <c r="L8" s="11" t="s">
        <v>108</v>
      </c>
      <c r="M8" s="1"/>
      <c r="N8" s="1"/>
      <c r="O8" s="1"/>
      <c r="P8" s="1"/>
      <c r="Q8" s="1"/>
      <c r="R8" s="1"/>
      <c r="S8" s="1"/>
      <c r="T8" s="1"/>
      <c r="U8" s="23"/>
    </row>
    <row r="9" spans="2:21" ht="11.25">
      <c r="B9" s="6" t="s">
        <v>49</v>
      </c>
      <c r="C9" s="8">
        <v>-41</v>
      </c>
      <c r="D9" s="16"/>
      <c r="E9" s="16"/>
      <c r="F9" s="16"/>
      <c r="G9" s="16"/>
      <c r="H9" s="16"/>
      <c r="I9" s="16"/>
      <c r="J9" s="31"/>
      <c r="K9" s="38"/>
      <c r="L9" s="11" t="s">
        <v>94</v>
      </c>
      <c r="M9" s="1"/>
      <c r="N9" s="1"/>
      <c r="O9" s="1"/>
      <c r="P9" s="1"/>
      <c r="Q9" s="1"/>
      <c r="R9" s="1"/>
      <c r="S9" s="1"/>
      <c r="T9" s="1"/>
      <c r="U9" s="23"/>
    </row>
    <row r="10" spans="2:21" ht="11.25">
      <c r="B10" s="6" t="s">
        <v>50</v>
      </c>
      <c r="C10" s="8">
        <v>-40</v>
      </c>
      <c r="D10" s="16"/>
      <c r="E10" s="16"/>
      <c r="F10" s="16"/>
      <c r="G10" s="16"/>
      <c r="H10" s="16"/>
      <c r="I10" s="16"/>
      <c r="J10" s="31"/>
      <c r="K10" s="38"/>
      <c r="L10" s="11"/>
      <c r="M10" s="1"/>
      <c r="N10" s="1"/>
      <c r="O10" s="1"/>
      <c r="P10" s="1"/>
      <c r="Q10" s="1"/>
      <c r="R10" s="1"/>
      <c r="S10" s="1"/>
      <c r="T10" s="1"/>
      <c r="U10" s="23"/>
    </row>
    <row r="11" spans="2:21" ht="11.25">
      <c r="B11" s="6" t="s">
        <v>51</v>
      </c>
      <c r="C11" s="8">
        <v>-39</v>
      </c>
      <c r="D11" s="16"/>
      <c r="E11" s="16"/>
      <c r="F11" s="16"/>
      <c r="G11" s="16"/>
      <c r="H11" s="16"/>
      <c r="I11" s="16"/>
      <c r="J11" s="31"/>
      <c r="K11" s="38"/>
      <c r="L11" s="11"/>
      <c r="M11" s="1"/>
      <c r="N11" s="1"/>
      <c r="O11" s="1"/>
      <c r="P11" s="1"/>
      <c r="Q11" s="1"/>
      <c r="R11" s="1"/>
      <c r="S11" s="1"/>
      <c r="T11" s="1"/>
      <c r="U11" s="23"/>
    </row>
    <row r="12" spans="2:21" ht="11.25">
      <c r="B12" s="6" t="s">
        <v>52</v>
      </c>
      <c r="C12" s="8">
        <v>-38</v>
      </c>
      <c r="D12" s="16"/>
      <c r="E12" s="16"/>
      <c r="F12" s="16"/>
      <c r="G12" s="16"/>
      <c r="H12" s="16"/>
      <c r="I12" s="16"/>
      <c r="J12" s="31"/>
      <c r="K12" s="38"/>
      <c r="L12" s="11"/>
      <c r="M12" s="1"/>
      <c r="N12" s="1"/>
      <c r="O12" s="1"/>
      <c r="P12" s="1"/>
      <c r="Q12" s="1"/>
      <c r="R12" s="1"/>
      <c r="S12" s="1"/>
      <c r="T12" s="1"/>
      <c r="U12" s="23"/>
    </row>
    <row r="13" spans="2:21" ht="11.25">
      <c r="B13" s="6" t="s">
        <v>53</v>
      </c>
      <c r="C13" s="8">
        <v>-37</v>
      </c>
      <c r="D13" s="16"/>
      <c r="E13" s="16"/>
      <c r="F13" s="16"/>
      <c r="G13" s="16"/>
      <c r="H13" s="16"/>
      <c r="I13" s="16"/>
      <c r="J13" s="31"/>
      <c r="K13" s="38"/>
      <c r="M13" s="1"/>
      <c r="N13" s="1"/>
      <c r="O13" s="1"/>
      <c r="P13" s="1"/>
      <c r="Q13" s="1"/>
      <c r="R13" s="1"/>
      <c r="S13" s="1"/>
      <c r="T13" s="1"/>
      <c r="U13" s="23"/>
    </row>
    <row r="14" spans="2:21" ht="11.25">
      <c r="B14" s="6" t="s">
        <v>54</v>
      </c>
      <c r="C14" s="8">
        <v>-36</v>
      </c>
      <c r="D14" s="16"/>
      <c r="E14" s="16"/>
      <c r="F14" s="16"/>
      <c r="G14" s="16"/>
      <c r="H14" s="16"/>
      <c r="I14" s="16"/>
      <c r="J14" s="31"/>
      <c r="K14" s="38"/>
      <c r="M14" s="1"/>
      <c r="N14" s="1"/>
      <c r="O14" s="1"/>
      <c r="P14" s="1"/>
      <c r="Q14" s="1"/>
      <c r="R14" s="1"/>
      <c r="S14" s="1"/>
      <c r="T14" s="1"/>
      <c r="U14" s="23"/>
    </row>
    <row r="15" spans="2:21" ht="11.25">
      <c r="B15" s="6" t="s">
        <v>55</v>
      </c>
      <c r="C15" s="8">
        <v>-35</v>
      </c>
      <c r="D15" s="16"/>
      <c r="E15" s="16"/>
      <c r="F15" s="16"/>
      <c r="G15" s="16"/>
      <c r="H15" s="16"/>
      <c r="I15" s="16"/>
      <c r="J15" s="31"/>
      <c r="K15" s="38"/>
      <c r="M15" s="1"/>
      <c r="N15" s="1"/>
      <c r="O15" s="1"/>
      <c r="P15" s="1"/>
      <c r="Q15" s="1"/>
      <c r="R15" s="1"/>
      <c r="S15" s="1"/>
      <c r="T15" s="1"/>
      <c r="U15" s="23"/>
    </row>
    <row r="16" spans="2:21" ht="11.25">
      <c r="B16" s="6" t="s">
        <v>56</v>
      </c>
      <c r="C16" s="8">
        <v>-34</v>
      </c>
      <c r="D16" s="16"/>
      <c r="E16" s="16"/>
      <c r="F16" s="16"/>
      <c r="G16" s="16"/>
      <c r="H16" s="16"/>
      <c r="I16" s="16"/>
      <c r="J16" s="31"/>
      <c r="K16" s="38"/>
      <c r="L16" s="39"/>
      <c r="M16" s="1"/>
      <c r="N16" s="1"/>
      <c r="O16" s="1"/>
      <c r="P16" s="1"/>
      <c r="Q16" s="1"/>
      <c r="R16" s="1"/>
      <c r="S16" s="1"/>
      <c r="T16" s="1"/>
      <c r="U16" s="23"/>
    </row>
    <row r="17" spans="2:21" ht="11.25">
      <c r="B17" s="6" t="s">
        <v>57</v>
      </c>
      <c r="C17" s="8">
        <v>-33</v>
      </c>
      <c r="D17" s="16"/>
      <c r="E17" s="16"/>
      <c r="F17" s="16"/>
      <c r="G17" s="16"/>
      <c r="H17" s="16"/>
      <c r="I17" s="16"/>
      <c r="J17" s="31"/>
      <c r="K17" s="38"/>
      <c r="L17" s="11"/>
      <c r="M17" s="1"/>
      <c r="N17" s="1"/>
      <c r="O17" s="1"/>
      <c r="P17" s="1"/>
      <c r="Q17" s="1"/>
      <c r="R17" s="1"/>
      <c r="S17" s="1"/>
      <c r="T17" s="1"/>
      <c r="U17" s="23"/>
    </row>
    <row r="18" spans="2:21" ht="11.25">
      <c r="B18" s="6" t="s">
        <v>58</v>
      </c>
      <c r="C18" s="8">
        <v>-32</v>
      </c>
      <c r="D18" s="16"/>
      <c r="E18" s="16"/>
      <c r="F18" s="16"/>
      <c r="G18" s="16"/>
      <c r="H18" s="16"/>
      <c r="I18" s="16"/>
      <c r="J18" s="31"/>
      <c r="K18" s="38"/>
      <c r="L18" s="39"/>
      <c r="M18" s="1"/>
      <c r="N18" s="1"/>
      <c r="O18" s="1"/>
      <c r="P18" s="1"/>
      <c r="Q18" s="1"/>
      <c r="R18" s="1"/>
      <c r="S18" s="1"/>
      <c r="T18" s="1"/>
      <c r="U18" s="23"/>
    </row>
    <row r="19" spans="2:21" ht="11.25">
      <c r="B19" s="6" t="s">
        <v>59</v>
      </c>
      <c r="C19" s="8">
        <v>-31</v>
      </c>
      <c r="D19" s="16"/>
      <c r="E19" s="16"/>
      <c r="F19" s="16"/>
      <c r="G19" s="16"/>
      <c r="H19" s="16"/>
      <c r="I19" s="16"/>
      <c r="J19" s="31"/>
      <c r="K19" s="38"/>
      <c r="L19" s="39"/>
      <c r="M19" s="1"/>
      <c r="N19" s="1"/>
      <c r="O19" s="1"/>
      <c r="P19" s="1"/>
      <c r="Q19" s="1"/>
      <c r="R19" s="1"/>
      <c r="S19" s="1"/>
      <c r="T19" s="1"/>
      <c r="U19" s="23"/>
    </row>
    <row r="20" spans="2:21" ht="11.25">
      <c r="B20" s="6" t="s">
        <v>60</v>
      </c>
      <c r="C20" s="8">
        <v>-30</v>
      </c>
      <c r="D20" s="16"/>
      <c r="E20" s="16"/>
      <c r="F20" s="16"/>
      <c r="G20" s="16"/>
      <c r="H20" s="16"/>
      <c r="I20" s="16"/>
      <c r="J20" s="31"/>
      <c r="K20" s="38"/>
      <c r="L20" s="39"/>
      <c r="M20" s="1"/>
      <c r="N20" s="1"/>
      <c r="O20" s="1"/>
      <c r="P20" s="1"/>
      <c r="Q20" s="1"/>
      <c r="R20" s="1"/>
      <c r="S20" s="1"/>
      <c r="T20" s="1"/>
      <c r="U20" s="23"/>
    </row>
    <row r="21" spans="2:21" ht="11.25">
      <c r="B21" s="6" t="s">
        <v>61</v>
      </c>
      <c r="C21" s="8">
        <v>-29</v>
      </c>
      <c r="D21" s="16"/>
      <c r="E21" s="16"/>
      <c r="F21" s="16"/>
      <c r="G21" s="16"/>
      <c r="H21" s="16"/>
      <c r="I21" s="16"/>
      <c r="J21" s="31"/>
      <c r="K21" s="38"/>
      <c r="L21" s="39"/>
      <c r="M21" s="1"/>
      <c r="N21" s="1"/>
      <c r="O21" s="1"/>
      <c r="P21" s="1"/>
      <c r="Q21" s="1"/>
      <c r="R21" s="1"/>
      <c r="S21" s="1"/>
      <c r="T21" s="1"/>
      <c r="U21" s="23"/>
    </row>
    <row r="22" spans="2:21" ht="11.25">
      <c r="B22" s="6" t="s">
        <v>62</v>
      </c>
      <c r="C22" s="8">
        <v>-28</v>
      </c>
      <c r="D22" s="16"/>
      <c r="E22" s="16"/>
      <c r="F22" s="16"/>
      <c r="G22" s="16"/>
      <c r="H22" s="16"/>
      <c r="I22" s="16"/>
      <c r="J22" s="31"/>
      <c r="K22" s="38"/>
      <c r="L22" s="39"/>
      <c r="M22" s="1"/>
      <c r="N22" s="1"/>
      <c r="O22" s="1"/>
      <c r="P22" s="1"/>
      <c r="Q22" s="1"/>
      <c r="R22" s="1"/>
      <c r="S22" s="1"/>
      <c r="T22" s="1"/>
      <c r="U22" s="23"/>
    </row>
    <row r="23" spans="2:21" ht="11.25">
      <c r="B23" s="6" t="s">
        <v>63</v>
      </c>
      <c r="C23" s="8">
        <v>-27</v>
      </c>
      <c r="D23" s="16"/>
      <c r="E23" s="16"/>
      <c r="F23" s="16"/>
      <c r="G23" s="16"/>
      <c r="H23" s="16"/>
      <c r="I23" s="16"/>
      <c r="J23" s="31"/>
      <c r="K23" s="38"/>
      <c r="L23" s="39"/>
      <c r="M23" s="1"/>
      <c r="N23" s="1"/>
      <c r="O23" s="1"/>
      <c r="P23" s="1"/>
      <c r="Q23" s="1"/>
      <c r="R23" s="1"/>
      <c r="S23" s="1"/>
      <c r="T23" s="1"/>
      <c r="U23" s="23"/>
    </row>
    <row r="24" spans="2:21" ht="11.25">
      <c r="B24" s="6" t="s">
        <v>65</v>
      </c>
      <c r="C24" s="8">
        <v>-26</v>
      </c>
      <c r="D24" s="16"/>
      <c r="E24" s="16"/>
      <c r="F24" s="16"/>
      <c r="G24" s="16"/>
      <c r="H24" s="16"/>
      <c r="I24" s="16"/>
      <c r="J24" s="31"/>
      <c r="K24" s="38"/>
      <c r="L24" s="39"/>
      <c r="M24" s="1"/>
      <c r="N24" s="1"/>
      <c r="O24" s="1"/>
      <c r="P24" s="1"/>
      <c r="Q24" s="1"/>
      <c r="R24" s="1"/>
      <c r="S24" s="1"/>
      <c r="T24" s="1"/>
      <c r="U24" s="23"/>
    </row>
    <row r="25" spans="2:21" ht="11.25">
      <c r="B25" s="6" t="s">
        <v>64</v>
      </c>
      <c r="C25" s="8">
        <v>-25</v>
      </c>
      <c r="D25" s="16"/>
      <c r="E25" s="16"/>
      <c r="F25" s="16"/>
      <c r="G25" s="16"/>
      <c r="H25" s="16"/>
      <c r="I25" s="16"/>
      <c r="J25" s="31"/>
      <c r="K25" s="38"/>
      <c r="L25" s="39"/>
      <c r="M25" s="1"/>
      <c r="N25" s="1"/>
      <c r="O25" s="1"/>
      <c r="P25" s="1"/>
      <c r="Q25" s="1"/>
      <c r="R25" s="1"/>
      <c r="S25" s="1"/>
      <c r="T25" s="1"/>
      <c r="U25" s="23"/>
    </row>
    <row r="26" spans="2:21" ht="11.25">
      <c r="B26" s="6" t="s">
        <v>66</v>
      </c>
      <c r="C26" s="8">
        <v>-24</v>
      </c>
      <c r="D26" s="16"/>
      <c r="E26" s="16"/>
      <c r="F26" s="16"/>
      <c r="G26" s="16"/>
      <c r="H26" s="16"/>
      <c r="I26" s="16"/>
      <c r="J26" s="31"/>
      <c r="K26" s="38"/>
      <c r="L26" s="39"/>
      <c r="M26" s="1"/>
      <c r="N26" s="1"/>
      <c r="O26" s="1"/>
      <c r="P26" s="1"/>
      <c r="Q26" s="1"/>
      <c r="R26" s="1"/>
      <c r="S26" s="1"/>
      <c r="T26" s="1"/>
      <c r="U26" s="23"/>
    </row>
    <row r="27" spans="2:21" ht="11.25">
      <c r="B27" s="6" t="s">
        <v>67</v>
      </c>
      <c r="C27" s="8">
        <v>-23</v>
      </c>
      <c r="D27" s="16"/>
      <c r="E27" s="16"/>
      <c r="F27" s="16"/>
      <c r="G27" s="16"/>
      <c r="H27" s="16"/>
      <c r="I27" s="16"/>
      <c r="J27" s="31"/>
      <c r="K27" s="38"/>
      <c r="L27" s="39"/>
      <c r="M27" s="1"/>
      <c r="N27" s="1"/>
      <c r="O27" s="1"/>
      <c r="P27" s="1"/>
      <c r="Q27" s="1"/>
      <c r="R27" s="1"/>
      <c r="S27" s="1"/>
      <c r="T27" s="1"/>
      <c r="U27" s="23"/>
    </row>
    <row r="28" spans="2:21" ht="11.25">
      <c r="B28" s="6" t="s">
        <v>68</v>
      </c>
      <c r="C28" s="8">
        <v>-22</v>
      </c>
      <c r="D28" s="16"/>
      <c r="E28" s="16"/>
      <c r="F28" s="16"/>
      <c r="G28" s="16"/>
      <c r="H28" s="16"/>
      <c r="I28" s="16"/>
      <c r="J28" s="31"/>
      <c r="K28" s="38"/>
      <c r="L28" s="39"/>
      <c r="M28" s="1"/>
      <c r="N28" s="1"/>
      <c r="O28" s="1"/>
      <c r="P28" s="1"/>
      <c r="Q28" s="1"/>
      <c r="R28" s="1"/>
      <c r="S28" s="1"/>
      <c r="T28" s="1"/>
      <c r="U28" s="23"/>
    </row>
    <row r="29" spans="2:21" ht="11.25">
      <c r="B29" s="6" t="s">
        <v>69</v>
      </c>
      <c r="C29" s="8">
        <v>-21</v>
      </c>
      <c r="D29" s="16"/>
      <c r="E29" s="16"/>
      <c r="F29" s="16"/>
      <c r="G29" s="16"/>
      <c r="H29" s="16"/>
      <c r="I29" s="16"/>
      <c r="J29" s="31"/>
      <c r="K29" s="38"/>
      <c r="L29" s="39"/>
      <c r="M29" s="1"/>
      <c r="N29" s="1"/>
      <c r="O29" s="1"/>
      <c r="P29" s="1"/>
      <c r="Q29" s="1"/>
      <c r="R29" s="1"/>
      <c r="S29" s="1"/>
      <c r="T29" s="1"/>
      <c r="U29" s="23"/>
    </row>
    <row r="30" spans="2:21" ht="11.25">
      <c r="B30" s="6" t="s">
        <v>70</v>
      </c>
      <c r="C30" s="8">
        <v>-20</v>
      </c>
      <c r="D30" s="16"/>
      <c r="E30" s="16"/>
      <c r="F30" s="16"/>
      <c r="G30" s="16"/>
      <c r="H30" s="16"/>
      <c r="I30" s="16"/>
      <c r="J30" s="31"/>
      <c r="K30" s="38"/>
      <c r="L30" s="39"/>
      <c r="M30" s="1"/>
      <c r="N30" s="1"/>
      <c r="O30" s="1"/>
      <c r="P30" s="1"/>
      <c r="Q30" s="1"/>
      <c r="R30" s="1"/>
      <c r="S30" s="1"/>
      <c r="T30" s="1"/>
      <c r="U30" s="23"/>
    </row>
    <row r="31" spans="2:21" ht="11.25">
      <c r="B31" s="6" t="s">
        <v>71</v>
      </c>
      <c r="C31" s="8">
        <v>-19</v>
      </c>
      <c r="D31" s="16"/>
      <c r="E31" s="16"/>
      <c r="F31" s="16"/>
      <c r="G31" s="16"/>
      <c r="H31" s="16"/>
      <c r="I31" s="16"/>
      <c r="J31" s="31"/>
      <c r="K31" s="38"/>
      <c r="L31" s="39"/>
      <c r="M31" s="1"/>
      <c r="N31" s="1"/>
      <c r="O31" s="1"/>
      <c r="P31" s="1"/>
      <c r="Q31" s="1"/>
      <c r="R31" s="1"/>
      <c r="S31" s="1"/>
      <c r="T31" s="1"/>
      <c r="U31" s="23"/>
    </row>
    <row r="32" spans="2:21" ht="11.25">
      <c r="B32" s="6" t="s">
        <v>72</v>
      </c>
      <c r="C32" s="8">
        <v>-18</v>
      </c>
      <c r="D32" s="16"/>
      <c r="E32" s="16"/>
      <c r="F32" s="16"/>
      <c r="G32" s="16"/>
      <c r="H32" s="16"/>
      <c r="I32" s="16"/>
      <c r="J32" s="31"/>
      <c r="K32" s="38"/>
      <c r="L32" s="39"/>
      <c r="M32" s="1"/>
      <c r="N32" s="1"/>
      <c r="O32" s="1"/>
      <c r="P32" s="1"/>
      <c r="Q32" s="1"/>
      <c r="R32" s="1"/>
      <c r="S32" s="1"/>
      <c r="T32" s="1"/>
      <c r="U32" s="23"/>
    </row>
    <row r="33" spans="2:21" ht="11.25">
      <c r="B33" s="6" t="s">
        <v>73</v>
      </c>
      <c r="C33" s="8">
        <v>-17</v>
      </c>
      <c r="D33" s="16"/>
      <c r="E33" s="16"/>
      <c r="F33" s="16"/>
      <c r="G33" s="16"/>
      <c r="H33" s="16"/>
      <c r="I33" s="16"/>
      <c r="J33" s="31"/>
      <c r="K33" s="38"/>
      <c r="L33" s="39"/>
      <c r="M33" s="1"/>
      <c r="N33" s="1"/>
      <c r="O33" s="1"/>
      <c r="P33" s="1"/>
      <c r="Q33" s="1"/>
      <c r="R33" s="1"/>
      <c r="S33" s="1"/>
      <c r="T33" s="1"/>
      <c r="U33" s="23"/>
    </row>
    <row r="34" spans="2:21" ht="11.25">
      <c r="B34" s="6" t="s">
        <v>74</v>
      </c>
      <c r="C34" s="8">
        <v>-16</v>
      </c>
      <c r="D34" s="16"/>
      <c r="E34" s="16"/>
      <c r="F34" s="16"/>
      <c r="G34" s="16"/>
      <c r="H34" s="16"/>
      <c r="I34" s="16"/>
      <c r="J34" s="31"/>
      <c r="K34" s="38"/>
      <c r="L34" s="39"/>
      <c r="M34" s="1"/>
      <c r="N34" s="1"/>
      <c r="O34" s="1"/>
      <c r="P34" s="1"/>
      <c r="Q34" s="1"/>
      <c r="R34" s="1"/>
      <c r="S34" s="1"/>
      <c r="T34" s="1"/>
      <c r="U34" s="23"/>
    </row>
    <row r="35" spans="2:21" ht="11.25">
      <c r="B35" s="6" t="s">
        <v>75</v>
      </c>
      <c r="C35" s="8">
        <v>-15</v>
      </c>
      <c r="D35" s="16"/>
      <c r="E35" s="16"/>
      <c r="F35" s="16"/>
      <c r="G35" s="16"/>
      <c r="H35" s="16"/>
      <c r="I35" s="16"/>
      <c r="J35" s="31"/>
      <c r="K35" s="38"/>
      <c r="L35" s="39"/>
      <c r="M35" s="1"/>
      <c r="N35" s="1"/>
      <c r="O35" s="1"/>
      <c r="P35" s="1"/>
      <c r="Q35" s="1"/>
      <c r="R35" s="1"/>
      <c r="S35" s="1"/>
      <c r="T35" s="1"/>
      <c r="U35" s="23"/>
    </row>
    <row r="36" spans="2:21" ht="11.25">
      <c r="B36" s="6" t="s">
        <v>76</v>
      </c>
      <c r="C36" s="8">
        <v>-14</v>
      </c>
      <c r="D36" s="16"/>
      <c r="E36" s="16"/>
      <c r="F36" s="16"/>
      <c r="G36" s="16"/>
      <c r="H36" s="16"/>
      <c r="I36" s="16"/>
      <c r="J36" s="31"/>
      <c r="K36" s="38"/>
      <c r="L36" s="39"/>
      <c r="M36" s="1"/>
      <c r="N36" s="1"/>
      <c r="O36" s="1"/>
      <c r="P36" s="1"/>
      <c r="Q36" s="1"/>
      <c r="R36" s="1"/>
      <c r="S36" s="1"/>
      <c r="T36" s="1"/>
      <c r="U36" s="23"/>
    </row>
    <row r="37" spans="2:21" ht="11.25">
      <c r="B37" s="6" t="s">
        <v>77</v>
      </c>
      <c r="C37" s="8">
        <v>-13</v>
      </c>
      <c r="D37" s="16"/>
      <c r="E37" s="16"/>
      <c r="F37" s="16"/>
      <c r="G37" s="16"/>
      <c r="H37" s="16"/>
      <c r="I37" s="16"/>
      <c r="J37" s="31"/>
      <c r="K37" s="38"/>
      <c r="L37" s="39"/>
      <c r="M37" s="1"/>
      <c r="N37" s="1"/>
      <c r="O37" s="1"/>
      <c r="P37" s="1"/>
      <c r="Q37" s="1"/>
      <c r="R37" s="1"/>
      <c r="S37" s="1"/>
      <c r="T37" s="1"/>
      <c r="U37" s="23"/>
    </row>
    <row r="38" spans="2:21" ht="11.25">
      <c r="B38" s="6" t="s">
        <v>78</v>
      </c>
      <c r="C38" s="8">
        <v>-12</v>
      </c>
      <c r="D38" s="16"/>
      <c r="E38" s="16"/>
      <c r="F38" s="16"/>
      <c r="G38" s="16"/>
      <c r="H38" s="16"/>
      <c r="I38" s="16"/>
      <c r="J38" s="31"/>
      <c r="K38" s="38"/>
      <c r="L38" s="39"/>
      <c r="M38" s="1"/>
      <c r="N38" s="1"/>
      <c r="O38" s="1"/>
      <c r="P38" s="1"/>
      <c r="Q38" s="1"/>
      <c r="R38" s="1"/>
      <c r="S38" s="1"/>
      <c r="T38" s="1"/>
      <c r="U38" s="23"/>
    </row>
    <row r="39" spans="2:21" ht="11.25">
      <c r="B39" s="6" t="s">
        <v>79</v>
      </c>
      <c r="C39" s="8">
        <v>-11</v>
      </c>
      <c r="D39" s="16"/>
      <c r="E39" s="16"/>
      <c r="F39" s="16"/>
      <c r="G39" s="16"/>
      <c r="H39" s="16"/>
      <c r="I39" s="16"/>
      <c r="J39" s="31"/>
      <c r="K39" s="38"/>
      <c r="L39" s="39"/>
      <c r="M39" s="1"/>
      <c r="N39" s="1"/>
      <c r="O39" s="1"/>
      <c r="P39" s="1"/>
      <c r="Q39" s="1"/>
      <c r="R39" s="1"/>
      <c r="S39" s="1"/>
      <c r="T39" s="1"/>
      <c r="U39" s="23"/>
    </row>
    <row r="40" spans="2:21" ht="11.25">
      <c r="B40" s="6" t="s">
        <v>80</v>
      </c>
      <c r="C40" s="8">
        <v>-10</v>
      </c>
      <c r="D40" s="16"/>
      <c r="E40" s="16"/>
      <c r="F40" s="16"/>
      <c r="G40" s="16"/>
      <c r="H40" s="16"/>
      <c r="I40" s="16"/>
      <c r="J40" s="31"/>
      <c r="K40" s="38"/>
      <c r="L40" s="39"/>
      <c r="M40" s="1"/>
      <c r="N40" s="1"/>
      <c r="O40" s="1"/>
      <c r="P40" s="1"/>
      <c r="Q40" s="1"/>
      <c r="R40" s="1"/>
      <c r="S40" s="1"/>
      <c r="T40" s="1"/>
      <c r="U40" s="23"/>
    </row>
    <row r="41" spans="2:21" ht="11.25">
      <c r="B41" s="6" t="s">
        <v>81</v>
      </c>
      <c r="C41" s="8">
        <v>-9</v>
      </c>
      <c r="D41" s="16"/>
      <c r="E41" s="16"/>
      <c r="F41" s="16"/>
      <c r="G41" s="16"/>
      <c r="H41" s="16"/>
      <c r="I41" s="16"/>
      <c r="J41" s="31"/>
      <c r="K41" s="38"/>
      <c r="L41" s="39"/>
      <c r="M41" s="1"/>
      <c r="N41" s="1"/>
      <c r="O41" s="1"/>
      <c r="P41" s="1"/>
      <c r="Q41" s="1"/>
      <c r="R41" s="1"/>
      <c r="S41" s="1"/>
      <c r="T41" s="1"/>
      <c r="U41" s="23"/>
    </row>
    <row r="42" spans="2:21" ht="11.25">
      <c r="B42" s="6" t="s">
        <v>82</v>
      </c>
      <c r="C42" s="8">
        <v>-8</v>
      </c>
      <c r="D42" s="16"/>
      <c r="E42" s="16"/>
      <c r="F42" s="16"/>
      <c r="G42" s="16"/>
      <c r="H42" s="16"/>
      <c r="I42" s="16"/>
      <c r="J42" s="31"/>
      <c r="K42" s="38"/>
      <c r="L42" s="39"/>
      <c r="M42" s="1"/>
      <c r="N42" s="1"/>
      <c r="O42" s="1"/>
      <c r="P42" s="1"/>
      <c r="Q42" s="1"/>
      <c r="R42" s="1"/>
      <c r="S42" s="1"/>
      <c r="T42" s="1"/>
      <c r="U42" s="23"/>
    </row>
    <row r="43" spans="2:21" ht="11.25">
      <c r="B43" s="6" t="s">
        <v>83</v>
      </c>
      <c r="C43" s="8">
        <v>-7</v>
      </c>
      <c r="D43" s="16"/>
      <c r="E43" s="16"/>
      <c r="F43" s="16"/>
      <c r="G43" s="16"/>
      <c r="H43" s="16"/>
      <c r="I43" s="16"/>
      <c r="J43" s="31"/>
      <c r="K43" s="38"/>
      <c r="L43" s="39"/>
      <c r="M43" s="1"/>
      <c r="N43" s="1"/>
      <c r="O43" s="1"/>
      <c r="P43" s="1"/>
      <c r="Q43" s="1"/>
      <c r="R43" s="1"/>
      <c r="S43" s="1"/>
      <c r="T43" s="1"/>
      <c r="U43" s="23"/>
    </row>
    <row r="44" spans="2:21" ht="11.25">
      <c r="B44" s="6" t="s">
        <v>84</v>
      </c>
      <c r="C44" s="8">
        <v>-6</v>
      </c>
      <c r="D44" s="16"/>
      <c r="E44" s="16"/>
      <c r="F44" s="16"/>
      <c r="G44" s="16"/>
      <c r="H44" s="16"/>
      <c r="I44" s="16"/>
      <c r="J44" s="31"/>
      <c r="K44" s="38"/>
      <c r="L44" s="39"/>
      <c r="M44" s="1"/>
      <c r="N44" s="1"/>
      <c r="O44" s="1"/>
      <c r="P44" s="1"/>
      <c r="Q44" s="1"/>
      <c r="R44" s="1"/>
      <c r="S44" s="1"/>
      <c r="T44" s="1"/>
      <c r="U44" s="23"/>
    </row>
    <row r="45" spans="2:21" ht="11.25">
      <c r="B45" s="6" t="s">
        <v>85</v>
      </c>
      <c r="C45" s="8">
        <v>-5</v>
      </c>
      <c r="D45" s="16"/>
      <c r="E45" s="16"/>
      <c r="F45" s="16"/>
      <c r="G45" s="16"/>
      <c r="H45" s="16"/>
      <c r="I45" s="16"/>
      <c r="J45" s="31"/>
      <c r="K45" s="38"/>
      <c r="L45" s="39"/>
      <c r="M45" s="1"/>
      <c r="N45" s="1"/>
      <c r="O45" s="1"/>
      <c r="P45" s="1"/>
      <c r="Q45" s="1"/>
      <c r="R45" s="1"/>
      <c r="S45" s="1"/>
      <c r="T45" s="1"/>
      <c r="U45" s="23"/>
    </row>
    <row r="46" spans="2:21" ht="11.25">
      <c r="B46" s="6" t="s">
        <v>86</v>
      </c>
      <c r="C46" s="8">
        <v>-4</v>
      </c>
      <c r="D46" s="16"/>
      <c r="E46" s="16"/>
      <c r="F46" s="16"/>
      <c r="G46" s="16"/>
      <c r="H46" s="16"/>
      <c r="I46" s="16"/>
      <c r="J46" s="31"/>
      <c r="K46" s="38"/>
      <c r="L46" s="39"/>
      <c r="M46" s="1"/>
      <c r="N46" s="1"/>
      <c r="O46" s="1"/>
      <c r="P46" s="1"/>
      <c r="Q46" s="1"/>
      <c r="R46" s="1"/>
      <c r="S46" s="1"/>
      <c r="T46" s="1"/>
      <c r="U46" s="23"/>
    </row>
    <row r="47" spans="2:21" ht="11.25">
      <c r="B47" s="6" t="s">
        <v>87</v>
      </c>
      <c r="C47" s="8">
        <v>-3</v>
      </c>
      <c r="D47" s="16"/>
      <c r="E47" s="16"/>
      <c r="F47" s="16"/>
      <c r="G47" s="16"/>
      <c r="H47" s="16"/>
      <c r="I47" s="16"/>
      <c r="J47" s="31"/>
      <c r="K47" s="38"/>
      <c r="L47" s="39"/>
      <c r="M47" s="1"/>
      <c r="N47" s="1"/>
      <c r="O47" s="1"/>
      <c r="P47" s="1"/>
      <c r="Q47" s="1"/>
      <c r="R47" s="1"/>
      <c r="S47" s="1"/>
      <c r="T47" s="1"/>
      <c r="U47" s="23"/>
    </row>
    <row r="48" spans="2:21" ht="11.25">
      <c r="B48" s="6" t="s">
        <v>88</v>
      </c>
      <c r="C48" s="8">
        <v>-2</v>
      </c>
      <c r="D48" s="16"/>
      <c r="E48" s="16"/>
      <c r="F48" s="16"/>
      <c r="G48" s="16"/>
      <c r="H48" s="16"/>
      <c r="I48" s="16"/>
      <c r="J48" s="31"/>
      <c r="K48" s="38"/>
      <c r="L48" s="39"/>
      <c r="M48" s="1"/>
      <c r="N48" s="1"/>
      <c r="O48" s="1"/>
      <c r="P48" s="1"/>
      <c r="Q48" s="1"/>
      <c r="R48" s="1"/>
      <c r="S48" s="1"/>
      <c r="T48" s="1"/>
      <c r="U48" s="23"/>
    </row>
    <row r="49" spans="2:21" ht="11.25">
      <c r="B49" s="6" t="s">
        <v>89</v>
      </c>
      <c r="C49" s="8">
        <v>-1</v>
      </c>
      <c r="D49" s="16"/>
      <c r="E49" s="16"/>
      <c r="F49" s="16"/>
      <c r="G49" s="16"/>
      <c r="H49" s="16"/>
      <c r="I49" s="16"/>
      <c r="J49" s="32"/>
      <c r="K49" s="38"/>
      <c r="L49" s="39"/>
      <c r="M49" s="1"/>
      <c r="N49" s="1"/>
      <c r="O49" s="1"/>
      <c r="P49" s="1"/>
      <c r="Q49" s="1"/>
      <c r="R49" s="1"/>
      <c r="S49" s="1"/>
      <c r="T49" s="1"/>
      <c r="U49" s="23"/>
    </row>
    <row r="50" spans="2:21" ht="11.25">
      <c r="B50" s="6" t="s">
        <v>90</v>
      </c>
      <c r="C50" s="6" t="s">
        <v>91</v>
      </c>
      <c r="D50" s="16"/>
      <c r="E50" s="16"/>
      <c r="F50" s="16"/>
      <c r="G50" s="16"/>
      <c r="H50" s="16">
        <v>0</v>
      </c>
      <c r="I50" s="16"/>
      <c r="J50" s="16">
        <f>D50+F50+H50</f>
        <v>0</v>
      </c>
      <c r="K50" s="38"/>
      <c r="L50" s="39"/>
      <c r="M50" s="1"/>
      <c r="N50" s="1"/>
      <c r="O50" s="1"/>
      <c r="P50" s="1"/>
      <c r="Q50" s="1"/>
      <c r="R50" s="1"/>
      <c r="S50" s="1"/>
      <c r="T50" s="1"/>
      <c r="U50" s="23"/>
    </row>
    <row r="51" spans="2:21" ht="11.25">
      <c r="B51" s="478" t="s">
        <v>92</v>
      </c>
      <c r="C51" s="479"/>
      <c r="D51" s="33"/>
      <c r="E51" s="34"/>
      <c r="F51" s="33"/>
      <c r="G51" s="34"/>
      <c r="H51" s="33"/>
      <c r="I51" s="34"/>
      <c r="J51" s="17"/>
      <c r="K51" s="38"/>
      <c r="L51" s="39"/>
      <c r="M51" s="1"/>
      <c r="N51" s="1"/>
      <c r="O51" s="1"/>
      <c r="P51" s="1"/>
      <c r="Q51" s="1"/>
      <c r="R51" s="1"/>
      <c r="S51" s="1"/>
      <c r="T51" s="1"/>
      <c r="U51" s="23"/>
    </row>
    <row r="52" spans="2:21" ht="11.25">
      <c r="B52" s="480"/>
      <c r="C52" s="481"/>
      <c r="D52" s="35"/>
      <c r="E52" s="36"/>
      <c r="F52" s="35"/>
      <c r="G52" s="36"/>
      <c r="H52" s="37"/>
      <c r="I52" s="36"/>
      <c r="J52" s="32"/>
      <c r="K52" s="37"/>
      <c r="L52" s="40"/>
      <c r="M52" s="26"/>
      <c r="N52" s="26"/>
      <c r="O52" s="26"/>
      <c r="P52" s="26"/>
      <c r="Q52" s="26"/>
      <c r="R52" s="26"/>
      <c r="S52" s="26"/>
      <c r="T52" s="26"/>
      <c r="U52" s="3"/>
    </row>
    <row r="53" spans="4:12" ht="11.25">
      <c r="D53" s="12"/>
      <c r="E53" s="12"/>
      <c r="F53" s="12"/>
      <c r="G53" s="12"/>
      <c r="H53" s="12"/>
      <c r="I53" s="12"/>
      <c r="J53" s="12"/>
      <c r="K53" s="12"/>
      <c r="L53" s="12"/>
    </row>
    <row r="54" spans="3:12" ht="11.25">
      <c r="C54" s="5"/>
      <c r="D54" s="12"/>
      <c r="E54" s="12"/>
      <c r="F54" s="12"/>
      <c r="G54" s="12"/>
      <c r="H54" s="12"/>
      <c r="I54" s="12"/>
      <c r="J54" s="12"/>
      <c r="K54" s="12"/>
      <c r="L54" s="12"/>
    </row>
    <row r="55" spans="4:12" ht="11.25">
      <c r="D55" s="12"/>
      <c r="E55" s="12"/>
      <c r="F55" s="12"/>
      <c r="G55" s="12"/>
      <c r="H55" s="12"/>
      <c r="I55" s="12"/>
      <c r="J55" s="12"/>
      <c r="K55" s="12"/>
      <c r="L55" s="12"/>
    </row>
  </sheetData>
  <sheetProtection/>
  <mergeCells count="3">
    <mergeCell ref="B6:C6"/>
    <mergeCell ref="B51:C52"/>
    <mergeCell ref="K4:U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F:\Ｈ１９\畜産担い手整備事業\飛騨高山地区計画策定\経営改善計画\様式.jsd</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飛騨事業所</dc:creator>
  <cp:keywords/>
  <dc:description/>
  <cp:lastModifiedBy>岐阜県</cp:lastModifiedBy>
  <cp:lastPrinted>2021-03-16T13:26:30Z</cp:lastPrinted>
  <dcterms:created xsi:type="dcterms:W3CDTF">2005-12-19T05:42:10Z</dcterms:created>
  <dcterms:modified xsi:type="dcterms:W3CDTF">2021-04-27T04:53:58Z</dcterms:modified>
  <cp:category/>
  <cp:version/>
  <cp:contentType/>
  <cp:contentStatus/>
  <cp:revision>29</cp:revision>
</cp:coreProperties>
</file>