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岐阜市" sheetId="1" r:id="rId1"/>
    <sheet name="大垣市" sheetId="2" r:id="rId2"/>
    <sheet name="高山市" sheetId="3" r:id="rId3"/>
    <sheet name="多治見市" sheetId="4" r:id="rId4"/>
    <sheet name="関市" sheetId="5" r:id="rId5"/>
    <sheet name="中津川市" sheetId="6" r:id="rId6"/>
    <sheet name="美濃市" sheetId="7" r:id="rId7"/>
    <sheet name="瑞浪市" sheetId="8" r:id="rId8"/>
    <sheet name="羽島市" sheetId="9" r:id="rId9"/>
    <sheet name="恵那市" sheetId="10" r:id="rId10"/>
    <sheet name="美濃加茂市" sheetId="11" r:id="rId11"/>
    <sheet name="土岐市" sheetId="12" r:id="rId12"/>
    <sheet name="各務原市" sheetId="13" r:id="rId13"/>
    <sheet name="可児市" sheetId="14" r:id="rId14"/>
    <sheet name="山県市" sheetId="15" r:id="rId15"/>
    <sheet name="瑞穂市" sheetId="16" r:id="rId16"/>
    <sheet name="飛騨市" sheetId="17" r:id="rId17"/>
    <sheet name="本巣市" sheetId="18" r:id="rId18"/>
    <sheet name="郡上市" sheetId="19" r:id="rId19"/>
    <sheet name="下呂市" sheetId="20" r:id="rId20"/>
    <sheet name="海津市" sheetId="21" r:id="rId21"/>
    <sheet name="岐南町" sheetId="22" r:id="rId22"/>
    <sheet name="笠松町" sheetId="23" r:id="rId23"/>
    <sheet name="養老町" sheetId="24" r:id="rId24"/>
    <sheet name="垂井町" sheetId="25" r:id="rId25"/>
    <sheet name="関ヶ原町" sheetId="26" r:id="rId26"/>
    <sheet name="神戸町" sheetId="27" r:id="rId27"/>
    <sheet name="輪之内町" sheetId="28" r:id="rId28"/>
    <sheet name="安八町" sheetId="29" r:id="rId29"/>
    <sheet name="揖斐川町" sheetId="30" r:id="rId30"/>
    <sheet name="大野町" sheetId="31" r:id="rId31"/>
    <sheet name="池田町" sheetId="32" r:id="rId32"/>
    <sheet name="北方町" sheetId="33" r:id="rId33"/>
    <sheet name="坂祝町" sheetId="34" r:id="rId34"/>
    <sheet name="富加町" sheetId="35" r:id="rId35"/>
    <sheet name="川辺町" sheetId="36" r:id="rId36"/>
    <sheet name="七宗町" sheetId="37" r:id="rId37"/>
    <sheet name="八百津町" sheetId="38" r:id="rId38"/>
    <sheet name="白川町" sheetId="39" r:id="rId39"/>
    <sheet name="東白川村" sheetId="40" r:id="rId40"/>
    <sheet name="御嵩町" sheetId="41" r:id="rId41"/>
    <sheet name="白川村" sheetId="42" r:id="rId42"/>
  </sheets>
  <definedNames>
    <definedName name="_xlnm.Print_Area" localSheetId="28">'安八町'!$A$1:$K$78</definedName>
    <definedName name="_xlnm.Print_Area" localSheetId="8">'羽島市'!$A$1:$K$75</definedName>
    <definedName name="_xlnm.Print_Area" localSheetId="19">'下呂市'!$A$1:$K$80</definedName>
    <definedName name="_xlnm.Print_Area" localSheetId="13">'可児市'!$A$1:$K$81</definedName>
    <definedName name="_xlnm.Print_Area" localSheetId="20">'海津市'!$A$1:$K$82</definedName>
    <definedName name="_xlnm.Print_Area" localSheetId="12">'各務原市'!$A$1:$K$68</definedName>
    <definedName name="_xlnm.Print_Area" localSheetId="22">'笠松町'!$A$1:$K$70</definedName>
    <definedName name="_xlnm.Print_Area" localSheetId="25">'関ヶ原町'!$A$1:$K$73</definedName>
    <definedName name="_xlnm.Print_Area" localSheetId="4">'関市'!$A$1:$K$95</definedName>
    <definedName name="_xlnm.Print_Area" localSheetId="21">'岐南町'!$A$1:$K$72</definedName>
    <definedName name="_xlnm.Print_Area" localSheetId="0">'岐阜市'!$A$1:$K$90</definedName>
    <definedName name="_xlnm.Print_Area" localSheetId="18">'郡上市'!$A$1:$K$88</definedName>
    <definedName name="_xlnm.Print_Area" localSheetId="9">'恵那市'!$A$1:$K$87</definedName>
    <definedName name="_xlnm.Print_Area" localSheetId="40">'御嵩町'!$A$1:$K$71</definedName>
    <definedName name="_xlnm.Print_Area" localSheetId="2">'高山市'!$A$1:$K$96</definedName>
    <definedName name="_xlnm.Print_Area" localSheetId="33">'坂祝町'!$A$1:$K$76</definedName>
    <definedName name="_xlnm.Print_Area" localSheetId="14">'山県市'!$A$1:$K$69</definedName>
    <definedName name="_xlnm.Print_Area" localSheetId="36">'七宗町'!$A$1:$K$69</definedName>
    <definedName name="_xlnm.Print_Area" localSheetId="26">'神戸町'!$A$1:$K$73</definedName>
    <definedName name="_xlnm.Print_Area" localSheetId="24">'垂井町'!$A$1:$K$74</definedName>
    <definedName name="_xlnm.Print_Area" localSheetId="15">'瑞穂市'!$A$1:$K$78</definedName>
    <definedName name="_xlnm.Print_Area" localSheetId="7">'瑞浪市'!$A$1:$L$90</definedName>
    <definedName name="_xlnm.Print_Area" localSheetId="35">'川辺町'!$A$1:$K$71</definedName>
    <definedName name="_xlnm.Print_Area" localSheetId="3">'多治見市'!$A$1:$K$93</definedName>
    <definedName name="_xlnm.Print_Area" localSheetId="1">'大垣市'!$A$1:$K$90</definedName>
    <definedName name="_xlnm.Print_Area" localSheetId="30">'大野町'!$A$1:$K$76</definedName>
    <definedName name="_xlnm.Print_Area" localSheetId="31">'池田町'!$A$1:$K$85</definedName>
    <definedName name="_xlnm.Print_Area" localSheetId="5">'中津川市'!$A$1:$K$86</definedName>
    <definedName name="_xlnm.Print_Area" localSheetId="11">'土岐市'!$A$1:$K$85</definedName>
    <definedName name="_xlnm.Print_Area" localSheetId="39">'東白川村'!$A$1:$K$73</definedName>
    <definedName name="_xlnm.Print_Area" localSheetId="41">'白川村'!$A$1:$K$72</definedName>
    <definedName name="_xlnm.Print_Area" localSheetId="38">'白川町'!$A$1:$K$75</definedName>
    <definedName name="_xlnm.Print_Area" localSheetId="37">'八百津町'!$A$1:$K$74</definedName>
    <definedName name="_xlnm.Print_Area" localSheetId="16">'飛騨市'!$A$1:$K$86</definedName>
    <definedName name="_xlnm.Print_Area" localSheetId="10">'美濃加茂市'!$A$1:$K$76</definedName>
    <definedName name="_xlnm.Print_Area" localSheetId="6">'美濃市'!$A$1:$K$92</definedName>
    <definedName name="_xlnm.Print_Area" localSheetId="34">'富加町'!$A$1:$K$72</definedName>
    <definedName name="_xlnm.Print_Area" localSheetId="32">'北方町'!$A$1:$K$73</definedName>
    <definedName name="_xlnm.Print_Area" localSheetId="17">'本巣市'!$A$1:$K$79</definedName>
    <definedName name="_xlnm.Print_Area" localSheetId="29">'揖斐川町'!$A$1:$K$93</definedName>
    <definedName name="_xlnm.Print_Area" localSheetId="23">'養老町'!$A$1:$K$73</definedName>
    <definedName name="_xlnm.Print_Area" localSheetId="27">'輪之内町'!$A$1:$K$80</definedName>
    <definedName name="_xlnm.Print_Titles" localSheetId="7">'瑞浪市'!$1:$5</definedName>
  </definedNames>
  <calcPr calcMode="manual" fullCalcOnLoad="1"/>
</workbook>
</file>

<file path=xl/comments13.xml><?xml version="1.0" encoding="utf-8"?>
<comments xmlns="http://schemas.openxmlformats.org/spreadsheetml/2006/main">
  <authors>
    <author> </author>
  </authors>
  <commentList>
    <comment ref="A10" authorId="0">
      <text>
        <r>
          <rPr>
            <b/>
            <sz val="9"/>
            <rFont val="ＭＳ Ｐゴシック"/>
            <family val="3"/>
          </rPr>
          <t>純計前</t>
        </r>
      </text>
    </comment>
    <comment ref="A11" authorId="0">
      <text>
        <r>
          <rPr>
            <b/>
            <sz val="9"/>
            <rFont val="ＭＳ Ｐゴシック"/>
            <family val="3"/>
          </rPr>
          <t>純計後</t>
        </r>
      </text>
    </comment>
  </commentList>
</comments>
</file>

<file path=xl/comments20.xml><?xml version="1.0" encoding="utf-8"?>
<comments xmlns="http://schemas.openxmlformats.org/spreadsheetml/2006/main">
  <authors>
    <author>katsuhiko-s</author>
  </authors>
  <commentList>
    <comment ref="B73" authorId="0">
      <text>
        <r>
          <rPr>
            <sz val="8"/>
            <rFont val="ＭＳ Ｐゴシック"/>
            <family val="3"/>
          </rPr>
          <t>H18年度
　実質収支879,689
　標準財政規模12,774,968
　臨財債発行可能額746,082</t>
        </r>
      </text>
    </comment>
  </commentList>
</comments>
</file>

<file path=xl/sharedStrings.xml><?xml version="1.0" encoding="utf-8"?>
<sst xmlns="http://schemas.openxmlformats.org/spreadsheetml/2006/main" count="7272" uniqueCount="866">
  <si>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</si>
  <si>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</si>
  <si>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</si>
  <si>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</si>
  <si>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</si>
  <si>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</si>
  <si>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</si>
  <si>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</si>
  <si>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</si>
  <si>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</si>
  <si>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</si>
  <si>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</si>
  <si>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</si>
  <si>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</si>
  <si>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</si>
  <si>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</si>
  <si>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</si>
  <si>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</si>
  <si>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</si>
  <si>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</si>
  <si>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</si>
  <si>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</si>
  <si>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</si>
  <si>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</si>
  <si>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</si>
  <si>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</si>
  <si>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</si>
  <si>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</si>
  <si>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</si>
  <si>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</si>
  <si>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</si>
  <si>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</si>
  <si>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</si>
  <si>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</si>
  <si>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</si>
  <si>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</si>
  <si>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</si>
  <si>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</si>
  <si>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</si>
  <si>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</si>
  <si>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</si>
  <si>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</si>
  <si>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</si>
  <si>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</si>
  <si>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</si>
  <si>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</si>
  <si>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</si>
  <si>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</si>
  <si>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</si>
  <si>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</si>
  <si>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</si>
  <si>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</si>
  <si>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</si>
  <si>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</si>
  <si>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</si>
  <si>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</si>
  <si>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</si>
  <si>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</si>
  <si>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</si>
  <si>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</si>
  <si>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</si>
  <si>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</si>
  <si>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</si>
  <si>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</si>
  <si>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</si>
  <si>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</si>
  <si>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</si>
  <si>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大垣市</t>
  </si>
  <si>
    <t>物品調達会計</t>
  </si>
  <si>
    <t>市行造林事業会計</t>
  </si>
  <si>
    <t>基金から75百万円繰入</t>
  </si>
  <si>
    <t>交通災害共済事業会計</t>
  </si>
  <si>
    <t>国民健康保険事業会計</t>
  </si>
  <si>
    <t>国民健康保険直営診療施設事業会計</t>
  </si>
  <si>
    <t>老人保健医療事業会計</t>
  </si>
  <si>
    <t>介護保険事業会計</t>
  </si>
  <si>
    <t>簡易水道事業会計</t>
  </si>
  <si>
    <t>公設地方卸売市場事業会計</t>
  </si>
  <si>
    <t>公共下水道事業会計</t>
  </si>
  <si>
    <t>特定環境保全公共下水道事業会計</t>
  </si>
  <si>
    <t>農業集落排水事業会計</t>
  </si>
  <si>
    <t>駐車場事業会計</t>
  </si>
  <si>
    <t>競輪事業会計</t>
  </si>
  <si>
    <t>病院事業会計</t>
  </si>
  <si>
    <t>水道事業会計</t>
  </si>
  <si>
    <t>法適用</t>
  </si>
  <si>
    <t>基金から6百万円繰入</t>
  </si>
  <si>
    <t>基金から36百万円繰入</t>
  </si>
  <si>
    <t>基金から14百万円繰入</t>
  </si>
  <si>
    <t>基金から116百万円繰入</t>
  </si>
  <si>
    <t>大垣輪中水防事務組合</t>
  </si>
  <si>
    <t>大垣消防組合</t>
  </si>
  <si>
    <t>西南濃粗大廃棄物処理組合</t>
  </si>
  <si>
    <t>大垣衛生施設組合</t>
  </si>
  <si>
    <t>西濃環境整備組合</t>
  </si>
  <si>
    <t>西南濃老人福祉施設事務組合</t>
  </si>
  <si>
    <t>あすわ苑老人福祉施設事務組合</t>
  </si>
  <si>
    <t>大垣市・安八郡安八町東安中学校組合</t>
  </si>
  <si>
    <t>岐阜県市町村会館組合</t>
  </si>
  <si>
    <t>岐阜県後期高齢者医療広域連合</t>
  </si>
  <si>
    <t>西美濃さくら苑介護老人保健施設事務組合</t>
  </si>
  <si>
    <t>大垣土地開発公社</t>
  </si>
  <si>
    <t>大垣市住宅協会</t>
  </si>
  <si>
    <t>大垣市勤労者福祉サービスセンター</t>
  </si>
  <si>
    <t>大垣市文化事業団</t>
  </si>
  <si>
    <t>大垣市地方市場冷蔵株式会社</t>
  </si>
  <si>
    <t>かみいしづ緑の村公社</t>
  </si>
  <si>
    <t>樽見鉄道株式会社</t>
  </si>
  <si>
    <t>基金から189百万円繰入</t>
  </si>
  <si>
    <t>　　　　　２．「資金不足比率」の早期健全化基準に相当する「経営健全化基準」は、公営競技を除き、一律 △20％である（公営競技は0％）。</t>
  </si>
  <si>
    <t>団体名　　岐阜市</t>
  </si>
  <si>
    <t>基金から1,343百万円繰入</t>
  </si>
  <si>
    <t>母子寡婦福祉資金貸付事業特別会計</t>
  </si>
  <si>
    <t>土地区画整理事業特別会計</t>
  </si>
  <si>
    <t>-</t>
  </si>
  <si>
    <t>基金から320百万円繰入</t>
  </si>
  <si>
    <t>育英資金貸付事業特別会計</t>
  </si>
  <si>
    <t>基金から6百万円繰入</t>
  </si>
  <si>
    <t>薬科大学附属薬局事業特別会計</t>
  </si>
  <si>
    <t>基金から1,669百万円繰入</t>
  </si>
  <si>
    <t>市民病院事業会計</t>
  </si>
  <si>
    <t>中央卸売市場事業会計</t>
  </si>
  <si>
    <t>下水道事業会計</t>
  </si>
  <si>
    <t>廃棄物発電事業特別会計</t>
  </si>
  <si>
    <t>食肉地方卸売市場事業特別会計</t>
  </si>
  <si>
    <t>観光事業特別会計</t>
  </si>
  <si>
    <t>競輪事業特別会計</t>
  </si>
  <si>
    <t>国民健康保険事業特別会計</t>
  </si>
  <si>
    <t>老人保健医療給付事業特別会計</t>
  </si>
  <si>
    <t>介護保険事業特別会計</t>
  </si>
  <si>
    <t>駐車場事業特別会計</t>
  </si>
  <si>
    <t>岐阜地域肢体不自由児
母子通園施設組合</t>
  </si>
  <si>
    <t>岐阜羽島衛生施設組合</t>
  </si>
  <si>
    <t>木曽川右岸地帯水防事務組合</t>
  </si>
  <si>
    <t>基金から8百万円繰入</t>
  </si>
  <si>
    <t>岐阜市にぎわいまち公社</t>
  </si>
  <si>
    <t>－</t>
  </si>
  <si>
    <t>岐阜産業会館</t>
  </si>
  <si>
    <t>岐阜市学校給食会</t>
  </si>
  <si>
    <t>岐阜市みどりのまち推進財団</t>
  </si>
  <si>
    <t>岐阜市教育文化振興事業団</t>
  </si>
  <si>
    <t>岐阜観光コンベンション協会</t>
  </si>
  <si>
    <t>岐阜市国際交流協会</t>
  </si>
  <si>
    <t>岐阜市土地開発公社</t>
  </si>
  <si>
    <t>岐阜市公共ホール管理財団</t>
  </si>
  <si>
    <t>岐阜乗合自動車</t>
  </si>
  <si>
    <t>岐阜県健康長寿財団</t>
  </si>
  <si>
    <t>岐阜県畜産協会</t>
  </si>
  <si>
    <t>岐阜県野菜価格安定基金協会</t>
  </si>
  <si>
    <t>中央卸売市場事業会計</t>
  </si>
  <si>
    <t>下水道事業会計</t>
  </si>
  <si>
    <t>廃棄物発電事業特別会計</t>
  </si>
  <si>
    <t>食肉地方卸売市場事業特別会計</t>
  </si>
  <si>
    <t>観光事業特別会計</t>
  </si>
  <si>
    <t>団体名　　高山市</t>
  </si>
  <si>
    <t>水道事業会計から100繰入
まちづくり基金から693繰入
交通火災災害基金から1繰入
畜産振興基金から36繰入
減債基金から148繰入</t>
  </si>
  <si>
    <t>学校給食費特別会計</t>
  </si>
  <si>
    <t>法適</t>
  </si>
  <si>
    <t>下水道事業特別会計</t>
  </si>
  <si>
    <t>地方卸売市場事業特別会計</t>
  </si>
  <si>
    <t>簡易水道事業特別会計</t>
  </si>
  <si>
    <t>農業集落排水事業特別会計</t>
  </si>
  <si>
    <t>観光施設事業特別会計</t>
  </si>
  <si>
    <t>スキー場事業特別会計</t>
  </si>
  <si>
    <t>国民健康保険事業特別会計（事業勘定）</t>
  </si>
  <si>
    <t>国民健康保険事業特別会計（直診勘定）</t>
  </si>
  <si>
    <t>老人保健医療事業特別会計</t>
  </si>
  <si>
    <t>介護保険事業特別会計（保険事業勘定）</t>
  </si>
  <si>
    <t>介護保険事業特別会計（介護サービス事業勘定）</t>
  </si>
  <si>
    <t>古川国府給食センター利用組合</t>
  </si>
  <si>
    <t>給食費特別会計</t>
  </si>
  <si>
    <t>飛騨農業共済事務組合</t>
  </si>
  <si>
    <t>高山市土地開発公社</t>
  </si>
  <si>
    <t>高山市施設振興公社</t>
  </si>
  <si>
    <t>高山市福祉サービス公社</t>
  </si>
  <si>
    <t>奥飛騨開発公社</t>
  </si>
  <si>
    <t>△ 0</t>
  </si>
  <si>
    <t>-</t>
  </si>
  <si>
    <t>飛騨高山テレ・エフエム</t>
  </si>
  <si>
    <t>乗鞍国際観光</t>
  </si>
  <si>
    <t>飛騨大鍾乳洞観光</t>
  </si>
  <si>
    <t>ふるさと清見２１</t>
  </si>
  <si>
    <t>荘川観光振興公社</t>
  </si>
  <si>
    <t>位山ふれあいの里</t>
  </si>
  <si>
    <t>ひだ桃源郷</t>
  </si>
  <si>
    <t>サンサンあさひ</t>
  </si>
  <si>
    <t>高根村観光開発公社</t>
  </si>
  <si>
    <t>飛騨森林都市企画</t>
  </si>
  <si>
    <t>飛騨国府観光</t>
  </si>
  <si>
    <t>奥飛騨エコセンター</t>
  </si>
  <si>
    <t>飛騨地域地場産業振興センター</t>
  </si>
  <si>
    <t>丹生川ダム対策基金</t>
  </si>
  <si>
    <t>高山市体育協会</t>
  </si>
  <si>
    <t>高山市文化協会</t>
  </si>
  <si>
    <t>　　　　　２．「資金不足比率」の早期健全化基準に相当する「経営健全化基準」は、公営競技を除き、一律 △ 20％である（公営競技は0％）。</t>
  </si>
  <si>
    <t>団体名　　多治見市</t>
  </si>
  <si>
    <t>基金から1,394百万円繰入
財産区から11百万円繰入</t>
  </si>
  <si>
    <t>土地取得事業特別会計</t>
  </si>
  <si>
    <t>基金から185百万円繰入</t>
  </si>
  <si>
    <t>市営住宅敷金等特別会計</t>
  </si>
  <si>
    <t>基金から2,243百万円繰入</t>
  </si>
  <si>
    <t>多治見駅北土地区画整理事業特別会計</t>
  </si>
  <si>
    <t>一般廃棄物埋立税を財源とする環境整備事業特別会計</t>
  </si>
  <si>
    <t>△41</t>
  </si>
  <si>
    <t>廃棄物発電事業特別会計</t>
  </si>
  <si>
    <t>介護保険事業特別会計</t>
  </si>
  <si>
    <t>老人保健事業特別会計</t>
  </si>
  <si>
    <t>駐車場事業特別会計</t>
  </si>
  <si>
    <t>土岐川防災ダム一部事務組合</t>
  </si>
  <si>
    <t>可児川防災等ため池組合</t>
  </si>
  <si>
    <t>岐阜県市町村会館組合</t>
  </si>
  <si>
    <t>東濃西部広域行政事務組合</t>
  </si>
  <si>
    <t>【東濃西部広域行政組合】</t>
  </si>
  <si>
    <t>東濃西部視聴覚ライブラリー事業特別会計</t>
  </si>
  <si>
    <t>東濃西部ふるさと活性化基金特別会計</t>
  </si>
  <si>
    <t>東濃看護専門学校事業特別会計</t>
  </si>
  <si>
    <t>東濃西部少年センター事業特別会計</t>
  </si>
  <si>
    <t>東濃地域医師確保奨学資金等貸付事業特別会計</t>
  </si>
  <si>
    <t>岐阜県後期高齢者医療広域組合</t>
  </si>
  <si>
    <t>東濃農業共済事務組合</t>
  </si>
  <si>
    <t>（財）多治見市文化振興事業団</t>
  </si>
  <si>
    <t>（財）多治見市事業公社</t>
  </si>
  <si>
    <t>多治見市土地開発公社</t>
  </si>
  <si>
    <t>600は水道事業会計より</t>
  </si>
  <si>
    <t>（財）多治見市体育協会</t>
  </si>
  <si>
    <t>△0</t>
  </si>
  <si>
    <t>多治見まちづくり（株）</t>
  </si>
  <si>
    <t>（財）セラミックパーク美濃</t>
  </si>
  <si>
    <t>（株）多治見市衛生公社</t>
  </si>
  <si>
    <t>（株）エフエムたじみ</t>
  </si>
  <si>
    <t>△0.26</t>
  </si>
  <si>
    <t>△12.47</t>
  </si>
  <si>
    <t>△20.00</t>
  </si>
  <si>
    <t>△17.47</t>
  </si>
  <si>
    <t>△40.00</t>
  </si>
  <si>
    <t>　　　　　２．「資金不足比率」の早期健全化基準に相当する「経営健全化基準」は、公営競技を除き、一律△20％である（公営競技は0％）。</t>
  </si>
  <si>
    <t>団体名　　関市</t>
  </si>
  <si>
    <t xml:space="preserve">一般会計
</t>
  </si>
  <si>
    <t>職員退職手当基金繰入金　506
社会福祉基金繰入金　10
板取地区支派川振興基金繰入金　3
高齢者等肉用牛購入基金繰入金　5
発明工夫奨励基金繰入金　2</t>
  </si>
  <si>
    <t>中小企業従業員退職金事業特別会計</t>
  </si>
  <si>
    <t>-</t>
  </si>
  <si>
    <t>中小企業従業員
退職金共済基金
繰入金　　128</t>
  </si>
  <si>
    <t>有線放送事業特別会計</t>
  </si>
  <si>
    <t>上水道事業会計</t>
  </si>
  <si>
    <t>国民健康保険特別会計
(事業勘定)</t>
  </si>
  <si>
    <t>国民健康保険
基金繰入金188</t>
  </si>
  <si>
    <t>国民健康保険特別会計
(直診勘定)</t>
  </si>
  <si>
    <t>下水道特別会計</t>
  </si>
  <si>
    <t>農業集落排水事業
特別会計</t>
  </si>
  <si>
    <t>食肉センター事業
特別会計</t>
  </si>
  <si>
    <t>老人保健特別会計</t>
  </si>
  <si>
    <t>公設地方卸売市場
事業特別会計</t>
  </si>
  <si>
    <t>岐北衛生施設利用組合</t>
  </si>
  <si>
    <t>中濃地域広域行政事務組合</t>
  </si>
  <si>
    <t>(一般会計)</t>
  </si>
  <si>
    <t>(視聴覚ライブラリー運営費特別会計)</t>
  </si>
  <si>
    <t>(介護保険事業特別会計)</t>
  </si>
  <si>
    <t>(造林事業特別会計)</t>
  </si>
  <si>
    <t>(障害者自立支援事業特別会計)</t>
  </si>
  <si>
    <t>中濃消防組合</t>
  </si>
  <si>
    <t>岐阜県後期高齢者
医療広域連合</t>
  </si>
  <si>
    <t>中濃地域農業共済事務組合</t>
  </si>
  <si>
    <t>関市土地開発公社</t>
  </si>
  <si>
    <t>関市公共施設振興事業団</t>
  </si>
  <si>
    <t>△0</t>
  </si>
  <si>
    <t>長良川鉄道㈱</t>
  </si>
  <si>
    <t>食肉センター事業特別会計</t>
  </si>
  <si>
    <t>公設地方卸売市場事業特別会計</t>
  </si>
  <si>
    <t>団体名　　中津川市</t>
  </si>
  <si>
    <t>繰入金　他会計40、
基金1,732、財産区2百万円</t>
  </si>
  <si>
    <t>個別排水処理事業会計</t>
  </si>
  <si>
    <t>国民健康保険事業会計（事業勘定）</t>
  </si>
  <si>
    <t>国民健康保険事業会計（直営診療施設勘定）</t>
  </si>
  <si>
    <t xml:space="preserve">- </t>
  </si>
  <si>
    <t>老人保健事業会計</t>
  </si>
  <si>
    <t>駅前駐車場事業会計</t>
  </si>
  <si>
    <t>木曽広域連合</t>
  </si>
  <si>
    <t>東濃農業共済事務組合</t>
  </si>
  <si>
    <t>中津川市土地開発公社</t>
  </si>
  <si>
    <t>(財)なかつがわふれあい公社</t>
  </si>
  <si>
    <t>㈱クオリティ・ファーム中津川</t>
  </si>
  <si>
    <t>㈱阿木レイクサイド</t>
  </si>
  <si>
    <t>㈱クアリゾート湯舟沢</t>
  </si>
  <si>
    <t>㈱きりら坂下</t>
  </si>
  <si>
    <t>(財)椛の湖ふれあい村</t>
  </si>
  <si>
    <t>(財)付知町振興公社</t>
  </si>
  <si>
    <t>㈱ひるかわ企画</t>
  </si>
  <si>
    <t>山口特産開発㈱</t>
  </si>
  <si>
    <t>明知鉄道㈱</t>
  </si>
  <si>
    <t>(財)中津川・恵那地域勤労者福祉サービスセンター</t>
  </si>
  <si>
    <t>(財)纐纈忠行基金</t>
  </si>
  <si>
    <t>個別排水事業会計</t>
  </si>
  <si>
    <t>団体名　　美濃市</t>
  </si>
  <si>
    <t>基金から197百万円繰入れ</t>
  </si>
  <si>
    <t>一般会計等　計</t>
  </si>
  <si>
    <t>交通災害共済事業特別会計</t>
  </si>
  <si>
    <t>国民健康保険特別会計</t>
  </si>
  <si>
    <t>簡易水道特別会計</t>
  </si>
  <si>
    <t>農業集落排水事業特別会計</t>
  </si>
  <si>
    <t>(公共)</t>
  </si>
  <si>
    <t>介護保険特別会計</t>
  </si>
  <si>
    <t>中濃地域広域行政事務組合</t>
  </si>
  <si>
    <t>岐阜県市町村職員退職手当組合</t>
  </si>
  <si>
    <t>中濃地域農業共済事務組合</t>
  </si>
  <si>
    <t>岐阜地域肢体不自由児</t>
  </si>
  <si>
    <t>母子通園施設組合</t>
  </si>
  <si>
    <t>美濃市土地開発公社</t>
  </si>
  <si>
    <t>－</t>
  </si>
  <si>
    <t>㈱美濃にわか茶屋</t>
  </si>
  <si>
    <t>団体名　　瑞浪市</t>
  </si>
  <si>
    <t>基金から1,598百万円繰入
財産区から6百万円繰入</t>
  </si>
  <si>
    <t>瑞浪中央区画整理事業特別会計</t>
  </si>
  <si>
    <t>老人保健事業特別会計</t>
  </si>
  <si>
    <t>基金から100百万円繰入</t>
  </si>
  <si>
    <t>介護サービス事業特別会計</t>
  </si>
  <si>
    <t>駐車場事業特別会計</t>
  </si>
  <si>
    <t>土岐市及び瑞浪市休日急病診療所組合</t>
  </si>
  <si>
    <t>岐阜県後期高齢者医療広域連合</t>
  </si>
  <si>
    <t>瑞浪市施設公社</t>
  </si>
  <si>
    <t>瑞浪市陶磁器会館</t>
  </si>
  <si>
    <t>瑞浪市土地開発公社</t>
  </si>
  <si>
    <t>瑞浪中央区画事業特別会計</t>
  </si>
  <si>
    <t>団体名　　羽島市</t>
  </si>
  <si>
    <t>基金から624百万円繰入</t>
  </si>
  <si>
    <t>インター北土地区画整理事業</t>
  </si>
  <si>
    <t>駅北本郷土地区画整理事業</t>
  </si>
  <si>
    <t>駅東土地区画整理事業</t>
  </si>
  <si>
    <t>上水道事業</t>
  </si>
  <si>
    <t>病院事業</t>
  </si>
  <si>
    <t>簡易水道事業</t>
  </si>
  <si>
    <t>下水道事業</t>
  </si>
  <si>
    <t>国民健康保険</t>
  </si>
  <si>
    <t>老人保健</t>
  </si>
  <si>
    <t>介護保険</t>
  </si>
  <si>
    <t>羽島市・羽島郡二町介護認定審査会事業</t>
  </si>
  <si>
    <t>岐阜県地域肢体不自由児母子通園施設組合</t>
  </si>
  <si>
    <t>羽島市土地開発公社</t>
  </si>
  <si>
    <t>羽島市地域振興公社</t>
  </si>
  <si>
    <t>上水道事業会計</t>
  </si>
  <si>
    <t>団体名　　美濃加茂市</t>
  </si>
  <si>
    <t>下水道建設基金から100百万円繰入</t>
  </si>
  <si>
    <t>法適用企業</t>
  </si>
  <si>
    <t>国民健康保険会計</t>
  </si>
  <si>
    <t>介護保険会計</t>
  </si>
  <si>
    <t>老人保健会計</t>
  </si>
  <si>
    <t>介護認定・障がい者自立支援認定審査会会計</t>
  </si>
  <si>
    <t>可茂衛生施設利用組合</t>
  </si>
  <si>
    <t>美濃加茂市富加町中学校組合</t>
  </si>
  <si>
    <t>可茂消防事務組合</t>
  </si>
  <si>
    <t>岐阜地域肢体不自由児母子通園施設組合</t>
  </si>
  <si>
    <t>可茂広域行政事務組合</t>
  </si>
  <si>
    <t>中濃地域農業共済事務組合</t>
  </si>
  <si>
    <t>法適用企業
繰出金　26百万円</t>
  </si>
  <si>
    <t>可茂公設地方卸売市場組合</t>
  </si>
  <si>
    <t>法非適用企業</t>
  </si>
  <si>
    <t>岐阜県後期高齢者医療広域連合</t>
  </si>
  <si>
    <t>美濃加茂市土地開発公社</t>
  </si>
  <si>
    <t>長良川鉄道株式会社</t>
  </si>
  <si>
    <t>団体名　　土岐市</t>
  </si>
  <si>
    <t>基金から33百万円、財産区から43百万円繰入</t>
  </si>
  <si>
    <t>曽木地区市有林管理特別会計</t>
  </si>
  <si>
    <t>基金から1百万円繰入</t>
  </si>
  <si>
    <t>障害者自立支援認定審査会特別会計</t>
  </si>
  <si>
    <t>農業集落排水事業特別会計</t>
  </si>
  <si>
    <t>国民健康保険特別会計</t>
  </si>
  <si>
    <t>基金から157百万円繰入</t>
  </si>
  <si>
    <t>介護保険特別会計（保険勘定）</t>
  </si>
  <si>
    <t>土岐市・瑞浪市介護認定審査会特別会計</t>
  </si>
  <si>
    <t>老人保健特別会計</t>
  </si>
  <si>
    <t>介護保険特別会計（サービス勘定）</t>
  </si>
  <si>
    <t>自動車駐車場事業特別会計</t>
  </si>
  <si>
    <t>交通災害共済特別会計</t>
  </si>
  <si>
    <t>基金から5百万円繰入</t>
  </si>
  <si>
    <t>東濃西部広域行政事務組合
一般会計</t>
  </si>
  <si>
    <r>
      <t>東濃西部広域行政事務組合</t>
    </r>
    <r>
      <rPr>
        <sz val="8"/>
        <rFont val="ＭＳ Ｐゴシック"/>
        <family val="3"/>
      </rPr>
      <t xml:space="preserve">
</t>
    </r>
    <r>
      <rPr>
        <sz val="4"/>
        <rFont val="ＭＳ Ｐゴシック"/>
        <family val="3"/>
      </rPr>
      <t>東濃西部視聴覚ライブラリー事業特別会計</t>
    </r>
  </si>
  <si>
    <r>
      <t>東濃西部広域行政事務組合</t>
    </r>
    <r>
      <rPr>
        <sz val="8"/>
        <rFont val="ＭＳ Ｐゴシック"/>
        <family val="3"/>
      </rPr>
      <t xml:space="preserve">
</t>
    </r>
    <r>
      <rPr>
        <sz val="5"/>
        <rFont val="ＭＳ Ｐゴシック"/>
        <family val="3"/>
      </rPr>
      <t>東濃西部ふるさと活性化基金特別会計</t>
    </r>
  </si>
  <si>
    <r>
      <t>東濃西部広域行政事務組合</t>
    </r>
    <r>
      <rPr>
        <sz val="8"/>
        <rFont val="ＭＳ Ｐゴシック"/>
        <family val="3"/>
      </rPr>
      <t xml:space="preserve">
</t>
    </r>
    <r>
      <rPr>
        <sz val="5"/>
        <rFont val="ＭＳ Ｐゴシック"/>
        <family val="3"/>
      </rPr>
      <t>東濃看護専門学校事業特別会計</t>
    </r>
  </si>
  <si>
    <r>
      <t>東濃西部広域行政事務組合</t>
    </r>
    <r>
      <rPr>
        <sz val="8"/>
        <rFont val="ＭＳ Ｐゴシック"/>
        <family val="3"/>
      </rPr>
      <t xml:space="preserve">
</t>
    </r>
    <r>
      <rPr>
        <sz val="5"/>
        <rFont val="ＭＳ Ｐゴシック"/>
        <family val="3"/>
      </rPr>
      <t>東濃西部少年センター事業特別会計</t>
    </r>
  </si>
  <si>
    <r>
      <t>東濃西部広域行政事務組合</t>
    </r>
    <r>
      <rPr>
        <sz val="8"/>
        <rFont val="ＭＳ Ｐゴシック"/>
        <family val="3"/>
      </rPr>
      <t xml:space="preserve">
</t>
    </r>
    <r>
      <rPr>
        <sz val="4"/>
        <rFont val="ＭＳ Ｐゴシック"/>
        <family val="3"/>
      </rPr>
      <t>東濃地域医師確保奨学資金等貸付事業特別会計</t>
    </r>
  </si>
  <si>
    <t>土岐市及び瑞浪市休日急病診療所組合</t>
  </si>
  <si>
    <t>岐阜県市町村職員退職手当組合</t>
  </si>
  <si>
    <t>基金から4,030百万円繰入</t>
  </si>
  <si>
    <t>岐阜県市町村会館組合</t>
  </si>
  <si>
    <t>土岐川防災ダム一部事務組合</t>
  </si>
  <si>
    <t>岐阜県後期高齢者医療広域連合</t>
  </si>
  <si>
    <t>東濃農業共済事務組合</t>
  </si>
  <si>
    <t>土岐市土地開発公社</t>
  </si>
  <si>
    <t>土岐市施設管理公社</t>
  </si>
  <si>
    <t>土岐市埋蔵文化財センター</t>
  </si>
  <si>
    <t>土岐市スポーツセンター</t>
  </si>
  <si>
    <t>株式会社志野・織部</t>
  </si>
  <si>
    <t>団体名　　各務原市</t>
  </si>
  <si>
    <t>全て基金より繰入</t>
  </si>
  <si>
    <t>一般会計等</t>
  </si>
  <si>
    <t>老人保健医療特別会計</t>
  </si>
  <si>
    <t>水道事業特別会計</t>
  </si>
  <si>
    <t>岐阜羽島衛生施設組合</t>
  </si>
  <si>
    <t>岐阜県後期高齢者医療広域連合</t>
  </si>
  <si>
    <t>各務原市施設振興公社</t>
  </si>
  <si>
    <t>各務原市土地開発公社</t>
  </si>
  <si>
    <t>㈱オアシスパーク</t>
  </si>
  <si>
    <t>団体名　　可児市</t>
  </si>
  <si>
    <t>一般会計</t>
  </si>
  <si>
    <t>基金繰入金388
財産区繰入金15</t>
  </si>
  <si>
    <t>飲料水供給事業会計</t>
  </si>
  <si>
    <t>基金繰入金1</t>
  </si>
  <si>
    <t>自家用工業用水道事業会計</t>
  </si>
  <si>
    <t>可児駅東区画整理事業会計</t>
  </si>
  <si>
    <t>上水道事業会計</t>
  </si>
  <si>
    <t>基金繰入金167</t>
  </si>
  <si>
    <t>基金繰入金2</t>
  </si>
  <si>
    <t>可茂衛生施設利用組合</t>
  </si>
  <si>
    <t>可児川防災ため池組合</t>
  </si>
  <si>
    <t>可児市御嵩町中学校組合</t>
  </si>
  <si>
    <t>可茂消防事務組合</t>
  </si>
  <si>
    <t>岐阜県市町村会館組合</t>
  </si>
  <si>
    <t>可茂広域行政事務組合</t>
  </si>
  <si>
    <t>岐阜県市町村退職手当組合</t>
  </si>
  <si>
    <t>岐阜県後期高齢者医療広域連合</t>
  </si>
  <si>
    <t>可茂公設地方卸売市場組合</t>
  </si>
  <si>
    <t>可児市公共施設振興公社</t>
  </si>
  <si>
    <t>可児市体育連盟</t>
  </si>
  <si>
    <t>可児市文化芸術振興財団</t>
  </si>
  <si>
    <t>ケーブルテレビ可児株式会社</t>
  </si>
  <si>
    <t>可児市土地開発公社</t>
  </si>
  <si>
    <t>公共下水道事業特別会計</t>
  </si>
  <si>
    <t>特定環境保全公共下水道事業特別会計</t>
  </si>
  <si>
    <t>団体名　　山県市</t>
  </si>
  <si>
    <t>地域情報化事業特別会計</t>
  </si>
  <si>
    <t>法適用</t>
  </si>
  <si>
    <t>岐北衛生施設利用組合</t>
  </si>
  <si>
    <t>岐阜県市町村職員退職手当組合</t>
  </si>
  <si>
    <t>岐阜県市町村会館組合</t>
  </si>
  <si>
    <t>岐阜地域肢体不自由児母子通園施設組合</t>
  </si>
  <si>
    <t>山県市土地開発公社</t>
  </si>
  <si>
    <t>基金から906百万円貸付</t>
  </si>
  <si>
    <t>水道事業会計</t>
  </si>
  <si>
    <t>簡易水道事業特別会計</t>
  </si>
  <si>
    <t>農業集落排水事業特別会計</t>
  </si>
  <si>
    <t>公共下水道事業特別会計</t>
  </si>
  <si>
    <t>団体名　　瑞穂市</t>
  </si>
  <si>
    <t>基金からの繰入金
326百万円</t>
  </si>
  <si>
    <t>学校給食事業特別会計</t>
  </si>
  <si>
    <t>下水道（ｺﾐｭﾆﾃｨ･ﾌﾟﾗﾝﾄ)事業
特別会計</t>
  </si>
  <si>
    <t>基金からの繰入金
12百万円</t>
  </si>
  <si>
    <t>法適用</t>
  </si>
  <si>
    <t>基金からの繰入金
50百万円</t>
  </si>
  <si>
    <t>本巣消防事務組合</t>
  </si>
  <si>
    <t>西濃環境整備組合</t>
  </si>
  <si>
    <t>もとす広域連合（一般会計分）</t>
  </si>
  <si>
    <t>もとす広域連合（介護保険特別会計分）</t>
  </si>
  <si>
    <t>もとす広域連合（老人福祉施設特別会計分）</t>
  </si>
  <si>
    <t>もとす広域連合（療育医療施設特別会計分）</t>
  </si>
  <si>
    <t>もとす広域連合（衛生施設特別会計分）</t>
  </si>
  <si>
    <t>岐阜県後期高齢者医療広域連合</t>
  </si>
  <si>
    <t>岐阜県市町村職員退職手当組合</t>
  </si>
  <si>
    <t>岐阜地域肢体不自由児母子通園施設組合</t>
  </si>
  <si>
    <t>瑞穂市・神戸町水道組合</t>
  </si>
  <si>
    <t>法非適用企業、
操出金１百万円</t>
  </si>
  <si>
    <t>瑞穂市施設管理公社</t>
  </si>
  <si>
    <t>△1</t>
  </si>
  <si>
    <t>瑞穂市土地開発公社</t>
  </si>
  <si>
    <t>㈱みずほ公共サービス</t>
  </si>
  <si>
    <t>樽見鉄道㈱</t>
  </si>
  <si>
    <t>団体名　　飛騨市</t>
  </si>
  <si>
    <t>基金から761百万円繰入</t>
  </si>
  <si>
    <t>情報施設特別会計</t>
  </si>
  <si>
    <t>鉄道経営対策事業基金特別会計</t>
  </si>
  <si>
    <t>基金から111百万円繰入</t>
  </si>
  <si>
    <t>給食費特別会計</t>
  </si>
  <si>
    <t>基金から872百万円繰入</t>
  </si>
  <si>
    <t>国民健康保険病院事業会計</t>
  </si>
  <si>
    <t>国民健康保険特別会計（事業勘定）</t>
  </si>
  <si>
    <t>国民健康保険特別会計（直営診療施設勘定）</t>
  </si>
  <si>
    <t>介護保険特別会計（保険勘定）</t>
  </si>
  <si>
    <t>介護保険特別会計（事業勘定）</t>
  </si>
  <si>
    <t>農村下水道事業特別会計</t>
  </si>
  <si>
    <t>個別排水処理施設事業特別会計</t>
  </si>
  <si>
    <t>下水道汚泥処理事業特別会計</t>
  </si>
  <si>
    <t>古川国府給食センター利用組合一般会計</t>
  </si>
  <si>
    <t>古川国府給食センター利用組合給食費特別会計</t>
  </si>
  <si>
    <t>岐阜県市町村退職手当組合</t>
  </si>
  <si>
    <t>飛騨市土地開発公社</t>
  </si>
  <si>
    <t>㈱味処飛騨古川</t>
  </si>
  <si>
    <t>㈱季古里</t>
  </si>
  <si>
    <t>㈱ねっとかわい</t>
  </si>
  <si>
    <t>㈱飛騨まんが王国</t>
  </si>
  <si>
    <t>㈱奥飛騨山之村牧場</t>
  </si>
  <si>
    <t>団体名　　本巣市</t>
  </si>
  <si>
    <t>基金から216百万円繰入</t>
  </si>
  <si>
    <t>基金から216百万円繰入</t>
  </si>
  <si>
    <t>国民健康保険特別会計（施設勘定）</t>
  </si>
  <si>
    <t>農業集落排水特別会計</t>
  </si>
  <si>
    <t>公共下水道特別会計</t>
  </si>
  <si>
    <t>法適用企業</t>
  </si>
  <si>
    <t>本巣消防事務組合</t>
  </si>
  <si>
    <t>もとす広域連合（一般会計）</t>
  </si>
  <si>
    <t>もとす広域連合（介護保険特別会計）</t>
  </si>
  <si>
    <t>もとす広域連合（老人福祉施設特別会計）</t>
  </si>
  <si>
    <t>もとす広域連合（療育医療施設特別会計）</t>
  </si>
  <si>
    <t>もとす広域連合（衛生施設特別会計）</t>
  </si>
  <si>
    <t>本巣市土地開発公社</t>
  </si>
  <si>
    <t>（財）織部の里もとす</t>
  </si>
  <si>
    <t>（財）NEO桜交流ランド</t>
  </si>
  <si>
    <t>（財）NEOふるさと財団</t>
  </si>
  <si>
    <t>㈱うすずみ特産</t>
  </si>
  <si>
    <t>樽見鉄道㈱</t>
  </si>
  <si>
    <t>△13.34</t>
  </si>
  <si>
    <t>△18.34</t>
  </si>
  <si>
    <t>団体名　　郡上市</t>
  </si>
  <si>
    <t>基金から233百万円繰入</t>
  </si>
  <si>
    <t>青少年育英奨学資金貸付特別会計</t>
  </si>
  <si>
    <t>基金から9百万円繰入</t>
  </si>
  <si>
    <t>基金から4百万円繰入</t>
  </si>
  <si>
    <t>病院事業等会計</t>
  </si>
  <si>
    <t>法適用</t>
  </si>
  <si>
    <t>国民健康保険特別会計</t>
  </si>
  <si>
    <t>国民健康保険特別会計
(直営診療施設勘定)</t>
  </si>
  <si>
    <t>基金から50百万円繰入</t>
  </si>
  <si>
    <t>ケーブルテレビ事業特別会計</t>
  </si>
  <si>
    <t>宅地開発特別会計</t>
  </si>
  <si>
    <t>基金から43百万円繰入</t>
  </si>
  <si>
    <t>（財）郡上八幡産業振興公社</t>
  </si>
  <si>
    <t>郡上大和総合開発（株）</t>
  </si>
  <si>
    <t>（有）阿弥陀ケ滝観光</t>
  </si>
  <si>
    <t>（株）伊野原の郷</t>
  </si>
  <si>
    <t>（株）ハイウェイたかす</t>
  </si>
  <si>
    <t>（株）イーグル</t>
  </si>
  <si>
    <t>（株）ネーブルみなみ</t>
  </si>
  <si>
    <t>（株）ジェイエムみなみ</t>
  </si>
  <si>
    <t>めいほう高原開発（株）</t>
  </si>
  <si>
    <t>郡上市土地開発公社</t>
  </si>
  <si>
    <t>長良川鉄道株式会社</t>
  </si>
  <si>
    <t>下水道事業特別会計</t>
  </si>
  <si>
    <t>ケーブルテレビ事業特別会計</t>
  </si>
  <si>
    <t>宅地開発特別会計</t>
  </si>
  <si>
    <t>団体名　　下呂市</t>
  </si>
  <si>
    <t>「他会計等からの繰入金」に
基金から544百万円繰入
財産区から6百万円繰入を含む</t>
  </si>
  <si>
    <t>ＣＡＴＶ放送事業特別会計</t>
  </si>
  <si>
    <t>ＣＡＴＶ通信事業特別会計</t>
  </si>
  <si>
    <t>下呂温泉合掌村事業会計</t>
  </si>
  <si>
    <t>金山病院事業会計</t>
  </si>
  <si>
    <t>「他会計等からの繰入金」に
基金から115百万円繰入を含む</t>
  </si>
  <si>
    <t>国民健康保険（事業勘定）特別会計</t>
  </si>
  <si>
    <t>介護保険（介護サービス事業勘定）特別会計</t>
  </si>
  <si>
    <t>介護保険（保険事業勘定）特別会計</t>
  </si>
  <si>
    <t>国民健康保険（診療施設勘定）特別会計</t>
  </si>
  <si>
    <t>　　　　　５．端数調整のため「純損益（形式収支）」「資金剰余額／不足額（実質収支）」が合わない場合がある。</t>
  </si>
  <si>
    <t>「他会計等からの繰入金」に
基金から4,030百万円繰入を含む</t>
  </si>
  <si>
    <t>㈱ホリスティック南飛騨</t>
  </si>
  <si>
    <t>飛騨小坂観光㈱</t>
  </si>
  <si>
    <t>㈱飛騨小坂ぶなしめじ</t>
  </si>
  <si>
    <t>㈱かれん</t>
  </si>
  <si>
    <t>馬瀬総合観光㈱</t>
  </si>
  <si>
    <t>下呂ふるさと文化財団</t>
  </si>
  <si>
    <t>下呂市土地開発公社</t>
  </si>
  <si>
    <t>金山病院事業会計</t>
  </si>
  <si>
    <t>団体名　　海津市</t>
  </si>
  <si>
    <t>基金から1,421百万円繰入　</t>
  </si>
  <si>
    <t>海津苑運営特別会計</t>
  </si>
  <si>
    <t>南濃温泉水晶の湯運営特別会計</t>
  </si>
  <si>
    <t>クレール平田運営特別会計</t>
  </si>
  <si>
    <t>月見の里南濃運営特別会計</t>
  </si>
  <si>
    <t>住宅新築資金等貸付事業特別会計</t>
  </si>
  <si>
    <t>介護老人保健施設在宅介護支援ｾﾝﾀｰ特別会計</t>
  </si>
  <si>
    <t>　（注）　１．端数処理のため縦横計算が合わない場合がある。</t>
  </si>
  <si>
    <t>基金から86百万円繰入　</t>
  </si>
  <si>
    <t>老人保健特別会計</t>
  </si>
  <si>
    <t>介護保険特別会計</t>
  </si>
  <si>
    <t>基金から10百万円繰入　</t>
  </si>
  <si>
    <t>下水道特別会計</t>
  </si>
  <si>
    <t>介護老人福祉施設事業特別会計</t>
  </si>
  <si>
    <t>介護老人福祉施設事業ﾃﾞｲｻｰﾋﾞｽ特別会計</t>
  </si>
  <si>
    <t>介護老人保健施設事業特別会計</t>
  </si>
  <si>
    <t>　　　　　５．端数処理のため縦横計算が合わない場合がある。</t>
  </si>
  <si>
    <t>南濃衛生施設利用事務組合</t>
  </si>
  <si>
    <t>西南濃老人福祉施設事務組合</t>
  </si>
  <si>
    <t>西南濃粗大廃棄物処理組合</t>
  </si>
  <si>
    <t>海津市観光情報センター</t>
  </si>
  <si>
    <t>◇◇財団</t>
  </si>
  <si>
    <t>・・・</t>
  </si>
  <si>
    <t>介護老人福祉施設事業特別会計</t>
  </si>
  <si>
    <t>介護老人福祉施設事業ﾃﾞｲｻｰﾋﾞｽ特別会計</t>
  </si>
  <si>
    <t>介護老人保健施設事業特別会計</t>
  </si>
  <si>
    <t>下水道事業特別会計</t>
  </si>
  <si>
    <t>団体名　　岐南町</t>
  </si>
  <si>
    <t>羽島郡二町教育委員会特別会計</t>
  </si>
  <si>
    <t>岐阜羽島衛生施設組合</t>
  </si>
  <si>
    <t>羽島郡広域連合</t>
  </si>
  <si>
    <t>岐阜県地方競馬組合</t>
  </si>
  <si>
    <t>岐南町土地開発公社</t>
  </si>
  <si>
    <t>△15.00</t>
  </si>
  <si>
    <t>団体名　　笠松町</t>
  </si>
  <si>
    <t>基金から５百万円繰入</t>
  </si>
  <si>
    <t>基金から４百万円繰入</t>
  </si>
  <si>
    <t>笠松町土地開発公社</t>
  </si>
  <si>
    <t>笠松町地域振興公社</t>
  </si>
  <si>
    <t>団体名　　養老町</t>
  </si>
  <si>
    <t>住宅新築資金等貸付特別会計</t>
  </si>
  <si>
    <t>非適用企業</t>
  </si>
  <si>
    <t>食肉事業ｾﾝﾀｰ特別会計</t>
  </si>
  <si>
    <t>介護ｻｰﾋﾞｽ事業特別会計</t>
  </si>
  <si>
    <t>南濃衛生施設利用事務組合</t>
  </si>
  <si>
    <t>西南農老人福祉施設事務組合</t>
  </si>
  <si>
    <t>西南農粗大廃棄物処理組合</t>
  </si>
  <si>
    <t>養老町土地開発公社</t>
  </si>
  <si>
    <t>（財）養老町体育連盟</t>
  </si>
  <si>
    <t>食肉事業センター特別会計</t>
  </si>
  <si>
    <t>団体名　　垂井町</t>
  </si>
  <si>
    <t>基金から485百万円繰入</t>
  </si>
  <si>
    <t>住宅新築資金等貸付事業特別会計</t>
  </si>
  <si>
    <t>ふれあい交流事業特別会計</t>
  </si>
  <si>
    <t>不破郡障害者自立支援認定審査会特別会計</t>
  </si>
  <si>
    <t>不破郡介護認定審査会特別会計</t>
  </si>
  <si>
    <t>不破消防組合</t>
  </si>
  <si>
    <t>西南濃老人福祉施設事務組合</t>
  </si>
  <si>
    <t>西南濃粗大廃棄物処理組合</t>
  </si>
  <si>
    <t>垂井町土地開発公社</t>
  </si>
  <si>
    <t>△０</t>
  </si>
  <si>
    <t>団体名　　関ケ原町</t>
  </si>
  <si>
    <t>基金から1,259繰入</t>
  </si>
  <si>
    <t>玉農業集落排水事業特別会計</t>
  </si>
  <si>
    <t>今須農業集落排水事業特別会計</t>
  </si>
  <si>
    <t>西南濃老人福祉施設事務組合</t>
  </si>
  <si>
    <t>関ケ原町土地開発公社</t>
  </si>
  <si>
    <t>団体名　　神戸町</t>
  </si>
  <si>
    <t>財政調整基金繰入金100,000千円
公共施設整備基金繰入金100,000千円
文化施設運営基金繰入金500千円</t>
  </si>
  <si>
    <t>―</t>
  </si>
  <si>
    <t>法適用企業</t>
  </si>
  <si>
    <t>公共下水道事業特別会計</t>
  </si>
  <si>
    <t>―</t>
  </si>
  <si>
    <t>岐阜県市町村会館組合</t>
  </si>
  <si>
    <t>西南濃粗大廃棄物処理組合</t>
  </si>
  <si>
    <t>安八郡広域連合（一般）</t>
  </si>
  <si>
    <t>安八郡広域連合（介護）</t>
  </si>
  <si>
    <t>瑞穂市神戸町水道組合</t>
  </si>
  <si>
    <t>法非適用企業
繰出金444千円</t>
  </si>
  <si>
    <t>神戸町土地開発公社</t>
  </si>
  <si>
    <t>公共下水道事業特別会計</t>
  </si>
  <si>
    <t>　　　　　２．「資金不足比率」の早期健全化基準に相当する「経営健全化基準」は、公営競技を除き、一律△ 20％である（公営競技は0％）。</t>
  </si>
  <si>
    <t xml:space="preserve">  本数値は、作成要領に基づき健全化判断比率及び資金不足比率算定時の数値を四捨五入し作成したものです。
  従って、端数処理の都合により表内計算が合わない場合があります。</t>
  </si>
  <si>
    <t>団体名　　輪之内町</t>
  </si>
  <si>
    <t>水道事業</t>
  </si>
  <si>
    <t>特定環境保全公共下水道事業</t>
  </si>
  <si>
    <t>基金繰入 114</t>
  </si>
  <si>
    <t>国民健康保険事業</t>
  </si>
  <si>
    <t>老人保健医療</t>
  </si>
  <si>
    <t>大垣輪中水防事務組合</t>
  </si>
  <si>
    <t>安八郡広域連合  一般</t>
  </si>
  <si>
    <t>安八郡広域連合  介護</t>
  </si>
  <si>
    <t>輪之内町土地開発公社</t>
  </si>
  <si>
    <t>団体名　　安八町</t>
  </si>
  <si>
    <t>基金から242繰入</t>
  </si>
  <si>
    <t>基金から34繰入</t>
  </si>
  <si>
    <t>大垣市安八郡安八町東安中学校組合</t>
  </si>
  <si>
    <t>安八郡広域連合（一般会計）</t>
  </si>
  <si>
    <t>安八郡広域連合（特別会計）</t>
  </si>
  <si>
    <t>安八町土地開発公社</t>
  </si>
  <si>
    <t>長良川㈱</t>
  </si>
  <si>
    <t>団体名　　揖斐川町</t>
  </si>
  <si>
    <t>基金から
　1,069百万円繰入</t>
  </si>
  <si>
    <t>谷汲中央診療所特別会計</t>
  </si>
  <si>
    <t>基金から
　 　  2百万円繰入</t>
  </si>
  <si>
    <t>杉原地域土地取得等特別会計</t>
  </si>
  <si>
    <t>徳山ダム上流域公有地化特別会計</t>
  </si>
  <si>
    <t>国民健康保険直診勘定特別会計</t>
  </si>
  <si>
    <t>大和簡易水道特別会計</t>
  </si>
  <si>
    <t>脛永簡易水道特別会計</t>
  </si>
  <si>
    <t>市場簡易水道特別会計</t>
  </si>
  <si>
    <t>谷汲簡易水道特別会計</t>
  </si>
  <si>
    <t>基金から
 　 　 1百万円繰入</t>
  </si>
  <si>
    <t>北部簡易水道特別会計</t>
  </si>
  <si>
    <t>基金から
   　13百万円繰入</t>
  </si>
  <si>
    <t>基金から
　　36百万円繰入</t>
  </si>
  <si>
    <t>個別排水事業特別会計</t>
  </si>
  <si>
    <t>いび川温泉特別会計</t>
  </si>
  <si>
    <t>基金から
　　71百万円繰入</t>
  </si>
  <si>
    <t>揖斐川水防事務組合</t>
  </si>
  <si>
    <t>揖斐郡養基小学校養基保育所組合</t>
  </si>
  <si>
    <t>樫原谷林野組合</t>
  </si>
  <si>
    <t>足打谷林野組合</t>
  </si>
  <si>
    <t>基金から
 4,030百万円繰入</t>
  </si>
  <si>
    <t>揖斐郡消防組合</t>
  </si>
  <si>
    <t>基金から
　　　 2百万円繰入</t>
  </si>
  <si>
    <t>揖斐広域連合（普通会計分）</t>
  </si>
  <si>
    <t>揖斐広域連合（介護保健事業分）</t>
  </si>
  <si>
    <t>揖斐広域連合（公営企業事業分）</t>
  </si>
  <si>
    <r>
      <t xml:space="preserve">法非適用企業
</t>
    </r>
    <r>
      <rPr>
        <sz val="5"/>
        <rFont val="ＭＳ Ｐゴシック"/>
        <family val="3"/>
      </rPr>
      <t>基金から9百万円繰入</t>
    </r>
  </si>
  <si>
    <t>揖斐川町土地開発公社</t>
  </si>
  <si>
    <t>(有)デジタルアート谷汲</t>
  </si>
  <si>
    <t>△2</t>
  </si>
  <si>
    <t>(株)サンシャイン春日</t>
  </si>
  <si>
    <t>(財)いびがわ</t>
  </si>
  <si>
    <t>樽見鉄道(株)</t>
  </si>
  <si>
    <t>△99</t>
  </si>
  <si>
    <t>△52</t>
  </si>
  <si>
    <t>(単位 ： ％）</t>
  </si>
  <si>
    <t>△13.44</t>
  </si>
  <si>
    <t>△18.44</t>
  </si>
  <si>
    <t>団体名　　大野町</t>
  </si>
  <si>
    <t>基金からの繰入金：１</t>
  </si>
  <si>
    <t>基金からの繰入金：５５</t>
  </si>
  <si>
    <t>揖斐広域連合（普通会計）</t>
  </si>
  <si>
    <t>揖斐広域連合（介護保険事業会計分）</t>
  </si>
  <si>
    <t>揖斐広域連合（介護サービス事業特別会計分）</t>
  </si>
  <si>
    <t>基金からの繰入：９</t>
  </si>
  <si>
    <t>大野町土地開発公社</t>
  </si>
  <si>
    <t>上水道事業会計</t>
  </si>
  <si>
    <t>団体名　　池田町</t>
  </si>
  <si>
    <t>基金から100百万円繰入</t>
  </si>
  <si>
    <t>○○会計</t>
  </si>
  <si>
    <t>××会計</t>
  </si>
  <si>
    <t>一般会計等</t>
  </si>
  <si>
    <t>国民健康保険特別会計</t>
  </si>
  <si>
    <t>老人保健特別会計</t>
  </si>
  <si>
    <t>北部簡易水道事業特別会計</t>
  </si>
  <si>
    <t>南部簡易水道事業特別会計</t>
  </si>
  <si>
    <t>農業集落排水事業特別会計</t>
  </si>
  <si>
    <t>温泉施設特別会計</t>
  </si>
  <si>
    <t>水道事業会計</t>
  </si>
  <si>
    <t>大垣衛生施設組合</t>
  </si>
  <si>
    <t>揖斐川水防事務組合</t>
  </si>
  <si>
    <t>揖斐郡養基小学校養基保育所組合</t>
  </si>
  <si>
    <t>樫原谷林野組合</t>
  </si>
  <si>
    <t>足打谷林野組合</t>
  </si>
  <si>
    <t>大垣消防組合</t>
  </si>
  <si>
    <t>西濃環境整備組合</t>
  </si>
  <si>
    <t>揖斐広域連合（普通会計分）</t>
  </si>
  <si>
    <t>揖斐広域連合（介護保険事業会計分）</t>
  </si>
  <si>
    <t>介護老人保健施設西美濃さくら苑事業</t>
  </si>
  <si>
    <t>揖斐広域連合（公営企業事業分）</t>
  </si>
  <si>
    <t>基金から９００万円繰入</t>
  </si>
  <si>
    <t>池田町土地開発公社</t>
  </si>
  <si>
    <t>★★道路公社</t>
  </si>
  <si>
    <t>北部簡易水道事業特別会計</t>
  </si>
  <si>
    <t>団体名　　北方町</t>
  </si>
  <si>
    <t>基金から280百万円繰入</t>
  </si>
  <si>
    <t>岐阜県市町村会館組合
（一般会計）</t>
  </si>
  <si>
    <t>西濃環境整備組合
（一般会計）</t>
  </si>
  <si>
    <t>岐阜肢体不自由児
母子通園施設組合
（一般会計）</t>
  </si>
  <si>
    <t>岐阜県後期高齢者
医療広域連合
（一般会計）</t>
  </si>
  <si>
    <t>本巣消防事務組合
（一般会計）</t>
  </si>
  <si>
    <t>岐阜県市町村退職手当組合
（一般会計）</t>
  </si>
  <si>
    <t>もとす広域連合
（一般会計）</t>
  </si>
  <si>
    <t>もとす広域連合
（介護保険特別会計）</t>
  </si>
  <si>
    <t>もとす広域連合
（老人福祉施設特別会計）</t>
  </si>
  <si>
    <t>もとす広域連合
（療育医療施設特別会計）</t>
  </si>
  <si>
    <t>もとす広域連合
（衛生施設特別会計）</t>
  </si>
  <si>
    <t>北方町土地開発公社</t>
  </si>
  <si>
    <t>北方町施設管理公社</t>
  </si>
  <si>
    <t>樽見鉄道株式会社</t>
  </si>
  <si>
    <t>団体名　　坂祝町</t>
  </si>
  <si>
    <t>基金から39百万円繰入</t>
  </si>
  <si>
    <t xml:space="preserve">ー </t>
  </si>
  <si>
    <t>ー</t>
  </si>
  <si>
    <t>法適用事業</t>
  </si>
  <si>
    <t>法非適用事業</t>
  </si>
  <si>
    <t>可茂公設地方卸売組合</t>
  </si>
  <si>
    <t>法非適用事業 
繰出金49千円</t>
  </si>
  <si>
    <t>中濃地域農業共済事務組合</t>
  </si>
  <si>
    <t>　法非適用事業
繰出金3,912千円</t>
  </si>
  <si>
    <t>(財）坂祝町開発公社</t>
  </si>
  <si>
    <t>上水道事業会計</t>
  </si>
  <si>
    <t>団体名　　富加町</t>
  </si>
  <si>
    <t>基金(財調)から60百万円繰入</t>
  </si>
  <si>
    <t>可茂衛生施設利用組合</t>
  </si>
  <si>
    <t>可茂消防事務組合</t>
  </si>
  <si>
    <t>可茂広域行政組合</t>
  </si>
  <si>
    <t>中濃地域農業共済事務組合</t>
  </si>
  <si>
    <t>可茂公設地方卸売市場組合</t>
  </si>
  <si>
    <t>富加町土地開発公社</t>
  </si>
  <si>
    <t>長良川鉄道株式会社</t>
  </si>
  <si>
    <t>特定環境保全公共下水道事業特別会計</t>
  </si>
  <si>
    <t>団体名　　川辺町</t>
  </si>
  <si>
    <t>基金繰入金20</t>
  </si>
  <si>
    <t>学校給食共同調理場特別会計</t>
  </si>
  <si>
    <t>下水道事業特別会計</t>
  </si>
  <si>
    <t>法非適用</t>
  </si>
  <si>
    <t>基金繰入金18</t>
  </si>
  <si>
    <t>介護保険特別会計</t>
  </si>
  <si>
    <t>基金繰入金10</t>
  </si>
  <si>
    <t>可茂衛生施設利用組合</t>
  </si>
  <si>
    <t>可茂消防事務組合</t>
  </si>
  <si>
    <t>可茂広域行政事務組合</t>
  </si>
  <si>
    <t>可茂公設地方卸売市場組合</t>
  </si>
  <si>
    <t>川辺町土地開発公社</t>
  </si>
  <si>
    <t>団体名　　七宗町</t>
  </si>
  <si>
    <t>可茂公設卸売市場組合組合</t>
  </si>
  <si>
    <t>(有)七宗町ふるさと開発</t>
  </si>
  <si>
    <t>簡易水道事業特別会計</t>
  </si>
  <si>
    <t>団体名　　八百津町</t>
  </si>
  <si>
    <t>基金から75百万円繰入</t>
  </si>
  <si>
    <t>国民健康保険特別会計</t>
  </si>
  <si>
    <t>介護保険特別会計</t>
  </si>
  <si>
    <t>老人保健特別会計</t>
  </si>
  <si>
    <t>簡易水道事業特別会計</t>
  </si>
  <si>
    <t>公共下水道事業特別会計</t>
  </si>
  <si>
    <t>農業集落排水事業特別会計</t>
  </si>
  <si>
    <t>岐阜地域肢体不自由児母子通園施設組合</t>
  </si>
  <si>
    <t>可茂広域行政事務組合</t>
  </si>
  <si>
    <t>可茂公設地方卸売市場組合</t>
  </si>
  <si>
    <t>八百津町土地開発公社</t>
  </si>
  <si>
    <t>経常収支比率</t>
  </si>
  <si>
    <t>団体名　　白川町</t>
  </si>
  <si>
    <t>基金から131百万円繰入</t>
  </si>
  <si>
    <t>地域振興券交付事業特別会計</t>
  </si>
  <si>
    <t>普通会計</t>
  </si>
  <si>
    <t>基金から２百万円繰入</t>
  </si>
  <si>
    <t>可茂公設卸売市場組合</t>
  </si>
  <si>
    <t>市場</t>
  </si>
  <si>
    <t>有限会社 白川町農業開発</t>
  </si>
  <si>
    <t>有限会社白川野菜村チャオ</t>
  </si>
  <si>
    <t>有限会社てまひまグループ</t>
  </si>
  <si>
    <t>株式会社美濃白川クオーレの里</t>
  </si>
  <si>
    <t>団体名　　東白川村</t>
  </si>
  <si>
    <t>基金からの繰入金0百万円</t>
  </si>
  <si>
    <t>病院事業特別会計</t>
  </si>
  <si>
    <t>岐阜県町村職員退職手当組合</t>
  </si>
  <si>
    <t>岐阜県後期高齢医療広域連合</t>
  </si>
  <si>
    <t>可茂公設地方卸売市場組合</t>
  </si>
  <si>
    <t>㈱東白川</t>
  </si>
  <si>
    <t>㈱ふるさと企画</t>
  </si>
  <si>
    <t>㈲新世紀工房</t>
  </si>
  <si>
    <t>団体名　　御嵩町</t>
  </si>
  <si>
    <t>基金から209百万円繰入</t>
  </si>
  <si>
    <t>基金から15百万円繰入</t>
  </si>
  <si>
    <t>老人保健特別会計</t>
  </si>
  <si>
    <t>介護保険特別会計</t>
  </si>
  <si>
    <t>下水道特別会計</t>
  </si>
  <si>
    <t>可茂衛生施設利用組合</t>
  </si>
  <si>
    <t>可児川防災等ため池組合</t>
  </si>
  <si>
    <t>可児市・御嵩町中学校組合</t>
  </si>
  <si>
    <t>可茂消防事務組合</t>
  </si>
  <si>
    <t>可茂広域行政事務組合</t>
  </si>
  <si>
    <t>御嵩町土地開発公社</t>
  </si>
  <si>
    <t>団体名　　白川村</t>
  </si>
  <si>
    <t>基金から129百万円繰入</t>
  </si>
  <si>
    <t>国民健康保険特別会計（事業勘定）</t>
  </si>
  <si>
    <t>介護保険特別会計（保険事業勘定）</t>
  </si>
  <si>
    <t>介護保険特別会計（サービス事業勘定）</t>
  </si>
  <si>
    <t>白弓スキー場特別会計</t>
  </si>
  <si>
    <t>温泉開発特別会計</t>
  </si>
  <si>
    <t>飛騨農業共済事務組合</t>
  </si>
  <si>
    <t>財団法人白川村緑地資源開発公社</t>
  </si>
  <si>
    <t>飯島観光開発株式会社</t>
  </si>
  <si>
    <t>世界遺産白川郷合掌造り保存財団</t>
  </si>
  <si>
    <t>大白川温泉観光株式会社</t>
  </si>
  <si>
    <t>温泉開発特別会計</t>
  </si>
  <si>
    <t>団体名　　恵那市</t>
  </si>
  <si>
    <t>基金434百万円繰入
財産区265百万円繰入</t>
  </si>
  <si>
    <t>介護老人保健施設事業会計</t>
  </si>
  <si>
    <t>土岐川防災ダム一部事務組合</t>
  </si>
  <si>
    <t>(財)国民宿舎恵那山荘</t>
  </si>
  <si>
    <t>(財)恵那市体育連盟</t>
  </si>
  <si>
    <t>(財)恵那市文化振興会</t>
  </si>
  <si>
    <t>(財)恵那市施設管理公社</t>
  </si>
  <si>
    <t>(財)中山道広重美術館</t>
  </si>
  <si>
    <t>恵那市土地開発公社</t>
  </si>
  <si>
    <t>(財)山岡町観光振興公社</t>
  </si>
  <si>
    <t>(財)日本大正村</t>
  </si>
  <si>
    <t>大正ロマン(株)</t>
  </si>
  <si>
    <t>(有)くしはらの里</t>
  </si>
  <si>
    <t>明知鉄道(株)</t>
  </si>
  <si>
    <t>(財)中津川・恵那地域勤労者福祉サービスセンター</t>
  </si>
  <si>
    <t>基金から100百万円繰入</t>
  </si>
  <si>
    <t>基金から35百万円繰入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</si>
</sst>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_ "/>
    <numFmt numFmtId="185" formatCode="#,##0_);\(#,##0\)"/>
  </numFmts>
  <fonts count="60">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8"/>
      <color indexed="8"/>
      <name val="ＭＳ Ｐゴシック"/>
      <family val="3"/>
    </font>
    <font>
      <sz val="4"/>
      <name val="ＭＳ Ｐゴシック"/>
      <family val="3"/>
    </font>
    <font>
      <sz val="7"/>
      <name val="ＭＳ Ｐゴシック"/>
      <family val="3"/>
    </font>
    <font>
      <sz val="5"/>
      <name val="ＭＳ Ｐゴシック"/>
      <family val="3"/>
    </font>
    <font>
      <sz val="11"/>
      <color indexed="9"/>
      <name val="ＭＳ Ｐゴシック"/>
      <family val="3"/>
    </font>
    <font>
      <sz val="4.5"/>
      <name val="ＭＳ Ｐゴシック"/>
      <family val="3"/>
    </font>
    <font>
      <b/>
      <sz val="9"/>
      <name val="ＭＳ Ｐゴシック"/>
      <family val="3"/>
    </font>
    <font>
      <sz val="8"/>
      <color indexed="10"/>
      <name val="ＭＳ Ｐゴシック"/>
      <family val="3"/>
    </font>
    <font>
      <sz val="8"/>
      <color indexed="12"/>
      <name val="ＭＳ Ｐゴシック"/>
      <family val="3"/>
    </font>
    <font>
      <sz val="2"/>
      <name val="ＭＳ Ｐゴシック"/>
      <family val="3"/>
    </font>
    <font>
      <sz val="8"/>
      <name val="ＭＳ ゴシック"/>
      <family val="3"/>
    </font>
    <font>
      <sz val="11"/>
      <color indexed="42"/>
      <name val="ＭＳ Ｐゴシック"/>
      <family val="3"/>
    </font>
    <font>
      <b/>
      <sz val="18"/>
      <color indexed="62"/>
      <name val="ＭＳ Ｐゴシック"/>
      <family val="3"/>
    </font>
    <font>
      <b/>
      <sz val="11"/>
      <color indexed="4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6"/>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2"/>
      <color theme="1"/>
      <name val="ＭＳ Ｐゴシック"/>
      <family val="3"/>
    </font>
    <font>
      <sz val="6"/>
      <color theme="1"/>
      <name val="ＭＳ Ｐゴシック"/>
      <family val="3"/>
    </font>
    <font>
      <sz val="14"/>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gray125">
        <bgColor indexed="9"/>
      </patternFill>
    </fill>
    <fill>
      <patternFill patternType="gray0625">
        <fgColor indexed="14"/>
        <bgColor indexed="9"/>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diagonalUp="1">
      <left style="thin"/>
      <right style="hair"/>
      <top style="thin"/>
      <bottom style="thin"/>
      <diagonal style="hair"/>
    </border>
    <border>
      <left style="hair"/>
      <right style="thin"/>
      <top style="double"/>
      <bottom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diagonalUp="1">
      <left style="hair"/>
      <right style="hair"/>
      <top style="hair"/>
      <bottom style="hair"/>
      <diagonal style="hair"/>
    </border>
    <border>
      <left>
        <color indexed="63"/>
      </left>
      <right style="hair"/>
      <top style="hair"/>
      <bottom style="hair"/>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diagonalUp="1">
      <left style="thin"/>
      <right style="hair"/>
      <top style="hair"/>
      <bottom>
        <color indexed="63"/>
      </bottom>
      <diagonal style="hair"/>
    </border>
    <border diagonalUp="1">
      <left style="thin"/>
      <right style="thin"/>
      <top style="hair"/>
      <bottom style="thin"/>
      <diagonal style="hair"/>
    </border>
    <border diagonalUp="1">
      <left>
        <color indexed="63"/>
      </left>
      <right style="hair"/>
      <top style="hair"/>
      <bottom style="thin"/>
      <diagonal style="hair"/>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hair"/>
      <bottom>
        <color indexed="63"/>
      </bottom>
    </border>
    <border>
      <left style="hair"/>
      <right style="thin"/>
      <top style="hair"/>
      <bottom>
        <color indexed="63"/>
      </bottom>
    </border>
    <border>
      <left style="thin">
        <color indexed="8"/>
      </left>
      <right>
        <color indexed="63"/>
      </right>
      <top style="hair">
        <color indexed="8"/>
      </top>
      <bottom style="hair">
        <color indexed="8"/>
      </bottom>
    </border>
    <border>
      <left style="thin">
        <color indexed="8"/>
      </left>
      <right style="thin"/>
      <top style="hair">
        <color indexed="8"/>
      </top>
      <bottom style="hair">
        <color indexed="8"/>
      </bottom>
    </border>
    <border>
      <left style="thin"/>
      <right style="thin"/>
      <top style="hair">
        <color indexed="8"/>
      </top>
      <bottom style="thin"/>
    </border>
    <border>
      <left style="hair"/>
      <right style="thin"/>
      <top style="thin"/>
      <bottom style="double"/>
    </border>
    <border>
      <left>
        <color indexed="63"/>
      </left>
      <right style="hair"/>
      <top style="thin"/>
      <bottom style="double"/>
    </border>
    <border>
      <left>
        <color indexed="63"/>
      </left>
      <right style="hair"/>
      <top style="hair"/>
      <bottom style="thin"/>
    </border>
    <border>
      <left style="thin"/>
      <right>
        <color indexed="63"/>
      </right>
      <top style="hair"/>
      <bottom style="thin"/>
    </border>
    <border>
      <left style="thin"/>
      <right style="thin"/>
      <top style="double"/>
      <bottom>
        <color indexed="63"/>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hair"/>
      <bottom style="hair"/>
    </border>
    <border>
      <left>
        <color indexed="63"/>
      </left>
      <right style="hair"/>
      <top style="thin"/>
      <bottom style="thin"/>
    </border>
    <border>
      <left style="thin"/>
      <right>
        <color indexed="63"/>
      </right>
      <top>
        <color indexed="63"/>
      </top>
      <bottom style="hair"/>
    </border>
    <border>
      <left style="thin"/>
      <right style="thin"/>
      <top style="double"/>
      <bottom style="hair"/>
    </border>
    <border>
      <left>
        <color indexed="63"/>
      </left>
      <right style="hair"/>
      <top style="double"/>
      <bottom style="hair"/>
    </border>
    <border>
      <left style="thin">
        <color indexed="8"/>
      </left>
      <right style="thin">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top style="hair">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diagonalUp="1">
      <left style="hair"/>
      <right style="hair"/>
      <top>
        <color indexed="63"/>
      </top>
      <bottom style="thin"/>
      <diagonal style="hair"/>
    </border>
    <border>
      <left style="thin">
        <color indexed="8"/>
      </left>
      <right style="thin">
        <color indexed="8"/>
      </right>
      <top style="hair">
        <color indexed="8"/>
      </top>
      <bottom style="thin"/>
    </border>
    <border>
      <left style="thin"/>
      <right>
        <color indexed="63"/>
      </right>
      <top style="hair"/>
      <bottom>
        <color indexed="63"/>
      </bottom>
    </border>
    <border diagonalUp="1">
      <left style="hair"/>
      <right style="hair"/>
      <top style="thin"/>
      <bottom style="thin"/>
      <diagonal style="thin"/>
    </border>
    <border>
      <left style="thin">
        <color indexed="8"/>
      </left>
      <right style="thin"/>
      <top style="double"/>
      <bottom style="hair"/>
    </border>
    <border>
      <left style="thin">
        <color indexed="8"/>
      </left>
      <right style="thin"/>
      <top style="hair"/>
      <bottom style="hair"/>
    </border>
    <border>
      <left style="thin">
        <color indexed="8"/>
      </left>
      <right style="thin">
        <color indexed="8"/>
      </right>
      <top>
        <color indexed="63"/>
      </top>
      <bottom>
        <color indexed="63"/>
      </bottom>
    </border>
    <border>
      <left style="thin">
        <color indexed="8"/>
      </left>
      <right style="thin">
        <color indexed="8"/>
      </right>
      <top style="hair">
        <color indexed="8"/>
      </top>
      <bottom style="hair">
        <color indexed="8"/>
      </bottom>
    </border>
    <border>
      <left style="thin"/>
      <right style="hair"/>
      <top style="hair"/>
      <bottom style="hair">
        <color indexed="8"/>
      </bottom>
    </border>
    <border>
      <left style="hair"/>
      <right style="hair"/>
      <top style="hair"/>
      <bottom style="hair">
        <color indexed="8"/>
      </bottom>
    </border>
    <border>
      <left style="hair"/>
      <right style="thin"/>
      <top style="hair"/>
      <bottom style="hair">
        <color indexed="8"/>
      </bottom>
    </border>
    <border>
      <left style="thin"/>
      <right style="thin"/>
      <top style="hair">
        <color indexed="8"/>
      </top>
      <bottom>
        <color indexed="63"/>
      </bottom>
    </border>
    <border diagonalUp="1">
      <left style="hair"/>
      <right style="hair"/>
      <top style="double"/>
      <bottom style="thin"/>
      <diagonal style="hair"/>
    </border>
    <border>
      <left style="hair"/>
      <right style="thin"/>
      <top style="double"/>
      <bottom style="thin"/>
    </border>
    <border diagonalUp="1">
      <left style="thin"/>
      <right style="thin"/>
      <top style="hair"/>
      <bottom style="hair"/>
      <diagonal style="thin"/>
    </border>
    <border diagonalUp="1">
      <left>
        <color indexed="63"/>
      </left>
      <right style="hair"/>
      <top style="hair"/>
      <bottom style="hair"/>
      <diagonal style="thin"/>
    </border>
    <border diagonalUp="1">
      <left style="hair"/>
      <right style="hair"/>
      <top style="hair"/>
      <bottom style="hair"/>
      <diagonal style="thin"/>
    </border>
    <border diagonalUp="1">
      <left style="hair"/>
      <right style="thin"/>
      <top style="hair"/>
      <bottom style="hair"/>
      <diagonal style="thin"/>
    </border>
    <border diagonalUp="1">
      <left style="thin"/>
      <right style="thin"/>
      <top style="hair"/>
      <bottom style="thin"/>
      <diagonal style="thin"/>
    </border>
    <border diagonalUp="1">
      <left>
        <color indexed="63"/>
      </left>
      <right style="hair"/>
      <top style="hair"/>
      <bottom style="thin"/>
      <diagonal style="thin"/>
    </border>
    <border diagonalUp="1">
      <left style="hair"/>
      <right style="hair"/>
      <top style="hair"/>
      <bottom style="thin"/>
      <diagonal style="thin"/>
    </border>
    <border diagonalUp="1">
      <left style="hair"/>
      <right style="thin"/>
      <top style="hair"/>
      <bottom style="thin"/>
      <diagonal style="thin"/>
    </border>
    <border>
      <left>
        <color indexed="63"/>
      </left>
      <right style="thin"/>
      <top style="hair"/>
      <bottom style="hair"/>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color indexed="63"/>
      </left>
      <right style="thin"/>
      <top style="hair"/>
      <bottom>
        <color indexed="63"/>
      </bottom>
    </border>
    <border>
      <left style="thin"/>
      <right>
        <color indexed="63"/>
      </right>
      <top style="double"/>
      <bottom style="hair"/>
    </border>
    <border>
      <left>
        <color indexed="63"/>
      </left>
      <right style="thin"/>
      <top style="double"/>
      <bottom style="hair"/>
    </border>
    <border>
      <left style="hair"/>
      <right>
        <color indexed="63"/>
      </right>
      <top style="thin"/>
      <bottom style="thin"/>
    </border>
    <border>
      <left>
        <color indexed="63"/>
      </left>
      <right style="thin"/>
      <top style="thin"/>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style="double"/>
      <bottom style="hair"/>
    </border>
    <border>
      <left style="hair"/>
      <right>
        <color indexed="63"/>
      </right>
      <top>
        <color indexed="63"/>
      </top>
      <bottom style="thin"/>
    </border>
    <border>
      <left>
        <color indexed="63"/>
      </left>
      <right style="thin"/>
      <top>
        <color indexed="63"/>
      </top>
      <bottom style="thin"/>
    </border>
    <border>
      <left style="hair"/>
      <right>
        <color indexed="63"/>
      </right>
      <top>
        <color indexed="63"/>
      </top>
      <bottom style="double"/>
    </border>
    <border>
      <left>
        <color indexed="63"/>
      </left>
      <right style="thin"/>
      <top>
        <color indexed="63"/>
      </top>
      <bottom style="double"/>
    </border>
    <border>
      <left style="hair"/>
      <right>
        <color indexed="63"/>
      </right>
      <top>
        <color indexed="63"/>
      </top>
      <bottom style="hair"/>
    </border>
    <border>
      <left style="hair"/>
      <right>
        <color indexed="63"/>
      </right>
      <top style="hair"/>
      <bottom style="thin"/>
    </border>
    <border>
      <left style="hair"/>
      <right>
        <color indexed="63"/>
      </right>
      <top style="hair"/>
      <bottom style="hair"/>
    </border>
    <border>
      <left style="hair"/>
      <right>
        <color indexed="63"/>
      </right>
      <top style="hair"/>
      <bottom>
        <color indexed="63"/>
      </bottom>
    </border>
    <border>
      <left style="thin"/>
      <right>
        <color indexed="63"/>
      </right>
      <top style="thin"/>
      <bottom>
        <color indexed="63"/>
      </bottom>
    </border>
    <border>
      <left style="thin"/>
      <right>
        <color indexed="63"/>
      </right>
      <top>
        <color indexed="63"/>
      </top>
      <bottom style="double"/>
    </border>
    <border diagonalUp="1">
      <left style="thin"/>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thin"/>
      <diagonal style="thin"/>
    </border>
    <border diagonalUp="1">
      <left>
        <color indexed="63"/>
      </left>
      <right style="thin"/>
      <top style="hair"/>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7" fillId="0" borderId="0">
      <alignment vertical="center"/>
      <protection/>
    </xf>
    <xf numFmtId="0" fontId="54" fillId="32" borderId="0" applyNumberFormat="0" applyBorder="0" applyAlignment="0" applyProtection="0"/>
  </cellStyleXfs>
  <cellXfs count="105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4" fillId="33" borderId="0" xfId="0" applyFont="1" applyFill="1" applyAlignment="1">
      <alignment horizontal="left" vertical="center"/>
    </xf>
    <xf numFmtId="178" fontId="2" fillId="0" borderId="10" xfId="0" applyNumberFormat="1" applyFont="1" applyFill="1" applyBorder="1" applyAlignment="1">
      <alignment horizontal="center" vertical="center" shrinkToFit="1"/>
    </xf>
    <xf numFmtId="176" fontId="2" fillId="0" borderId="11" xfId="0" applyNumberFormat="1" applyFont="1" applyFill="1" applyBorder="1" applyAlignment="1">
      <alignment vertical="center" shrinkToFit="1"/>
    </xf>
    <xf numFmtId="176" fontId="2" fillId="0" borderId="12"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4" xfId="0" applyFont="1" applyFill="1" applyBorder="1" applyAlignment="1">
      <alignment vertical="center"/>
    </xf>
    <xf numFmtId="0" fontId="2" fillId="0" borderId="14" xfId="0" applyFont="1" applyFill="1" applyBorder="1" applyAlignment="1">
      <alignment vertical="center"/>
    </xf>
    <xf numFmtId="176" fontId="2" fillId="0" borderId="15" xfId="49" applyNumberFormat="1" applyFont="1" applyFill="1" applyBorder="1" applyAlignment="1">
      <alignment vertical="center" shrinkToFit="1"/>
    </xf>
    <xf numFmtId="176" fontId="2" fillId="0" borderId="16" xfId="49" applyNumberFormat="1" applyFont="1" applyFill="1" applyBorder="1" applyAlignment="1">
      <alignment vertical="center" shrinkToFit="1"/>
    </xf>
    <xf numFmtId="176" fontId="2" fillId="0" borderId="17" xfId="49" applyNumberFormat="1" applyFont="1" applyFill="1" applyBorder="1" applyAlignment="1">
      <alignment vertical="center" shrinkToFit="1"/>
    </xf>
    <xf numFmtId="176" fontId="2" fillId="0" borderId="18" xfId="49" applyNumberFormat="1" applyFont="1" applyFill="1" applyBorder="1" applyAlignment="1">
      <alignment vertical="center" shrinkToFit="1"/>
    </xf>
    <xf numFmtId="0" fontId="6" fillId="0" borderId="0" xfId="0" applyFont="1" applyFill="1" applyAlignment="1">
      <alignment vertical="center"/>
    </xf>
    <xf numFmtId="0" fontId="2" fillId="0" borderId="19" xfId="0" applyFont="1" applyFill="1" applyBorder="1" applyAlignment="1">
      <alignment horizontal="center" vertical="center" shrinkToFit="1"/>
    </xf>
    <xf numFmtId="176" fontId="2" fillId="0" borderId="20" xfId="49" applyNumberFormat="1" applyFont="1" applyFill="1" applyBorder="1" applyAlignment="1">
      <alignment vertical="center" shrinkToFit="1"/>
    </xf>
    <xf numFmtId="176" fontId="2" fillId="0" borderId="21" xfId="49" applyNumberFormat="1" applyFont="1" applyFill="1" applyBorder="1" applyAlignment="1">
      <alignment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176" fontId="2" fillId="0" borderId="11" xfId="49" applyNumberFormat="1" applyFont="1" applyFill="1" applyBorder="1" applyAlignment="1">
      <alignment vertical="center" shrinkToFit="1"/>
    </xf>
    <xf numFmtId="176" fontId="2" fillId="0" borderId="12" xfId="49" applyNumberFormat="1" applyFont="1" applyFill="1" applyBorder="1" applyAlignment="1">
      <alignment vertical="center" shrinkToFit="1"/>
    </xf>
    <xf numFmtId="41" fontId="2" fillId="0" borderId="12" xfId="49" applyNumberFormat="1" applyFont="1" applyFill="1" applyBorder="1" applyAlignment="1">
      <alignment vertical="center" shrinkToFit="1"/>
    </xf>
    <xf numFmtId="0" fontId="2" fillId="0" borderId="1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176" fontId="2" fillId="0" borderId="25" xfId="49" applyNumberFormat="1" applyFont="1" applyFill="1" applyBorder="1" applyAlignment="1">
      <alignment vertical="center" shrinkToFit="1"/>
    </xf>
    <xf numFmtId="176" fontId="2" fillId="0" borderId="26" xfId="49" applyNumberFormat="1" applyFont="1" applyFill="1" applyBorder="1" applyAlignment="1">
      <alignment vertical="center" shrinkToFit="1"/>
    </xf>
    <xf numFmtId="41" fontId="2" fillId="0" borderId="26" xfId="49" applyNumberFormat="1" applyFont="1" applyFill="1" applyBorder="1" applyAlignment="1">
      <alignmen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xf>
    <xf numFmtId="176" fontId="2" fillId="0" borderId="29" xfId="49" applyNumberFormat="1" applyFont="1" applyFill="1" applyBorder="1" applyAlignment="1">
      <alignment vertical="center" shrinkToFit="1"/>
    </xf>
    <xf numFmtId="176" fontId="2" fillId="0" borderId="30" xfId="49" applyNumberFormat="1" applyFont="1" applyFill="1" applyBorder="1" applyAlignment="1">
      <alignment vertical="center" shrinkToFit="1"/>
    </xf>
    <xf numFmtId="176" fontId="2" fillId="0" borderId="31" xfId="49" applyNumberFormat="1" applyFont="1" applyFill="1" applyBorder="1" applyAlignment="1">
      <alignment vertical="center" shrinkToFit="1"/>
    </xf>
    <xf numFmtId="0" fontId="2" fillId="0" borderId="32" xfId="0" applyFont="1" applyFill="1" applyBorder="1" applyAlignment="1">
      <alignment horizontal="center" vertical="center" shrinkToFit="1"/>
    </xf>
    <xf numFmtId="176" fontId="2" fillId="0" borderId="3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41" fontId="2" fillId="0" borderId="34" xfId="0" applyNumberFormat="1" applyFont="1" applyFill="1" applyBorder="1" applyAlignment="1">
      <alignment vertical="center" shrinkToFit="1"/>
    </xf>
    <xf numFmtId="176" fontId="2" fillId="0" borderId="22" xfId="0" applyNumberFormat="1" applyFont="1" applyFill="1" applyBorder="1" applyAlignment="1">
      <alignment horizontal="center" vertical="center" shrinkToFit="1"/>
    </xf>
    <xf numFmtId="41" fontId="2" fillId="0" borderId="12" xfId="0" applyNumberFormat="1" applyFont="1" applyFill="1" applyBorder="1" applyAlignment="1">
      <alignment vertical="center" shrinkToFit="1"/>
    </xf>
    <xf numFmtId="176" fontId="2" fillId="0" borderId="13" xfId="0" applyNumberFormat="1" applyFont="1" applyFill="1" applyBorder="1" applyAlignment="1">
      <alignment horizontal="center" vertical="center" shrinkToFit="1"/>
    </xf>
    <xf numFmtId="176" fontId="1" fillId="0" borderId="13" xfId="0" applyNumberFormat="1" applyFont="1" applyFill="1" applyBorder="1" applyAlignment="1">
      <alignment horizontal="center"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1" fillId="0" borderId="27" xfId="0" applyNumberFormat="1" applyFont="1" applyFill="1" applyBorder="1" applyAlignment="1">
      <alignment horizontal="center" vertical="center" shrinkToFit="1"/>
    </xf>
    <xf numFmtId="176" fontId="2" fillId="0" borderId="35" xfId="0" applyNumberFormat="1" applyFont="1" applyFill="1" applyBorder="1" applyAlignment="1">
      <alignment horizontal="center" vertical="center" shrinkToFit="1"/>
    </xf>
    <xf numFmtId="176" fontId="2" fillId="0" borderId="31" xfId="0" applyNumberFormat="1"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0" fontId="2" fillId="0" borderId="37" xfId="0" applyFont="1" applyFill="1" applyBorder="1" applyAlignment="1">
      <alignment horizontal="center"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41" fontId="2" fillId="0" borderId="39" xfId="0" applyNumberFormat="1" applyFont="1" applyFill="1" applyBorder="1" applyAlignment="1">
      <alignment vertical="center" shrinkToFit="1"/>
    </xf>
    <xf numFmtId="176" fontId="1" fillId="0" borderId="40" xfId="0" applyNumberFormat="1"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xf numFmtId="0" fontId="1" fillId="0" borderId="0" xfId="0" applyFont="1" applyFill="1" applyAlignment="1">
      <alignment vertical="center"/>
    </xf>
    <xf numFmtId="176" fontId="2" fillId="0" borderId="22" xfId="0" applyNumberFormat="1" applyFont="1" applyFill="1" applyBorder="1" applyAlignment="1">
      <alignment vertical="center" shrinkToFit="1"/>
    </xf>
    <xf numFmtId="0" fontId="2" fillId="0" borderId="28" xfId="0" applyFont="1" applyFill="1" applyBorder="1" applyAlignment="1">
      <alignment horizontal="center" vertical="center" shrinkToFit="1"/>
    </xf>
    <xf numFmtId="176" fontId="2" fillId="0" borderId="35" xfId="0" applyNumberFormat="1" applyFont="1" applyFill="1" applyBorder="1" applyAlignment="1">
      <alignment vertical="center" shrinkToFit="1"/>
    </xf>
    <xf numFmtId="41" fontId="2" fillId="0" borderId="30" xfId="0" applyNumberFormat="1" applyFont="1" applyFill="1" applyBorder="1" applyAlignment="1">
      <alignment vertical="center" shrinkToFit="1"/>
    </xf>
    <xf numFmtId="0" fontId="2" fillId="0" borderId="19" xfId="0" applyFont="1" applyFill="1" applyBorder="1" applyAlignment="1">
      <alignment horizontal="distributed" vertical="center" inden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0" fontId="2" fillId="0" borderId="23" xfId="0" applyFont="1" applyFill="1" applyBorder="1" applyAlignment="1">
      <alignment horizontal="distributed" vertical="center" inden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0" fontId="2" fillId="0" borderId="24" xfId="0" applyFont="1" applyFill="1" applyBorder="1" applyAlignment="1">
      <alignment horizontal="center" vertical="center"/>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0" fontId="2" fillId="0" borderId="28" xfId="0" applyFont="1" applyFill="1" applyBorder="1" applyAlignment="1">
      <alignment horizontal="distributed" vertical="center" indent="1"/>
    </xf>
    <xf numFmtId="176" fontId="2" fillId="0" borderId="47"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21" xfId="0" applyNumberFormat="1" applyFont="1" applyFill="1" applyBorder="1" applyAlignment="1">
      <alignment horizontal="center" vertical="center" shrinkToFit="1"/>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78" fontId="2" fillId="0" borderId="41" xfId="0" applyNumberFormat="1" applyFont="1" applyFill="1" applyBorder="1" applyAlignment="1">
      <alignment horizontal="center" vertical="center" shrinkToFit="1"/>
    </xf>
    <xf numFmtId="179" fontId="2" fillId="0" borderId="34" xfId="0" applyNumberFormat="1" applyFont="1" applyFill="1" applyBorder="1" applyAlignment="1" quotePrefix="1">
      <alignment horizontal="center" vertical="center" shrinkToFit="1"/>
    </xf>
    <xf numFmtId="178" fontId="2" fillId="0" borderId="42" xfId="0" applyNumberFormat="1" applyFont="1" applyFill="1" applyBorder="1" applyAlignment="1">
      <alignment horizontal="center" vertical="center" shrinkToFit="1"/>
    </xf>
    <xf numFmtId="178" fontId="2" fillId="0" borderId="43" xfId="0" applyNumberFormat="1" applyFont="1" applyFill="1" applyBorder="1" applyAlignment="1">
      <alignment horizontal="center" vertical="center" shrinkToFit="1"/>
    </xf>
    <xf numFmtId="178" fontId="2" fillId="0" borderId="12" xfId="0" applyNumberFormat="1" applyFont="1" applyFill="1" applyBorder="1" applyAlignment="1">
      <alignment horizontal="center" vertical="center" shrinkToFit="1"/>
    </xf>
    <xf numFmtId="178" fontId="2" fillId="0" borderId="48" xfId="0" applyNumberFormat="1" applyFont="1" applyFill="1" applyBorder="1" applyAlignment="1">
      <alignment horizontal="center" vertical="center" shrinkToFit="1"/>
    </xf>
    <xf numFmtId="182" fontId="2" fillId="0" borderId="12" xfId="0" applyNumberFormat="1" applyFont="1" applyFill="1" applyBorder="1" applyAlignment="1">
      <alignment horizontal="center" vertical="center"/>
    </xf>
    <xf numFmtId="182" fontId="2" fillId="0" borderId="13" xfId="0" applyNumberFormat="1" applyFont="1" applyFill="1" applyBorder="1" applyAlignment="1">
      <alignment horizontal="center" vertical="center"/>
    </xf>
    <xf numFmtId="179" fontId="2" fillId="0" borderId="12" xfId="0" applyNumberFormat="1" applyFont="1" applyFill="1" applyBorder="1" applyAlignment="1" quotePrefix="1">
      <alignment horizontal="center" vertical="center" shrinkToFit="1"/>
    </xf>
    <xf numFmtId="178" fontId="2" fillId="0" borderId="44"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79" fontId="2" fillId="0" borderId="12" xfId="0" applyNumberFormat="1" applyFont="1" applyFill="1" applyBorder="1" applyAlignment="1">
      <alignment horizontal="center" vertical="center" shrinkToFit="1"/>
    </xf>
    <xf numFmtId="181" fontId="2" fillId="0" borderId="12" xfId="0"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179" fontId="2" fillId="0" borderId="43" xfId="0" applyNumberFormat="1" applyFont="1" applyFill="1" applyBorder="1" applyAlignment="1">
      <alignment horizontal="center" vertical="center" shrinkToFit="1"/>
    </xf>
    <xf numFmtId="179" fontId="2" fillId="0" borderId="48" xfId="0" applyNumberFormat="1" applyFont="1" applyFill="1" applyBorder="1" applyAlignment="1">
      <alignment horizontal="center" vertical="center" shrinkToFit="1"/>
    </xf>
    <xf numFmtId="181" fontId="2" fillId="0" borderId="44" xfId="0" applyNumberFormat="1" applyFont="1" applyFill="1" applyBorder="1" applyAlignment="1">
      <alignment horizontal="center" vertical="center"/>
    </xf>
    <xf numFmtId="178" fontId="2" fillId="0" borderId="49" xfId="0" applyNumberFormat="1" applyFont="1" applyFill="1" applyBorder="1" applyAlignment="1">
      <alignment horizontal="center" vertical="center" shrinkToFit="1"/>
    </xf>
    <xf numFmtId="181" fontId="2" fillId="0" borderId="48" xfId="0" applyNumberFormat="1" applyFont="1" applyFill="1" applyBorder="1" applyAlignment="1">
      <alignment vertical="center"/>
    </xf>
    <xf numFmtId="181" fontId="2" fillId="0" borderId="44" xfId="0" applyNumberFormat="1" applyFont="1" applyFill="1" applyBorder="1" applyAlignment="1">
      <alignment vertical="center"/>
    </xf>
    <xf numFmtId="0" fontId="2" fillId="0" borderId="50" xfId="0" applyFont="1" applyFill="1" applyBorder="1" applyAlignment="1">
      <alignment horizontal="distributed" vertical="center" indent="1"/>
    </xf>
    <xf numFmtId="179" fontId="2" fillId="0" borderId="51" xfId="0" applyNumberFormat="1" applyFont="1" applyFill="1" applyBorder="1" applyAlignment="1">
      <alignment horizontal="center" vertical="center" shrinkToFit="1"/>
    </xf>
    <xf numFmtId="179" fontId="2" fillId="0" borderId="52" xfId="0" applyNumberFormat="1" applyFont="1" applyFill="1" applyBorder="1" applyAlignment="1">
      <alignment horizontal="center" vertical="center" shrinkToFit="1"/>
    </xf>
    <xf numFmtId="181" fontId="2" fillId="0" borderId="53" xfId="0" applyNumberFormat="1" applyFont="1" applyFill="1" applyBorder="1" applyAlignment="1">
      <alignment vertical="center"/>
    </xf>
    <xf numFmtId="181" fontId="2" fillId="0" borderId="54" xfId="0" applyNumberFormat="1" applyFont="1" applyFill="1" applyBorder="1" applyAlignment="1">
      <alignment vertical="center"/>
    </xf>
    <xf numFmtId="178" fontId="2" fillId="0" borderId="55" xfId="0" applyNumberFormat="1" applyFont="1" applyFill="1" applyBorder="1" applyAlignment="1">
      <alignment horizontal="center" vertical="center" shrinkToFit="1"/>
    </xf>
    <xf numFmtId="179" fontId="2" fillId="0" borderId="52" xfId="0" applyNumberFormat="1" applyFont="1" applyFill="1" applyBorder="1" applyAlignment="1" quotePrefix="1">
      <alignment horizontal="center" vertical="center" shrinkToFit="1"/>
    </xf>
    <xf numFmtId="178" fontId="2" fillId="0" borderId="54" xfId="0" applyNumberFormat="1" applyFont="1" applyFill="1" applyBorder="1" applyAlignment="1">
      <alignment horizontal="center" vertical="center" shrinkToFit="1"/>
    </xf>
    <xf numFmtId="0" fontId="2" fillId="0" borderId="56" xfId="0" applyFont="1" applyFill="1" applyBorder="1" applyAlignment="1">
      <alignment horizontal="distributed" vertical="center" indent="1"/>
    </xf>
    <xf numFmtId="179" fontId="2" fillId="0" borderId="57" xfId="0" applyNumberFormat="1" applyFont="1" applyFill="1" applyBorder="1" applyAlignment="1">
      <alignment horizontal="center" vertical="center" shrinkToFit="1"/>
    </xf>
    <xf numFmtId="179" fontId="2" fillId="0" borderId="58" xfId="0" applyNumberFormat="1" applyFont="1" applyFill="1" applyBorder="1" applyAlignment="1">
      <alignment horizontal="center" vertical="center" shrinkToFit="1"/>
    </xf>
    <xf numFmtId="181" fontId="2" fillId="0" borderId="58" xfId="0" applyNumberFormat="1" applyFont="1" applyFill="1" applyBorder="1" applyAlignment="1">
      <alignment vertical="center"/>
    </xf>
    <xf numFmtId="181" fontId="2" fillId="0" borderId="46" xfId="0" applyNumberFormat="1" applyFont="1" applyFill="1" applyBorder="1" applyAlignment="1">
      <alignment vertical="center"/>
    </xf>
    <xf numFmtId="178" fontId="2" fillId="0" borderId="45" xfId="0" applyNumberFormat="1" applyFont="1" applyFill="1" applyBorder="1" applyAlignment="1">
      <alignment horizontal="center" vertical="center" shrinkToFit="1"/>
    </xf>
    <xf numFmtId="179" fontId="2" fillId="0" borderId="26" xfId="0" applyNumberFormat="1" applyFont="1" applyFill="1" applyBorder="1" applyAlignment="1" quotePrefix="1">
      <alignment horizontal="center" vertical="center" shrinkToFit="1"/>
    </xf>
    <xf numFmtId="178" fontId="2" fillId="0" borderId="46" xfId="0" applyNumberFormat="1" applyFont="1" applyFill="1" applyBorder="1" applyAlignment="1">
      <alignment horizontal="center" vertical="center" shrinkToFit="1"/>
    </xf>
    <xf numFmtId="0" fontId="5" fillId="34" borderId="0" xfId="0" applyFont="1" applyFill="1" applyAlignment="1">
      <alignment horizontal="centerContinuous" vertical="center"/>
    </xf>
    <xf numFmtId="0" fontId="4" fillId="34" borderId="0" xfId="0" applyFont="1" applyFill="1" applyAlignment="1">
      <alignment horizontal="centerContinuous" vertical="center"/>
    </xf>
    <xf numFmtId="0" fontId="4" fillId="34" borderId="0" xfId="0" applyFont="1" applyFill="1" applyAlignment="1">
      <alignment horizontal="left" vertical="center"/>
    </xf>
    <xf numFmtId="0" fontId="2" fillId="34" borderId="0" xfId="0" applyFont="1" applyFill="1" applyAlignment="1">
      <alignment vertical="center"/>
    </xf>
    <xf numFmtId="0" fontId="1" fillId="34" borderId="0" xfId="0" applyFont="1" applyFill="1" applyAlignment="1">
      <alignment horizontal="right" vertical="center"/>
    </xf>
    <xf numFmtId="0" fontId="3" fillId="34" borderId="14" xfId="0" applyFont="1" applyFill="1" applyBorder="1" applyAlignment="1">
      <alignment vertical="center"/>
    </xf>
    <xf numFmtId="0" fontId="2" fillId="34" borderId="14" xfId="0" applyFont="1" applyFill="1" applyBorder="1" applyAlignment="1">
      <alignment vertical="center"/>
    </xf>
    <xf numFmtId="0" fontId="1" fillId="35" borderId="59" xfId="0" applyFont="1" applyFill="1" applyBorder="1" applyAlignment="1">
      <alignment horizontal="center" vertical="center" wrapText="1"/>
    </xf>
    <xf numFmtId="0" fontId="1" fillId="35" borderId="60" xfId="0" applyFont="1" applyFill="1" applyBorder="1" applyAlignment="1">
      <alignment horizontal="center" vertical="center" wrapText="1"/>
    </xf>
    <xf numFmtId="0" fontId="1" fillId="35" borderId="61" xfId="0" applyFont="1" applyFill="1" applyBorder="1" applyAlignment="1">
      <alignment horizontal="center" vertical="center" wrapText="1"/>
    </xf>
    <xf numFmtId="0" fontId="1" fillId="35" borderId="62" xfId="0" applyFont="1" applyFill="1" applyBorder="1" applyAlignment="1">
      <alignment horizontal="center" vertical="center" wrapText="1"/>
    </xf>
    <xf numFmtId="176" fontId="2" fillId="34" borderId="15" xfId="51" applyNumberFormat="1" applyFont="1" applyFill="1" applyBorder="1" applyAlignment="1">
      <alignment vertical="center" shrinkToFit="1"/>
    </xf>
    <xf numFmtId="176" fontId="2" fillId="34" borderId="16" xfId="51" applyNumberFormat="1" applyFont="1" applyFill="1" applyBorder="1" applyAlignment="1">
      <alignment vertical="center" shrinkToFit="1"/>
    </xf>
    <xf numFmtId="176" fontId="2" fillId="34" borderId="17" xfId="51" applyNumberFormat="1" applyFont="1" applyFill="1" applyBorder="1" applyAlignment="1">
      <alignment vertical="center" shrinkToFit="1"/>
    </xf>
    <xf numFmtId="176" fontId="2" fillId="34" borderId="18" xfId="51" applyNumberFormat="1" applyFont="1" applyFill="1" applyBorder="1" applyAlignment="1">
      <alignment vertical="center" shrinkToFit="1"/>
    </xf>
    <xf numFmtId="0" fontId="6" fillId="34" borderId="0" xfId="0" applyFont="1" applyFill="1" applyAlignment="1">
      <alignment vertical="center"/>
    </xf>
    <xf numFmtId="0" fontId="2" fillId="34" borderId="19" xfId="0" applyFont="1" applyFill="1" applyBorder="1" applyAlignment="1">
      <alignment horizontal="center" vertical="center" shrinkToFit="1"/>
    </xf>
    <xf numFmtId="176" fontId="2" fillId="34" borderId="20" xfId="51" applyNumberFormat="1" applyFont="1" applyFill="1" applyBorder="1" applyAlignment="1">
      <alignment vertical="center" shrinkToFit="1"/>
    </xf>
    <xf numFmtId="176" fontId="2" fillId="34" borderId="21" xfId="51" applyNumberFormat="1" applyFont="1" applyFill="1" applyBorder="1" applyAlignment="1">
      <alignment vertical="center" shrinkToFit="1"/>
    </xf>
    <xf numFmtId="0" fontId="2" fillId="34" borderId="22" xfId="0" applyFont="1" applyFill="1" applyBorder="1" applyAlignment="1">
      <alignment vertical="center" shrinkToFit="1"/>
    </xf>
    <xf numFmtId="0" fontId="2" fillId="34" borderId="23" xfId="0" applyFont="1" applyFill="1" applyBorder="1" applyAlignment="1">
      <alignment horizontal="center" vertical="center" shrinkToFit="1"/>
    </xf>
    <xf numFmtId="176" fontId="2" fillId="34" borderId="11" xfId="51" applyNumberFormat="1" applyFont="1" applyFill="1" applyBorder="1" applyAlignment="1">
      <alignment vertical="center" shrinkToFit="1"/>
    </xf>
    <xf numFmtId="176" fontId="2" fillId="34" borderId="12" xfId="51" applyNumberFormat="1" applyFont="1" applyFill="1" applyBorder="1" applyAlignment="1">
      <alignment vertical="center" shrinkToFit="1"/>
    </xf>
    <xf numFmtId="0" fontId="2" fillId="34" borderId="13" xfId="0" applyFont="1" applyFill="1" applyBorder="1" applyAlignment="1">
      <alignment vertical="center" shrinkToFit="1"/>
    </xf>
    <xf numFmtId="176" fontId="2" fillId="0" borderId="12" xfId="51" applyNumberFormat="1" applyFont="1" applyFill="1" applyBorder="1" applyAlignment="1">
      <alignment vertical="center" shrinkToFit="1"/>
    </xf>
    <xf numFmtId="176" fontId="2" fillId="0" borderId="12" xfId="51" applyNumberFormat="1" applyFont="1" applyFill="1" applyBorder="1" applyAlignment="1">
      <alignment horizontal="right" vertical="center" shrinkToFit="1"/>
    </xf>
    <xf numFmtId="176" fontId="2" fillId="34" borderId="12" xfId="51" applyNumberFormat="1" applyFont="1" applyFill="1" applyBorder="1" applyAlignment="1">
      <alignment horizontal="right" vertical="center" shrinkToFit="1"/>
    </xf>
    <xf numFmtId="0" fontId="2" fillId="34" borderId="24" xfId="0" applyFont="1" applyFill="1" applyBorder="1" applyAlignment="1">
      <alignment horizontal="center" vertical="center" shrinkToFit="1"/>
    </xf>
    <xf numFmtId="176" fontId="2" fillId="34" borderId="25" xfId="51" applyNumberFormat="1" applyFont="1" applyFill="1" applyBorder="1" applyAlignment="1">
      <alignment vertical="center" shrinkToFit="1"/>
    </xf>
    <xf numFmtId="176" fontId="2" fillId="0" borderId="26" xfId="51" applyNumberFormat="1" applyFont="1" applyFill="1" applyBorder="1" applyAlignment="1">
      <alignment vertical="center" shrinkToFit="1"/>
    </xf>
    <xf numFmtId="176" fontId="2" fillId="0" borderId="26" xfId="51" applyNumberFormat="1" applyFont="1" applyFill="1" applyBorder="1" applyAlignment="1">
      <alignment horizontal="right" vertical="center" shrinkToFit="1"/>
    </xf>
    <xf numFmtId="176" fontId="2" fillId="34" borderId="26" xfId="51" applyNumberFormat="1" applyFont="1" applyFill="1" applyBorder="1" applyAlignment="1">
      <alignment vertical="center" shrinkToFit="1"/>
    </xf>
    <xf numFmtId="0" fontId="2" fillId="34" borderId="27" xfId="0" applyFont="1" applyFill="1" applyBorder="1" applyAlignment="1">
      <alignment vertical="center" shrinkToFit="1"/>
    </xf>
    <xf numFmtId="0" fontId="2" fillId="34" borderId="28" xfId="0" applyFont="1" applyFill="1" applyBorder="1" applyAlignment="1">
      <alignment horizontal="center" vertical="center"/>
    </xf>
    <xf numFmtId="176" fontId="2" fillId="34" borderId="29" xfId="51" applyNumberFormat="1" applyFont="1" applyFill="1" applyBorder="1" applyAlignment="1">
      <alignment vertical="center" shrinkToFit="1"/>
    </xf>
    <xf numFmtId="176" fontId="2" fillId="34" borderId="30" xfId="51" applyNumberFormat="1" applyFont="1" applyFill="1" applyBorder="1" applyAlignment="1">
      <alignment vertical="center" shrinkToFit="1"/>
    </xf>
    <xf numFmtId="176" fontId="2" fillId="34" borderId="31" xfId="51" applyNumberFormat="1" applyFont="1" applyFill="1" applyBorder="1" applyAlignment="1">
      <alignment vertical="center" shrinkToFit="1"/>
    </xf>
    <xf numFmtId="0" fontId="2" fillId="34" borderId="32" xfId="0" applyFont="1" applyFill="1" applyBorder="1" applyAlignment="1">
      <alignment vertical="center" shrinkToFit="1"/>
    </xf>
    <xf numFmtId="176" fontId="2" fillId="34" borderId="33" xfId="0" applyNumberFormat="1" applyFont="1" applyFill="1" applyBorder="1" applyAlignment="1">
      <alignment vertical="center" shrinkToFit="1"/>
    </xf>
    <xf numFmtId="176" fontId="2" fillId="34" borderId="34" xfId="0" applyNumberFormat="1" applyFont="1" applyFill="1" applyBorder="1" applyAlignment="1">
      <alignment vertical="center" shrinkToFit="1"/>
    </xf>
    <xf numFmtId="176" fontId="2" fillId="34" borderId="22" xfId="0" applyNumberFormat="1" applyFont="1" applyFill="1" applyBorder="1" applyAlignment="1">
      <alignment vertical="center" shrinkToFit="1"/>
    </xf>
    <xf numFmtId="176" fontId="2" fillId="34" borderId="20" xfId="0" applyNumberFormat="1" applyFont="1" applyFill="1" applyBorder="1" applyAlignment="1">
      <alignment vertical="center" shrinkToFit="1"/>
    </xf>
    <xf numFmtId="176" fontId="2" fillId="34" borderId="21"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34" borderId="21" xfId="0" applyNumberFormat="1" applyFont="1" applyFill="1" applyBorder="1" applyAlignment="1">
      <alignment horizontal="right" vertical="center" shrinkToFit="1"/>
    </xf>
    <xf numFmtId="176" fontId="2" fillId="34" borderId="11" xfId="0" applyNumberFormat="1" applyFont="1" applyFill="1" applyBorder="1" applyAlignment="1">
      <alignment vertical="center" shrinkToFit="1"/>
    </xf>
    <xf numFmtId="176" fontId="2" fillId="34" borderId="12" xfId="0" applyNumberFormat="1" applyFont="1" applyFill="1" applyBorder="1" applyAlignment="1">
      <alignment horizontal="right" vertical="center" shrinkToFit="1"/>
    </xf>
    <xf numFmtId="176" fontId="2" fillId="34" borderId="13" xfId="0" applyNumberFormat="1" applyFont="1" applyFill="1" applyBorder="1" applyAlignment="1">
      <alignment vertical="center" shrinkToFit="1"/>
    </xf>
    <xf numFmtId="176" fontId="2" fillId="34" borderId="25" xfId="0" applyNumberFormat="1" applyFont="1" applyFill="1" applyBorder="1" applyAlignment="1">
      <alignment vertical="center" shrinkToFit="1"/>
    </xf>
    <xf numFmtId="176" fontId="2" fillId="0" borderId="26" xfId="0" applyNumberFormat="1" applyFont="1" applyFill="1" applyBorder="1" applyAlignment="1">
      <alignment horizontal="right" vertical="center" shrinkToFit="1"/>
    </xf>
    <xf numFmtId="176" fontId="2" fillId="34" borderId="26" xfId="0" applyNumberFormat="1" applyFont="1" applyFill="1" applyBorder="1" applyAlignment="1">
      <alignment vertical="center" shrinkToFit="1"/>
    </xf>
    <xf numFmtId="176" fontId="2" fillId="34" borderId="27" xfId="0" applyNumberFormat="1" applyFont="1" applyFill="1" applyBorder="1" applyAlignment="1">
      <alignment vertical="center" shrinkToFit="1"/>
    </xf>
    <xf numFmtId="176" fontId="2" fillId="34" borderId="35" xfId="0" applyNumberFormat="1" applyFont="1" applyFill="1" applyBorder="1" applyAlignment="1">
      <alignment horizontal="center" vertical="center" shrinkToFit="1"/>
    </xf>
    <xf numFmtId="176" fontId="2" fillId="34" borderId="30" xfId="0" applyNumberFormat="1" applyFont="1" applyFill="1" applyBorder="1" applyAlignment="1">
      <alignment vertical="center" shrinkToFit="1"/>
    </xf>
    <xf numFmtId="176" fontId="2" fillId="34" borderId="32" xfId="0" applyNumberFormat="1" applyFont="1" applyFill="1" applyBorder="1" applyAlignment="1">
      <alignment vertical="center" shrinkToFit="1"/>
    </xf>
    <xf numFmtId="176" fontId="2" fillId="34" borderId="34" xfId="0" applyNumberFormat="1" applyFont="1" applyFill="1" applyBorder="1" applyAlignment="1">
      <alignment horizontal="right" vertical="center" shrinkToFit="1"/>
    </xf>
    <xf numFmtId="176" fontId="2" fillId="34" borderId="36" xfId="0" applyNumberFormat="1" applyFont="1" applyFill="1" applyBorder="1" applyAlignment="1">
      <alignment vertical="center" shrinkToFit="1"/>
    </xf>
    <xf numFmtId="0" fontId="1" fillId="34" borderId="50" xfId="0" applyFont="1" applyFill="1" applyBorder="1" applyAlignment="1">
      <alignment horizontal="center" vertical="center" wrapText="1" shrinkToFit="1"/>
    </xf>
    <xf numFmtId="176" fontId="2" fillId="34" borderId="63" xfId="0" applyNumberFormat="1" applyFont="1" applyFill="1" applyBorder="1" applyAlignment="1">
      <alignment vertical="center" shrinkToFit="1"/>
    </xf>
    <xf numFmtId="176" fontId="2" fillId="34" borderId="52" xfId="0" applyNumberFormat="1" applyFont="1" applyFill="1" applyBorder="1" applyAlignment="1">
      <alignment vertical="center" shrinkToFit="1"/>
    </xf>
    <xf numFmtId="176" fontId="2" fillId="34" borderId="52" xfId="0" applyNumberFormat="1" applyFont="1" applyFill="1" applyBorder="1" applyAlignment="1">
      <alignment horizontal="right" vertical="center" shrinkToFit="1"/>
    </xf>
    <xf numFmtId="176" fontId="2" fillId="34" borderId="64" xfId="0" applyNumberFormat="1" applyFont="1" applyFill="1" applyBorder="1" applyAlignment="1">
      <alignment vertical="center" shrinkToFit="1"/>
    </xf>
    <xf numFmtId="176" fontId="2" fillId="34" borderId="12" xfId="0" applyNumberFormat="1" applyFont="1" applyFill="1" applyBorder="1" applyAlignment="1">
      <alignment vertical="center" shrinkToFit="1"/>
    </xf>
    <xf numFmtId="0" fontId="2" fillId="34" borderId="37" xfId="0" applyFont="1" applyFill="1" applyBorder="1" applyAlignment="1">
      <alignment horizontal="center" vertical="center" shrinkToFit="1"/>
    </xf>
    <xf numFmtId="176" fontId="2" fillId="34" borderId="38" xfId="0" applyNumberFormat="1" applyFont="1" applyFill="1" applyBorder="1" applyAlignment="1">
      <alignment vertical="center" shrinkToFit="1"/>
    </xf>
    <xf numFmtId="176" fontId="2" fillId="34" borderId="39" xfId="0" applyNumberFormat="1" applyFont="1" applyFill="1" applyBorder="1" applyAlignment="1">
      <alignment vertical="center" shrinkToFit="1"/>
    </xf>
    <xf numFmtId="176" fontId="2" fillId="34" borderId="39" xfId="0" applyNumberFormat="1" applyFont="1" applyFill="1" applyBorder="1" applyAlignment="1">
      <alignment horizontal="right" vertical="center" shrinkToFit="1"/>
    </xf>
    <xf numFmtId="176" fontId="2" fillId="34" borderId="40" xfId="0" applyNumberFormat="1" applyFont="1" applyFill="1" applyBorder="1" applyAlignment="1">
      <alignment vertical="center" shrinkToFit="1"/>
    </xf>
    <xf numFmtId="176" fontId="2" fillId="34" borderId="31" xfId="0" applyNumberFormat="1" applyFont="1" applyFill="1" applyBorder="1" applyAlignment="1">
      <alignment horizontal="center" vertical="center" shrinkToFit="1"/>
    </xf>
    <xf numFmtId="176" fontId="2" fillId="34" borderId="32" xfId="0" applyNumberFormat="1" applyFont="1" applyFill="1" applyBorder="1" applyAlignment="1">
      <alignment horizontal="center" vertical="center" shrinkToFit="1"/>
    </xf>
    <xf numFmtId="0" fontId="1" fillId="34" borderId="0" xfId="0" applyFont="1" applyFill="1" applyAlignment="1">
      <alignment vertical="center"/>
    </xf>
    <xf numFmtId="176" fontId="2" fillId="0" borderId="34" xfId="0" applyNumberFormat="1" applyFont="1" applyFill="1" applyBorder="1" applyAlignment="1">
      <alignment horizontal="right" vertical="center" shrinkToFit="1"/>
    </xf>
    <xf numFmtId="176" fontId="2" fillId="0" borderId="12" xfId="0" applyNumberFormat="1" applyFont="1" applyFill="1" applyBorder="1" applyAlignment="1">
      <alignment horizontal="right" vertical="center" shrinkToFit="1"/>
    </xf>
    <xf numFmtId="0" fontId="2" fillId="0" borderId="50" xfId="0" applyFont="1" applyFill="1" applyBorder="1" applyAlignment="1">
      <alignment horizontal="center" vertical="center" shrinkToFit="1"/>
    </xf>
    <xf numFmtId="176" fontId="2" fillId="0" borderId="63"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2" xfId="0" applyNumberFormat="1" applyFont="1" applyFill="1" applyBorder="1" applyAlignment="1">
      <alignment horizontal="right" vertical="center" shrinkToFit="1"/>
    </xf>
    <xf numFmtId="176" fontId="2" fillId="0" borderId="64" xfId="0" applyNumberFormat="1" applyFont="1" applyFill="1" applyBorder="1" applyAlignment="1">
      <alignment vertical="center" shrinkToFit="1"/>
    </xf>
    <xf numFmtId="183" fontId="2" fillId="0" borderId="65" xfId="0" applyNumberFormat="1" applyFont="1" applyFill="1" applyBorder="1" applyAlignment="1">
      <alignment horizontal="center" vertical="center" shrinkToFit="1"/>
    </xf>
    <xf numFmtId="183" fontId="2" fillId="0" borderId="66" xfId="0" applyNumberFormat="1"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34" borderId="28" xfId="0" applyFont="1" applyFill="1" applyBorder="1" applyAlignment="1">
      <alignment horizontal="center" vertical="center" shrinkToFit="1"/>
    </xf>
    <xf numFmtId="0" fontId="2" fillId="35" borderId="62" xfId="0" applyFont="1" applyFill="1" applyBorder="1" applyAlignment="1">
      <alignment horizontal="center" vertical="center"/>
    </xf>
    <xf numFmtId="0" fontId="2" fillId="35" borderId="59" xfId="0" applyFont="1" applyFill="1" applyBorder="1" applyAlignment="1">
      <alignment horizontal="center" vertical="center" wrapText="1"/>
    </xf>
    <xf numFmtId="0" fontId="2" fillId="35" borderId="60" xfId="0" applyFont="1" applyFill="1" applyBorder="1" applyAlignment="1">
      <alignment horizontal="center" vertical="center" wrapText="1"/>
    </xf>
    <xf numFmtId="0" fontId="2" fillId="35" borderId="68" xfId="0" applyFont="1" applyFill="1" applyBorder="1" applyAlignment="1">
      <alignment horizontal="center" vertical="center" wrapText="1"/>
    </xf>
    <xf numFmtId="0" fontId="2" fillId="34" borderId="19" xfId="0" applyFont="1" applyFill="1" applyBorder="1" applyAlignment="1">
      <alignment horizontal="distributed" vertical="center" indent="1"/>
    </xf>
    <xf numFmtId="176" fontId="2" fillId="34" borderId="41" xfId="0" applyNumberFormat="1" applyFont="1" applyFill="1" applyBorder="1" applyAlignment="1">
      <alignment vertical="center" shrinkToFit="1"/>
    </xf>
    <xf numFmtId="176" fontId="2" fillId="34" borderId="42" xfId="0" applyNumberFormat="1" applyFont="1" applyFill="1" applyBorder="1" applyAlignment="1">
      <alignment vertical="center" shrinkToFit="1"/>
    </xf>
    <xf numFmtId="0" fontId="2" fillId="34" borderId="23" xfId="0" applyFont="1" applyFill="1" applyBorder="1" applyAlignment="1">
      <alignment horizontal="distributed" vertical="center" indent="1"/>
    </xf>
    <xf numFmtId="176" fontId="2" fillId="34" borderId="43" xfId="0" applyNumberFormat="1" applyFont="1" applyFill="1" applyBorder="1" applyAlignment="1">
      <alignment vertical="center" shrinkToFit="1"/>
    </xf>
    <xf numFmtId="176" fontId="2" fillId="34" borderId="44" xfId="0" applyNumberFormat="1" applyFont="1" applyFill="1" applyBorder="1" applyAlignment="1">
      <alignment vertical="center" shrinkToFit="1"/>
    </xf>
    <xf numFmtId="0" fontId="2" fillId="34" borderId="24" xfId="0" applyFont="1" applyFill="1" applyBorder="1" applyAlignment="1">
      <alignment horizontal="center" vertical="center"/>
    </xf>
    <xf numFmtId="176" fontId="2" fillId="34" borderId="45" xfId="0" applyNumberFormat="1" applyFont="1" applyFill="1" applyBorder="1" applyAlignment="1">
      <alignment vertical="center" shrinkToFit="1"/>
    </xf>
    <xf numFmtId="176" fontId="2" fillId="34" borderId="46" xfId="0" applyNumberFormat="1" applyFont="1" applyFill="1" applyBorder="1" applyAlignment="1">
      <alignment vertical="center" shrinkToFit="1"/>
    </xf>
    <xf numFmtId="0" fontId="2" fillId="34" borderId="28" xfId="0" applyFont="1" applyFill="1" applyBorder="1" applyAlignment="1">
      <alignment horizontal="distributed" vertical="center" indent="1"/>
    </xf>
    <xf numFmtId="176" fontId="2" fillId="34" borderId="35" xfId="0" applyNumberFormat="1" applyFont="1" applyFill="1" applyBorder="1" applyAlignment="1">
      <alignment vertical="center" shrinkToFit="1"/>
    </xf>
    <xf numFmtId="176" fontId="2" fillId="34" borderId="47" xfId="0" applyNumberFormat="1" applyFont="1" applyFill="1" applyBorder="1" applyAlignment="1">
      <alignment vertical="center" shrinkToFit="1"/>
    </xf>
    <xf numFmtId="0" fontId="2" fillId="34" borderId="0" xfId="0" applyFont="1" applyFill="1" applyBorder="1" applyAlignment="1">
      <alignment vertical="center"/>
    </xf>
    <xf numFmtId="0" fontId="2" fillId="34" borderId="0" xfId="0" applyFont="1" applyFill="1" applyBorder="1" applyAlignment="1">
      <alignment horizontal="distributed" vertical="center" indent="2"/>
    </xf>
    <xf numFmtId="0" fontId="2" fillId="35" borderId="69" xfId="0" applyFont="1" applyFill="1" applyBorder="1" applyAlignment="1">
      <alignment horizontal="center" vertical="center" wrapText="1"/>
    </xf>
    <xf numFmtId="178" fontId="2" fillId="34" borderId="41" xfId="0" applyNumberFormat="1" applyFont="1" applyFill="1" applyBorder="1" applyAlignment="1">
      <alignment horizontal="center" vertical="center" shrinkToFit="1"/>
    </xf>
    <xf numFmtId="179" fontId="2" fillId="34" borderId="34" xfId="0" applyNumberFormat="1" applyFont="1" applyFill="1" applyBorder="1" applyAlignment="1">
      <alignment horizontal="center" vertical="center" shrinkToFit="1"/>
    </xf>
    <xf numFmtId="178" fontId="2" fillId="34" borderId="42" xfId="0" applyNumberFormat="1" applyFont="1" applyFill="1" applyBorder="1" applyAlignment="1">
      <alignment horizontal="center" vertical="center" shrinkToFit="1"/>
    </xf>
    <xf numFmtId="178" fontId="2" fillId="34" borderId="43" xfId="0" applyNumberFormat="1" applyFont="1" applyFill="1" applyBorder="1" applyAlignment="1">
      <alignment horizontal="center" vertical="center" shrinkToFit="1"/>
    </xf>
    <xf numFmtId="179" fontId="2" fillId="34" borderId="12" xfId="0" applyNumberFormat="1" applyFont="1" applyFill="1" applyBorder="1" applyAlignment="1">
      <alignment horizontal="center" vertical="center" shrinkToFit="1"/>
    </xf>
    <xf numFmtId="178" fontId="2" fillId="34" borderId="44" xfId="0" applyNumberFormat="1" applyFont="1" applyFill="1" applyBorder="1" applyAlignment="1">
      <alignment horizontal="center" vertical="center" shrinkToFit="1"/>
    </xf>
    <xf numFmtId="0" fontId="2" fillId="0" borderId="24" xfId="0" applyFont="1" applyFill="1" applyBorder="1" applyAlignment="1">
      <alignment horizontal="distributed" vertical="center" indent="1"/>
    </xf>
    <xf numFmtId="179" fontId="2" fillId="0" borderId="70" xfId="0" applyNumberFormat="1" applyFont="1" applyFill="1" applyBorder="1" applyAlignment="1">
      <alignment horizontal="center" vertical="center" shrinkToFit="1"/>
    </xf>
    <xf numFmtId="179" fontId="2" fillId="0" borderId="26" xfId="0" applyNumberFormat="1" applyFont="1" applyFill="1" applyBorder="1" applyAlignment="1">
      <alignment horizontal="center" vertical="center" shrinkToFit="1"/>
    </xf>
    <xf numFmtId="0" fontId="2" fillId="34" borderId="0" xfId="0" applyFont="1" applyFill="1" applyBorder="1" applyAlignment="1">
      <alignment horizontal="distributed" vertical="center" indent="1"/>
    </xf>
    <xf numFmtId="0" fontId="2" fillId="34" borderId="71" xfId="0" applyFont="1" applyFill="1" applyBorder="1" applyAlignment="1">
      <alignment horizontal="center" vertical="center" shrinkToFit="1"/>
    </xf>
    <xf numFmtId="178" fontId="2" fillId="34" borderId="45" xfId="0" applyNumberFormat="1" applyFont="1" applyFill="1" applyBorder="1" applyAlignment="1">
      <alignment horizontal="center" vertical="center" shrinkToFit="1"/>
    </xf>
    <xf numFmtId="179" fontId="2" fillId="34" borderId="26" xfId="0" applyNumberFormat="1" applyFont="1" applyFill="1" applyBorder="1" applyAlignment="1">
      <alignment horizontal="center" vertical="center" shrinkToFit="1"/>
    </xf>
    <xf numFmtId="178" fontId="2" fillId="34" borderId="46" xfId="0" applyNumberFormat="1" applyFont="1" applyFill="1" applyBorder="1" applyAlignment="1">
      <alignment horizontal="center" vertical="center" shrinkToFit="1"/>
    </xf>
    <xf numFmtId="0" fontId="55" fillId="34" borderId="0" xfId="0" applyFont="1" applyFill="1" applyAlignment="1">
      <alignment vertical="center"/>
    </xf>
    <xf numFmtId="0" fontId="55" fillId="34" borderId="19" xfId="0" applyFont="1" applyFill="1" applyBorder="1" applyAlignment="1">
      <alignment horizontal="center" vertical="center" shrinkToFit="1"/>
    </xf>
    <xf numFmtId="176" fontId="55" fillId="34" borderId="20" xfId="51" applyNumberFormat="1" applyFont="1" applyFill="1" applyBorder="1" applyAlignment="1">
      <alignment vertical="center" shrinkToFit="1"/>
    </xf>
    <xf numFmtId="176" fontId="55" fillId="34" borderId="21" xfId="51" applyNumberFormat="1" applyFont="1" applyFill="1" applyBorder="1" applyAlignment="1">
      <alignment vertical="center" shrinkToFit="1"/>
    </xf>
    <xf numFmtId="0" fontId="55" fillId="34" borderId="22" xfId="0" applyFont="1" applyFill="1" applyBorder="1" applyAlignment="1">
      <alignment vertical="top" wrapText="1" shrinkToFit="1"/>
    </xf>
    <xf numFmtId="0" fontId="55" fillId="34" borderId="23" xfId="0" applyFont="1" applyFill="1" applyBorder="1" applyAlignment="1">
      <alignment horizontal="center" vertical="center" shrinkToFit="1"/>
    </xf>
    <xf numFmtId="176" fontId="55" fillId="34" borderId="11" xfId="51" applyNumberFormat="1" applyFont="1" applyFill="1" applyBorder="1" applyAlignment="1">
      <alignment vertical="center" shrinkToFit="1"/>
    </xf>
    <xf numFmtId="176" fontId="55" fillId="34" borderId="12" xfId="51" applyNumberFormat="1" applyFont="1" applyFill="1" applyBorder="1" applyAlignment="1">
      <alignment vertical="center" shrinkToFit="1"/>
    </xf>
    <xf numFmtId="176" fontId="55" fillId="0" borderId="12" xfId="0" applyNumberFormat="1" applyFont="1" applyFill="1" applyBorder="1" applyAlignment="1">
      <alignment horizontal="right" vertical="center" shrinkToFit="1"/>
    </xf>
    <xf numFmtId="0" fontId="55" fillId="34" borderId="13" xfId="0" applyFont="1" applyFill="1" applyBorder="1" applyAlignment="1">
      <alignment vertical="center" shrinkToFit="1"/>
    </xf>
    <xf numFmtId="0" fontId="55" fillId="34" borderId="24" xfId="0" applyFont="1" applyFill="1" applyBorder="1" applyAlignment="1">
      <alignment horizontal="center" vertical="center" shrinkToFit="1"/>
    </xf>
    <xf numFmtId="176" fontId="55" fillId="34" borderId="25" xfId="51" applyNumberFormat="1" applyFont="1" applyFill="1" applyBorder="1" applyAlignment="1">
      <alignment vertical="center" shrinkToFit="1"/>
    </xf>
    <xf numFmtId="176" fontId="55" fillId="34" borderId="26" xfId="51" applyNumberFormat="1" applyFont="1" applyFill="1" applyBorder="1" applyAlignment="1">
      <alignment vertical="center" shrinkToFit="1"/>
    </xf>
    <xf numFmtId="0" fontId="55" fillId="34" borderId="27" xfId="0" applyFont="1" applyFill="1" applyBorder="1" applyAlignment="1">
      <alignment vertical="center" shrinkToFit="1"/>
    </xf>
    <xf numFmtId="0" fontId="55" fillId="34" borderId="28" xfId="0" applyFont="1" applyFill="1" applyBorder="1" applyAlignment="1">
      <alignment horizontal="center" vertical="center"/>
    </xf>
    <xf numFmtId="176" fontId="55" fillId="34" borderId="29" xfId="51" applyNumberFormat="1" applyFont="1" applyFill="1" applyBorder="1" applyAlignment="1">
      <alignment vertical="center" shrinkToFit="1"/>
    </xf>
    <xf numFmtId="176" fontId="55" fillId="34" borderId="30" xfId="51" applyNumberFormat="1" applyFont="1" applyFill="1" applyBorder="1" applyAlignment="1">
      <alignment vertical="center" shrinkToFit="1"/>
    </xf>
    <xf numFmtId="176" fontId="55" fillId="34" borderId="31" xfId="51" applyNumberFormat="1" applyFont="1" applyFill="1" applyBorder="1" applyAlignment="1">
      <alignment vertical="center" shrinkToFit="1"/>
    </xf>
    <xf numFmtId="0" fontId="55" fillId="34" borderId="32" xfId="0" applyFont="1" applyFill="1" applyBorder="1" applyAlignment="1">
      <alignment vertical="center" shrinkToFit="1"/>
    </xf>
    <xf numFmtId="0" fontId="56" fillId="34" borderId="0" xfId="0" applyFont="1" applyFill="1" applyAlignment="1">
      <alignment vertical="center"/>
    </xf>
    <xf numFmtId="0" fontId="57" fillId="34" borderId="0" xfId="0" applyFont="1" applyFill="1" applyAlignment="1">
      <alignment horizontal="right" vertical="center"/>
    </xf>
    <xf numFmtId="0" fontId="55" fillId="34" borderId="19" xfId="0" applyFont="1" applyFill="1" applyBorder="1" applyAlignment="1">
      <alignment horizontal="left" vertical="center" shrinkToFit="1"/>
    </xf>
    <xf numFmtId="176" fontId="55" fillId="34" borderId="33" xfId="0" applyNumberFormat="1" applyFont="1" applyFill="1" applyBorder="1" applyAlignment="1">
      <alignment vertical="center" shrinkToFit="1"/>
    </xf>
    <xf numFmtId="176" fontId="55" fillId="34" borderId="34" xfId="0" applyNumberFormat="1" applyFont="1" applyFill="1" applyBorder="1" applyAlignment="1">
      <alignment vertical="center" shrinkToFit="1"/>
    </xf>
    <xf numFmtId="176" fontId="55" fillId="0" borderId="34" xfId="0" applyNumberFormat="1" applyFont="1" applyFill="1" applyBorder="1" applyAlignment="1">
      <alignment vertical="center" shrinkToFit="1"/>
    </xf>
    <xf numFmtId="176" fontId="55" fillId="34" borderId="34" xfId="0" applyNumberFormat="1" applyFont="1" applyFill="1" applyBorder="1" applyAlignment="1">
      <alignment horizontal="right" vertical="center" shrinkToFit="1"/>
    </xf>
    <xf numFmtId="176" fontId="55" fillId="34" borderId="22" xfId="0" applyNumberFormat="1" applyFont="1" applyFill="1" applyBorder="1" applyAlignment="1">
      <alignment vertical="center" shrinkToFit="1"/>
    </xf>
    <xf numFmtId="0" fontId="55" fillId="34" borderId="23" xfId="0" applyFont="1" applyFill="1" applyBorder="1" applyAlignment="1">
      <alignment horizontal="left" vertical="center" shrinkToFit="1"/>
    </xf>
    <xf numFmtId="176" fontId="55" fillId="34" borderId="11" xfId="0" applyNumberFormat="1" applyFont="1" applyFill="1" applyBorder="1" applyAlignment="1">
      <alignment vertical="center" shrinkToFit="1"/>
    </xf>
    <xf numFmtId="176" fontId="55" fillId="34" borderId="12" xfId="0" applyNumberFormat="1" applyFont="1" applyFill="1" applyBorder="1" applyAlignment="1">
      <alignment vertical="center" shrinkToFit="1"/>
    </xf>
    <xf numFmtId="176" fontId="55" fillId="0" borderId="12" xfId="0" applyNumberFormat="1" applyFont="1" applyFill="1" applyBorder="1" applyAlignment="1">
      <alignment vertical="center" shrinkToFit="1"/>
    </xf>
    <xf numFmtId="176" fontId="55" fillId="34" borderId="13" xfId="0" applyNumberFormat="1" applyFont="1" applyFill="1" applyBorder="1" applyAlignment="1">
      <alignment vertical="center" shrinkToFit="1"/>
    </xf>
    <xf numFmtId="0" fontId="55" fillId="34" borderId="50" xfId="0" applyFont="1" applyFill="1" applyBorder="1" applyAlignment="1">
      <alignment horizontal="left" vertical="center" shrinkToFit="1"/>
    </xf>
    <xf numFmtId="176" fontId="55" fillId="34" borderId="63" xfId="0" applyNumberFormat="1" applyFont="1" applyFill="1" applyBorder="1" applyAlignment="1">
      <alignment vertical="center" shrinkToFit="1"/>
    </xf>
    <xf numFmtId="176" fontId="55" fillId="34" borderId="52" xfId="0" applyNumberFormat="1" applyFont="1" applyFill="1" applyBorder="1" applyAlignment="1">
      <alignment vertical="center" shrinkToFit="1"/>
    </xf>
    <xf numFmtId="176" fontId="55" fillId="0" borderId="52" xfId="0" applyNumberFormat="1" applyFont="1" applyFill="1" applyBorder="1" applyAlignment="1">
      <alignment vertical="center" shrinkToFit="1"/>
    </xf>
    <xf numFmtId="176" fontId="55" fillId="34" borderId="64" xfId="0" applyNumberFormat="1" applyFont="1" applyFill="1" applyBorder="1" applyAlignment="1">
      <alignment vertical="center" shrinkToFit="1"/>
    </xf>
    <xf numFmtId="176" fontId="55" fillId="34" borderId="35" xfId="0" applyNumberFormat="1" applyFont="1" applyFill="1" applyBorder="1" applyAlignment="1">
      <alignment horizontal="center" vertical="center" shrinkToFit="1"/>
    </xf>
    <xf numFmtId="176" fontId="55" fillId="34" borderId="31" xfId="0" applyNumberFormat="1" applyFont="1" applyFill="1" applyBorder="1" applyAlignment="1">
      <alignment horizontal="center" vertical="center" shrinkToFit="1"/>
    </xf>
    <xf numFmtId="176" fontId="55" fillId="34" borderId="30" xfId="0" applyNumberFormat="1" applyFont="1" applyFill="1" applyBorder="1" applyAlignment="1">
      <alignment vertical="center" shrinkToFit="1"/>
    </xf>
    <xf numFmtId="176" fontId="55" fillId="34" borderId="31" xfId="0" applyNumberFormat="1" applyFont="1" applyFill="1" applyBorder="1" applyAlignment="1">
      <alignment vertical="center" shrinkToFit="1"/>
    </xf>
    <xf numFmtId="176" fontId="55" fillId="34" borderId="32" xfId="0" applyNumberFormat="1" applyFont="1" applyFill="1" applyBorder="1" applyAlignment="1">
      <alignment vertical="center" shrinkToFit="1"/>
    </xf>
    <xf numFmtId="0" fontId="55" fillId="34" borderId="72" xfId="0" applyFont="1" applyFill="1" applyBorder="1" applyAlignment="1">
      <alignment horizontal="left" vertical="center" shrinkToFit="1"/>
    </xf>
    <xf numFmtId="176" fontId="55" fillId="34" borderId="73" xfId="0" applyNumberFormat="1" applyFont="1" applyFill="1" applyBorder="1" applyAlignment="1">
      <alignment vertical="center" shrinkToFit="1"/>
    </xf>
    <xf numFmtId="176" fontId="55" fillId="34" borderId="74" xfId="0" applyNumberFormat="1" applyFont="1" applyFill="1" applyBorder="1" applyAlignment="1">
      <alignment vertical="center" shrinkToFit="1"/>
    </xf>
    <xf numFmtId="176" fontId="55" fillId="34" borderId="74" xfId="0" applyNumberFormat="1" applyFont="1" applyFill="1" applyBorder="1" applyAlignment="1">
      <alignment horizontal="right" vertical="center" shrinkToFit="1"/>
    </xf>
    <xf numFmtId="176" fontId="55" fillId="34" borderId="75" xfId="0" applyNumberFormat="1" applyFont="1" applyFill="1" applyBorder="1" applyAlignment="1">
      <alignment vertical="center" shrinkToFit="1"/>
    </xf>
    <xf numFmtId="176" fontId="55" fillId="34" borderId="12" xfId="0" applyNumberFormat="1" applyFont="1" applyFill="1" applyBorder="1" applyAlignment="1">
      <alignment horizontal="right" vertical="center" shrinkToFit="1"/>
    </xf>
    <xf numFmtId="0" fontId="55" fillId="34" borderId="24" xfId="0" applyFont="1" applyFill="1" applyBorder="1" applyAlignment="1">
      <alignment horizontal="left" vertical="center" shrinkToFit="1"/>
    </xf>
    <xf numFmtId="176" fontId="55" fillId="34" borderId="25" xfId="0" applyNumberFormat="1" applyFont="1" applyFill="1" applyBorder="1" applyAlignment="1">
      <alignment vertical="center" shrinkToFit="1"/>
    </xf>
    <xf numFmtId="176" fontId="55" fillId="34" borderId="26" xfId="0" applyNumberFormat="1" applyFont="1" applyFill="1" applyBorder="1" applyAlignment="1">
      <alignment vertical="center" shrinkToFit="1"/>
    </xf>
    <xf numFmtId="176" fontId="55" fillId="34" borderId="27" xfId="0" applyNumberFormat="1" applyFont="1" applyFill="1" applyBorder="1" applyAlignment="1">
      <alignment vertical="center" shrinkToFit="1"/>
    </xf>
    <xf numFmtId="176" fontId="55" fillId="34" borderId="32" xfId="0" applyNumberFormat="1" applyFont="1" applyFill="1" applyBorder="1" applyAlignment="1">
      <alignment horizontal="center" vertical="center" shrinkToFit="1"/>
    </xf>
    <xf numFmtId="0" fontId="57" fillId="34" borderId="0" xfId="0" applyFont="1" applyFill="1" applyAlignment="1">
      <alignment vertical="center"/>
    </xf>
    <xf numFmtId="176" fontId="55" fillId="34" borderId="11" xfId="0" applyNumberFormat="1" applyFont="1" applyFill="1" applyBorder="1" applyAlignment="1">
      <alignment horizontal="right" vertical="center" shrinkToFit="1"/>
    </xf>
    <xf numFmtId="0" fontId="55" fillId="34" borderId="28" xfId="0" applyFont="1" applyFill="1" applyBorder="1" applyAlignment="1">
      <alignment horizontal="center" vertical="center" shrinkToFit="1"/>
    </xf>
    <xf numFmtId="176" fontId="55" fillId="34" borderId="35" xfId="0" applyNumberFormat="1" applyFont="1" applyFill="1" applyBorder="1" applyAlignment="1">
      <alignment vertical="center" shrinkToFit="1"/>
    </xf>
    <xf numFmtId="176" fontId="55" fillId="34" borderId="30" xfId="0" applyNumberFormat="1" applyFont="1" applyFill="1" applyBorder="1" applyAlignment="1">
      <alignment horizontal="right" vertical="center" shrinkToFit="1"/>
    </xf>
    <xf numFmtId="0" fontId="55" fillId="35" borderId="62" xfId="0" applyFont="1" applyFill="1" applyBorder="1" applyAlignment="1">
      <alignment horizontal="center" vertical="center"/>
    </xf>
    <xf numFmtId="0" fontId="55" fillId="35" borderId="59" xfId="0" applyFont="1" applyFill="1" applyBorder="1" applyAlignment="1">
      <alignment horizontal="center" vertical="center" wrapText="1"/>
    </xf>
    <xf numFmtId="0" fontId="55" fillId="35" borderId="60" xfId="0" applyFont="1" applyFill="1" applyBorder="1" applyAlignment="1">
      <alignment horizontal="center" vertical="center" wrapText="1"/>
    </xf>
    <xf numFmtId="0" fontId="55" fillId="35" borderId="68" xfId="0" applyFont="1" applyFill="1" applyBorder="1" applyAlignment="1">
      <alignment horizontal="center" vertical="center" wrapText="1"/>
    </xf>
    <xf numFmtId="0" fontId="55" fillId="34" borderId="19" xfId="0" applyFont="1" applyFill="1" applyBorder="1" applyAlignment="1">
      <alignment horizontal="distributed" vertical="center" indent="1"/>
    </xf>
    <xf numFmtId="176" fontId="55" fillId="34" borderId="41" xfId="0" applyNumberFormat="1" applyFont="1" applyFill="1" applyBorder="1" applyAlignment="1">
      <alignment vertical="center" shrinkToFit="1"/>
    </xf>
    <xf numFmtId="176" fontId="55" fillId="34" borderId="42" xfId="0" applyNumberFormat="1" applyFont="1" applyFill="1" applyBorder="1" applyAlignment="1">
      <alignment vertical="center" shrinkToFit="1"/>
    </xf>
    <xf numFmtId="0" fontId="55" fillId="34" borderId="23" xfId="0" applyFont="1" applyFill="1" applyBorder="1" applyAlignment="1">
      <alignment horizontal="distributed" vertical="center" indent="1"/>
    </xf>
    <xf numFmtId="176" fontId="55" fillId="34" borderId="43" xfId="0" applyNumberFormat="1" applyFont="1" applyFill="1" applyBorder="1" applyAlignment="1">
      <alignment vertical="center" shrinkToFit="1"/>
    </xf>
    <xf numFmtId="176" fontId="55" fillId="34" borderId="44" xfId="0" applyNumberFormat="1" applyFont="1" applyFill="1" applyBorder="1" applyAlignment="1">
      <alignment vertical="center" shrinkToFit="1"/>
    </xf>
    <xf numFmtId="0" fontId="55" fillId="34" borderId="24" xfId="0" applyFont="1" applyFill="1" applyBorder="1" applyAlignment="1">
      <alignment horizontal="center" vertical="center"/>
    </xf>
    <xf numFmtId="176" fontId="55" fillId="34" borderId="45" xfId="0" applyNumberFormat="1" applyFont="1" applyFill="1" applyBorder="1" applyAlignment="1">
      <alignment vertical="center" shrinkToFit="1"/>
    </xf>
    <xf numFmtId="176" fontId="55" fillId="34" borderId="46" xfId="0" applyNumberFormat="1" applyFont="1" applyFill="1" applyBorder="1" applyAlignment="1">
      <alignment vertical="center" shrinkToFit="1"/>
    </xf>
    <xf numFmtId="0" fontId="55" fillId="34" borderId="28" xfId="0" applyFont="1" applyFill="1" applyBorder="1" applyAlignment="1">
      <alignment horizontal="distributed" vertical="center" indent="1"/>
    </xf>
    <xf numFmtId="176" fontId="55" fillId="34" borderId="47" xfId="0" applyNumberFormat="1" applyFont="1" applyFill="1" applyBorder="1" applyAlignment="1">
      <alignment vertical="center" shrinkToFit="1"/>
    </xf>
    <xf numFmtId="0" fontId="55" fillId="34" borderId="0" xfId="0" applyFont="1" applyFill="1" applyBorder="1" applyAlignment="1">
      <alignment vertical="center"/>
    </xf>
    <xf numFmtId="0" fontId="55" fillId="34" borderId="0" xfId="0" applyFont="1" applyFill="1" applyBorder="1" applyAlignment="1">
      <alignment horizontal="distributed" vertical="center" indent="2"/>
    </xf>
    <xf numFmtId="0" fontId="55" fillId="35" borderId="69" xfId="0" applyFont="1" applyFill="1" applyBorder="1" applyAlignment="1">
      <alignment horizontal="center" vertical="center" wrapText="1"/>
    </xf>
    <xf numFmtId="178" fontId="55" fillId="34" borderId="10" xfId="0" applyNumberFormat="1" applyFont="1" applyFill="1" applyBorder="1" applyAlignment="1">
      <alignment horizontal="center" vertical="center" shrinkToFit="1"/>
    </xf>
    <xf numFmtId="178" fontId="55" fillId="34" borderId="21" xfId="0" applyNumberFormat="1" applyFont="1" applyFill="1" applyBorder="1" applyAlignment="1">
      <alignment horizontal="center" vertical="center" shrinkToFit="1"/>
    </xf>
    <xf numFmtId="182" fontId="55" fillId="34" borderId="21" xfId="0" applyNumberFormat="1" applyFont="1" applyFill="1" applyBorder="1" applyAlignment="1">
      <alignment horizontal="center" vertical="center"/>
    </xf>
    <xf numFmtId="182" fontId="55" fillId="34" borderId="22" xfId="0" applyNumberFormat="1" applyFont="1" applyFill="1" applyBorder="1" applyAlignment="1">
      <alignment horizontal="center" vertical="center"/>
    </xf>
    <xf numFmtId="178" fontId="55" fillId="34" borderId="41" xfId="0" applyNumberFormat="1" applyFont="1" applyFill="1" applyBorder="1" applyAlignment="1">
      <alignment horizontal="center" vertical="center" shrinkToFit="1"/>
    </xf>
    <xf numFmtId="179" fontId="55" fillId="34" borderId="34" xfId="0" applyNumberFormat="1" applyFont="1" applyFill="1" applyBorder="1" applyAlignment="1">
      <alignment horizontal="center" vertical="center" shrinkToFit="1"/>
    </xf>
    <xf numFmtId="178" fontId="55" fillId="34" borderId="42" xfId="0" applyNumberFormat="1" applyFont="1" applyFill="1" applyBorder="1" applyAlignment="1">
      <alignment horizontal="center" vertical="center" shrinkToFit="1"/>
    </xf>
    <xf numFmtId="178" fontId="55" fillId="34" borderId="43" xfId="0" applyNumberFormat="1" applyFont="1" applyFill="1" applyBorder="1" applyAlignment="1">
      <alignment horizontal="center" vertical="center" shrinkToFit="1"/>
    </xf>
    <xf numFmtId="178" fontId="55" fillId="34" borderId="12" xfId="0" applyNumberFormat="1" applyFont="1" applyFill="1" applyBorder="1" applyAlignment="1">
      <alignment horizontal="center" vertical="center" shrinkToFit="1"/>
    </xf>
    <xf numFmtId="178" fontId="55" fillId="34" borderId="48" xfId="0" applyNumberFormat="1" applyFont="1" applyFill="1" applyBorder="1" applyAlignment="1">
      <alignment horizontal="center" vertical="center" shrinkToFit="1"/>
    </xf>
    <xf numFmtId="182" fontId="55" fillId="34" borderId="12" xfId="0" applyNumberFormat="1" applyFont="1" applyFill="1" applyBorder="1" applyAlignment="1">
      <alignment horizontal="center" vertical="center"/>
    </xf>
    <xf numFmtId="182" fontId="55" fillId="34" borderId="13" xfId="0" applyNumberFormat="1" applyFont="1" applyFill="1" applyBorder="1" applyAlignment="1">
      <alignment horizontal="center" vertical="center"/>
    </xf>
    <xf numFmtId="179" fontId="55" fillId="34" borderId="12" xfId="0" applyNumberFormat="1" applyFont="1" applyFill="1" applyBorder="1" applyAlignment="1">
      <alignment horizontal="center" vertical="center" shrinkToFit="1"/>
    </xf>
    <xf numFmtId="178" fontId="55" fillId="34" borderId="44" xfId="0" applyNumberFormat="1" applyFont="1" applyFill="1" applyBorder="1" applyAlignment="1">
      <alignment horizontal="center" vertical="center" shrinkToFit="1"/>
    </xf>
    <xf numFmtId="179" fontId="55" fillId="34" borderId="49" xfId="0" applyNumberFormat="1" applyFont="1" applyFill="1" applyBorder="1" applyAlignment="1">
      <alignment horizontal="center" vertical="center" shrinkToFit="1"/>
    </xf>
    <xf numFmtId="181" fontId="55" fillId="34" borderId="12" xfId="0" applyNumberFormat="1" applyFont="1" applyFill="1" applyBorder="1" applyAlignment="1">
      <alignment horizontal="center" vertical="center"/>
    </xf>
    <xf numFmtId="181" fontId="55" fillId="34" borderId="13" xfId="0" applyNumberFormat="1" applyFont="1" applyFill="1" applyBorder="1" applyAlignment="1">
      <alignment horizontal="center" vertical="center"/>
    </xf>
    <xf numFmtId="179" fontId="55" fillId="34" borderId="43" xfId="0" applyNumberFormat="1" applyFont="1" applyFill="1" applyBorder="1" applyAlignment="1">
      <alignment horizontal="center" vertical="center" shrinkToFit="1"/>
    </xf>
    <xf numFmtId="179" fontId="55" fillId="34" borderId="48" xfId="0" applyNumberFormat="1" applyFont="1" applyFill="1" applyBorder="1" applyAlignment="1">
      <alignment horizontal="center" vertical="center" shrinkToFit="1"/>
    </xf>
    <xf numFmtId="181" fontId="55" fillId="34" borderId="44" xfId="0" applyNumberFormat="1" applyFont="1" applyFill="1" applyBorder="1" applyAlignment="1">
      <alignment horizontal="center" vertical="center"/>
    </xf>
    <xf numFmtId="178" fontId="55" fillId="34" borderId="49" xfId="0" applyNumberFormat="1" applyFont="1" applyFill="1" applyBorder="1" applyAlignment="1">
      <alignment horizontal="center" vertical="center" shrinkToFit="1"/>
    </xf>
    <xf numFmtId="181" fontId="55" fillId="34" borderId="48" xfId="0" applyNumberFormat="1" applyFont="1" applyFill="1" applyBorder="1" applyAlignment="1">
      <alignment vertical="center"/>
    </xf>
    <xf numFmtId="181" fontId="55" fillId="34" borderId="44" xfId="0" applyNumberFormat="1" applyFont="1" applyFill="1" applyBorder="1" applyAlignment="1">
      <alignment vertical="center"/>
    </xf>
    <xf numFmtId="0" fontId="55" fillId="34" borderId="24" xfId="0" applyFont="1" applyFill="1" applyBorder="1" applyAlignment="1">
      <alignment horizontal="distributed" vertical="center" indent="1"/>
    </xf>
    <xf numFmtId="179" fontId="55" fillId="34" borderId="70" xfId="0" applyNumberFormat="1" applyFont="1" applyFill="1" applyBorder="1" applyAlignment="1">
      <alignment horizontal="center" vertical="center" shrinkToFit="1"/>
    </xf>
    <xf numFmtId="179" fontId="55" fillId="34" borderId="26" xfId="0" applyNumberFormat="1" applyFont="1" applyFill="1" applyBorder="1" applyAlignment="1">
      <alignment horizontal="center" vertical="center" shrinkToFit="1"/>
    </xf>
    <xf numFmtId="181" fontId="55" fillId="34" borderId="58" xfId="0" applyNumberFormat="1" applyFont="1" applyFill="1" applyBorder="1" applyAlignment="1">
      <alignment vertical="center"/>
    </xf>
    <xf numFmtId="181" fontId="55" fillId="34" borderId="46" xfId="0" applyNumberFormat="1" applyFont="1" applyFill="1" applyBorder="1" applyAlignment="1">
      <alignment vertical="center"/>
    </xf>
    <xf numFmtId="178" fontId="55" fillId="34" borderId="55" xfId="0" applyNumberFormat="1" applyFont="1" applyFill="1" applyBorder="1" applyAlignment="1">
      <alignment horizontal="center" vertical="center" shrinkToFit="1"/>
    </xf>
    <xf numFmtId="179" fontId="55" fillId="34" borderId="52" xfId="0" applyNumberFormat="1" applyFont="1" applyFill="1" applyBorder="1" applyAlignment="1">
      <alignment horizontal="center" vertical="center" shrinkToFit="1"/>
    </xf>
    <xf numFmtId="178" fontId="55" fillId="34" borderId="54" xfId="0" applyNumberFormat="1" applyFont="1" applyFill="1" applyBorder="1" applyAlignment="1">
      <alignment horizontal="center" vertical="center" shrinkToFit="1"/>
    </xf>
    <xf numFmtId="0" fontId="55" fillId="34" borderId="0" xfId="0" applyFont="1" applyFill="1" applyBorder="1" applyAlignment="1">
      <alignment horizontal="distributed" vertical="center" indent="1"/>
    </xf>
    <xf numFmtId="179" fontId="55" fillId="34" borderId="0" xfId="0" applyNumberFormat="1" applyFont="1" applyFill="1" applyBorder="1" applyAlignment="1">
      <alignment horizontal="center" vertical="center" shrinkToFit="1"/>
    </xf>
    <xf numFmtId="181" fontId="55" fillId="34" borderId="0" xfId="0" applyNumberFormat="1" applyFont="1" applyFill="1" applyBorder="1" applyAlignment="1">
      <alignment vertical="center"/>
    </xf>
    <xf numFmtId="178" fontId="55" fillId="34" borderId="45" xfId="0" applyNumberFormat="1" applyFont="1" applyFill="1" applyBorder="1" applyAlignment="1">
      <alignment horizontal="center" vertical="center" shrinkToFit="1"/>
    </xf>
    <xf numFmtId="178" fontId="55" fillId="34" borderId="46" xfId="0" applyNumberFormat="1" applyFont="1" applyFill="1" applyBorder="1" applyAlignment="1">
      <alignment horizontal="center" vertical="center" shrinkToFit="1"/>
    </xf>
    <xf numFmtId="0" fontId="9" fillId="34" borderId="22" xfId="0" applyFont="1" applyFill="1" applyBorder="1" applyAlignment="1">
      <alignment vertical="center" wrapText="1"/>
    </xf>
    <xf numFmtId="176" fontId="2" fillId="34" borderId="12" xfId="51" applyNumberFormat="1" applyFont="1" applyFill="1" applyBorder="1" applyAlignment="1">
      <alignment horizontal="center" vertical="center" shrinkToFit="1"/>
    </xf>
    <xf numFmtId="176" fontId="2" fillId="34" borderId="26" xfId="51" applyNumberFormat="1" applyFont="1" applyFill="1" applyBorder="1" applyAlignment="1">
      <alignment horizontal="center" vertical="center" shrinkToFit="1"/>
    </xf>
    <xf numFmtId="176" fontId="2" fillId="34" borderId="12" xfId="0" applyNumberFormat="1" applyFont="1" applyFill="1" applyBorder="1" applyAlignment="1">
      <alignment horizontal="center" vertical="center" shrinkToFit="1"/>
    </xf>
    <xf numFmtId="0" fontId="2" fillId="34" borderId="50" xfId="0" applyFont="1" applyFill="1" applyBorder="1" applyAlignment="1">
      <alignment horizontal="center" vertical="center" shrinkToFit="1"/>
    </xf>
    <xf numFmtId="176" fontId="2" fillId="34" borderId="52" xfId="0" applyNumberFormat="1" applyFont="1" applyFill="1" applyBorder="1" applyAlignment="1">
      <alignment horizontal="center" vertical="center" shrinkToFit="1"/>
    </xf>
    <xf numFmtId="176" fontId="2" fillId="34" borderId="26" xfId="0" applyNumberFormat="1" applyFont="1" applyFill="1" applyBorder="1" applyAlignment="1">
      <alignment horizontal="center" vertical="center" shrinkToFit="1"/>
    </xf>
    <xf numFmtId="176" fontId="2" fillId="34" borderId="31" xfId="0" applyNumberFormat="1" applyFont="1" applyFill="1" applyBorder="1" applyAlignment="1">
      <alignment vertical="center" shrinkToFit="1"/>
    </xf>
    <xf numFmtId="176" fontId="2" fillId="34" borderId="34" xfId="0" applyNumberFormat="1" applyFont="1" applyFill="1" applyBorder="1" applyAlignment="1">
      <alignment horizontal="center" vertical="center" shrinkToFit="1"/>
    </xf>
    <xf numFmtId="0" fontId="2" fillId="34" borderId="76" xfId="0" applyFont="1" applyFill="1" applyBorder="1" applyAlignment="1">
      <alignment horizontal="center" vertical="center" shrinkToFit="1"/>
    </xf>
    <xf numFmtId="176" fontId="2" fillId="34" borderId="77" xfId="0" applyNumberFormat="1" applyFont="1" applyFill="1" applyBorder="1" applyAlignment="1">
      <alignment vertical="center" shrinkToFit="1"/>
    </xf>
    <xf numFmtId="176" fontId="2" fillId="34" borderId="78" xfId="0" applyNumberFormat="1" applyFont="1" applyFill="1" applyBorder="1" applyAlignment="1">
      <alignment vertical="center" shrinkToFit="1"/>
    </xf>
    <xf numFmtId="176" fontId="2" fillId="34" borderId="78" xfId="0" applyNumberFormat="1" applyFont="1" applyFill="1" applyBorder="1" applyAlignment="1">
      <alignment horizontal="center" vertical="center" shrinkToFit="1"/>
    </xf>
    <xf numFmtId="176" fontId="2" fillId="34" borderId="79" xfId="0" applyNumberFormat="1" applyFont="1" applyFill="1" applyBorder="1" applyAlignment="1">
      <alignment vertical="center" shrinkToFit="1"/>
    </xf>
    <xf numFmtId="0" fontId="2" fillId="34" borderId="19" xfId="0" applyFont="1" applyFill="1" applyBorder="1" applyAlignment="1">
      <alignment horizontal="right" vertical="center" shrinkToFit="1"/>
    </xf>
    <xf numFmtId="176" fontId="2" fillId="34" borderId="21" xfId="0" applyNumberFormat="1" applyFont="1" applyFill="1" applyBorder="1" applyAlignment="1">
      <alignment horizontal="center" vertical="center" shrinkToFit="1"/>
    </xf>
    <xf numFmtId="0" fontId="2" fillId="34" borderId="50" xfId="0" applyFont="1" applyFill="1" applyBorder="1" applyAlignment="1">
      <alignment horizontal="left" vertical="center" shrinkToFit="1"/>
    </xf>
    <xf numFmtId="0" fontId="2" fillId="34" borderId="76" xfId="0" applyFont="1" applyFill="1" applyBorder="1" applyAlignment="1">
      <alignment horizontal="left" vertical="center" shrinkToFit="1"/>
    </xf>
    <xf numFmtId="0" fontId="2" fillId="34" borderId="76" xfId="0" applyFont="1" applyFill="1" applyBorder="1" applyAlignment="1">
      <alignment horizontal="right" vertical="center" shrinkToFit="1"/>
    </xf>
    <xf numFmtId="176" fontId="2" fillId="34" borderId="26" xfId="0" applyNumberFormat="1" applyFont="1" applyFill="1" applyBorder="1" applyAlignment="1">
      <alignment horizontal="right" vertical="center" shrinkToFit="1"/>
    </xf>
    <xf numFmtId="176" fontId="2" fillId="34" borderId="20" xfId="0" applyNumberFormat="1" applyFont="1" applyFill="1" applyBorder="1" applyAlignment="1">
      <alignment horizontal="right" vertical="center" shrinkToFit="1"/>
    </xf>
    <xf numFmtId="176" fontId="2" fillId="34" borderId="30" xfId="0" applyNumberFormat="1" applyFont="1" applyFill="1" applyBorder="1" applyAlignment="1">
      <alignment horizontal="center" vertical="center" shrinkToFit="1"/>
    </xf>
    <xf numFmtId="178" fontId="2" fillId="34" borderId="10" xfId="0" applyNumberFormat="1" applyFont="1" applyFill="1" applyBorder="1" applyAlignment="1">
      <alignment horizontal="center" vertical="center" shrinkToFit="1"/>
    </xf>
    <xf numFmtId="178" fontId="2" fillId="34" borderId="21" xfId="0" applyNumberFormat="1" applyFont="1" applyFill="1" applyBorder="1" applyAlignment="1">
      <alignment horizontal="center" vertical="center" shrinkToFit="1"/>
    </xf>
    <xf numFmtId="182" fontId="2" fillId="34" borderId="21" xfId="0" applyNumberFormat="1" applyFont="1" applyFill="1" applyBorder="1" applyAlignment="1">
      <alignment horizontal="center" vertical="center"/>
    </xf>
    <xf numFmtId="182" fontId="2" fillId="34" borderId="22" xfId="0" applyNumberFormat="1" applyFont="1" applyFill="1" applyBorder="1" applyAlignment="1">
      <alignment horizontal="center" vertical="center"/>
    </xf>
    <xf numFmtId="178" fontId="2" fillId="34" borderId="12" xfId="0" applyNumberFormat="1" applyFont="1" applyFill="1" applyBorder="1" applyAlignment="1">
      <alignment horizontal="center" vertical="center" shrinkToFit="1"/>
    </xf>
    <xf numFmtId="178" fontId="2" fillId="34" borderId="48" xfId="0" applyNumberFormat="1" applyFont="1" applyFill="1" applyBorder="1" applyAlignment="1">
      <alignment horizontal="center" vertical="center" shrinkToFit="1"/>
    </xf>
    <xf numFmtId="182" fontId="2" fillId="34" borderId="12" xfId="0" applyNumberFormat="1" applyFont="1" applyFill="1" applyBorder="1" applyAlignment="1">
      <alignment horizontal="center" vertical="center"/>
    </xf>
    <xf numFmtId="182" fontId="2" fillId="34" borderId="13" xfId="0" applyNumberFormat="1" applyFont="1" applyFill="1" applyBorder="1" applyAlignment="1">
      <alignment horizontal="center" vertical="center"/>
    </xf>
    <xf numFmtId="0" fontId="2" fillId="34" borderId="80" xfId="0" applyFont="1" applyFill="1" applyBorder="1" applyAlignment="1">
      <alignment horizontal="center" vertical="center" shrinkToFit="1"/>
    </xf>
    <xf numFmtId="179" fontId="2" fillId="34" borderId="49" xfId="0" applyNumberFormat="1" applyFont="1" applyFill="1" applyBorder="1" applyAlignment="1">
      <alignment horizontal="center" vertical="center" shrinkToFit="1"/>
    </xf>
    <xf numFmtId="181" fontId="2" fillId="34" borderId="12" xfId="0" applyNumberFormat="1" applyFont="1" applyFill="1" applyBorder="1" applyAlignment="1">
      <alignment horizontal="center" vertical="center"/>
    </xf>
    <xf numFmtId="181" fontId="2" fillId="34" borderId="13" xfId="0" applyNumberFormat="1" applyFont="1" applyFill="1" applyBorder="1" applyAlignment="1">
      <alignment horizontal="center" vertical="center"/>
    </xf>
    <xf numFmtId="179" fontId="2" fillId="34" borderId="43" xfId="0" applyNumberFormat="1" applyFont="1" applyFill="1" applyBorder="1" applyAlignment="1">
      <alignment horizontal="center" vertical="center" shrinkToFit="1"/>
    </xf>
    <xf numFmtId="179" fontId="2" fillId="34" borderId="48" xfId="0" applyNumberFormat="1" applyFont="1" applyFill="1" applyBorder="1" applyAlignment="1">
      <alignment horizontal="center" vertical="center" shrinkToFit="1"/>
    </xf>
    <xf numFmtId="181" fontId="2" fillId="34" borderId="44" xfId="0" applyNumberFormat="1" applyFont="1" applyFill="1" applyBorder="1" applyAlignment="1">
      <alignment horizontal="center" vertical="center"/>
    </xf>
    <xf numFmtId="178" fontId="2" fillId="34" borderId="49" xfId="0" applyNumberFormat="1" applyFont="1" applyFill="1" applyBorder="1" applyAlignment="1">
      <alignment horizontal="center" vertical="center" shrinkToFit="1"/>
    </xf>
    <xf numFmtId="181" fontId="2" fillId="34" borderId="48" xfId="0" applyNumberFormat="1" applyFont="1" applyFill="1" applyBorder="1" applyAlignment="1">
      <alignment vertical="center"/>
    </xf>
    <xf numFmtId="181" fontId="2" fillId="34" borderId="44" xfId="0" applyNumberFormat="1" applyFont="1" applyFill="1" applyBorder="1" applyAlignment="1">
      <alignment vertical="center"/>
    </xf>
    <xf numFmtId="0" fontId="2" fillId="34" borderId="24" xfId="0" applyFont="1" applyFill="1" applyBorder="1" applyAlignment="1">
      <alignment horizontal="distributed" vertical="center" indent="1"/>
    </xf>
    <xf numFmtId="179" fontId="2" fillId="34" borderId="70" xfId="0" applyNumberFormat="1" applyFont="1" applyFill="1" applyBorder="1" applyAlignment="1">
      <alignment horizontal="center" vertical="center" shrinkToFit="1"/>
    </xf>
    <xf numFmtId="178" fontId="2" fillId="34" borderId="26" xfId="0" applyNumberFormat="1" applyFont="1" applyFill="1" applyBorder="1" applyAlignment="1">
      <alignment horizontal="center" vertical="center" shrinkToFit="1"/>
    </xf>
    <xf numFmtId="181" fontId="2" fillId="34" borderId="58" xfId="0" applyNumberFormat="1" applyFont="1" applyFill="1" applyBorder="1" applyAlignment="1">
      <alignment vertical="center"/>
    </xf>
    <xf numFmtId="181" fontId="2" fillId="34" borderId="46" xfId="0" applyNumberFormat="1" applyFont="1" applyFill="1" applyBorder="1" applyAlignment="1">
      <alignment vertical="center"/>
    </xf>
    <xf numFmtId="0" fontId="5" fillId="34" borderId="0" xfId="63" applyFont="1" applyFill="1" applyAlignment="1">
      <alignment horizontal="centerContinuous" vertical="center"/>
      <protection/>
    </xf>
    <xf numFmtId="0" fontId="4" fillId="34" borderId="0" xfId="63" applyFont="1" applyFill="1" applyAlignment="1">
      <alignment horizontal="centerContinuous" vertical="center"/>
      <protection/>
    </xf>
    <xf numFmtId="0" fontId="4" fillId="34" borderId="0" xfId="63" applyFont="1" applyFill="1" applyAlignment="1">
      <alignment horizontal="left" vertical="center"/>
      <protection/>
    </xf>
    <xf numFmtId="0" fontId="2" fillId="34" borderId="0" xfId="63" applyFont="1" applyFill="1" applyAlignment="1">
      <alignment vertical="center"/>
      <protection/>
    </xf>
    <xf numFmtId="0" fontId="1" fillId="34" borderId="0" xfId="63" applyFont="1" applyFill="1" applyAlignment="1">
      <alignment horizontal="right" vertical="center"/>
      <protection/>
    </xf>
    <xf numFmtId="0" fontId="3" fillId="34" borderId="14" xfId="63" applyFont="1" applyFill="1" applyBorder="1" applyAlignment="1">
      <alignment vertical="center"/>
      <protection/>
    </xf>
    <xf numFmtId="0" fontId="2" fillId="34" borderId="14" xfId="63" applyFont="1" applyFill="1" applyBorder="1" applyAlignment="1">
      <alignment vertical="center"/>
      <protection/>
    </xf>
    <xf numFmtId="0" fontId="1" fillId="35" borderId="59" xfId="63" applyFont="1" applyFill="1" applyBorder="1" applyAlignment="1">
      <alignment horizontal="center" vertical="center" wrapText="1"/>
      <protection/>
    </xf>
    <xf numFmtId="0" fontId="1" fillId="35" borderId="60" xfId="63" applyFont="1" applyFill="1" applyBorder="1" applyAlignment="1">
      <alignment horizontal="center" vertical="center" wrapText="1"/>
      <protection/>
    </xf>
    <xf numFmtId="0" fontId="1" fillId="35" borderId="61" xfId="63" applyFont="1" applyFill="1" applyBorder="1" applyAlignment="1">
      <alignment horizontal="center" vertical="center" wrapText="1"/>
      <protection/>
    </xf>
    <xf numFmtId="0" fontId="1" fillId="35" borderId="62" xfId="63" applyFont="1" applyFill="1" applyBorder="1" applyAlignment="1">
      <alignment horizontal="center" vertical="center" wrapText="1"/>
      <protection/>
    </xf>
    <xf numFmtId="176" fontId="2" fillId="34" borderId="15" xfId="52" applyNumberFormat="1" applyFont="1" applyFill="1" applyBorder="1" applyAlignment="1">
      <alignment vertical="center" shrinkToFit="1"/>
    </xf>
    <xf numFmtId="176" fontId="2" fillId="34" borderId="16" xfId="52" applyNumberFormat="1" applyFont="1" applyFill="1" applyBorder="1" applyAlignment="1">
      <alignment vertical="center" shrinkToFit="1"/>
    </xf>
    <xf numFmtId="176" fontId="2" fillId="34" borderId="17" xfId="52" applyNumberFormat="1" applyFont="1" applyFill="1" applyBorder="1" applyAlignment="1">
      <alignment vertical="center" shrinkToFit="1"/>
    </xf>
    <xf numFmtId="176" fontId="2" fillId="34" borderId="18" xfId="52" applyNumberFormat="1" applyFont="1" applyFill="1" applyBorder="1" applyAlignment="1">
      <alignment vertical="center" shrinkToFit="1"/>
    </xf>
    <xf numFmtId="0" fontId="6" fillId="34" borderId="0" xfId="63" applyFont="1" applyFill="1" applyAlignment="1">
      <alignment vertical="center"/>
      <protection/>
    </xf>
    <xf numFmtId="0" fontId="2" fillId="0" borderId="19" xfId="63" applyFont="1" applyFill="1" applyBorder="1" applyAlignment="1">
      <alignment horizontal="center" vertical="center" wrapText="1" shrinkToFit="1"/>
      <protection/>
    </xf>
    <xf numFmtId="176" fontId="2" fillId="0" borderId="20" xfId="52" applyNumberFormat="1" applyFont="1" applyFill="1" applyBorder="1" applyAlignment="1">
      <alignment horizontal="right" vertical="center" shrinkToFit="1"/>
    </xf>
    <xf numFmtId="176" fontId="2" fillId="0" borderId="21" xfId="52" applyNumberFormat="1" applyFont="1" applyFill="1" applyBorder="1" applyAlignment="1">
      <alignment horizontal="right" vertical="center" shrinkToFit="1"/>
    </xf>
    <xf numFmtId="176" fontId="2" fillId="34" borderId="21" xfId="52" applyNumberFormat="1" applyFont="1" applyFill="1" applyBorder="1" applyAlignment="1">
      <alignment horizontal="right" vertical="center" shrinkToFit="1"/>
    </xf>
    <xf numFmtId="0" fontId="2" fillId="34" borderId="22" xfId="63" applyFont="1" applyFill="1" applyBorder="1" applyAlignment="1">
      <alignment vertical="center" wrapText="1" shrinkToFit="1"/>
      <protection/>
    </xf>
    <xf numFmtId="0" fontId="2" fillId="34" borderId="23" xfId="63" applyFont="1" applyFill="1" applyBorder="1" applyAlignment="1">
      <alignment horizontal="center" vertical="center" shrinkToFit="1"/>
      <protection/>
    </xf>
    <xf numFmtId="176" fontId="2" fillId="34" borderId="11" xfId="52" applyNumberFormat="1" applyFont="1" applyFill="1" applyBorder="1" applyAlignment="1">
      <alignment horizontal="right" vertical="center" shrinkToFit="1"/>
    </xf>
    <xf numFmtId="176" fontId="2" fillId="34" borderId="12" xfId="52" applyNumberFormat="1" applyFont="1" applyFill="1" applyBorder="1" applyAlignment="1">
      <alignment horizontal="right" vertical="center" shrinkToFit="1"/>
    </xf>
    <xf numFmtId="176" fontId="2" fillId="34" borderId="12" xfId="52" applyNumberFormat="1" applyFont="1" applyFill="1" applyBorder="1" applyAlignment="1">
      <alignment horizontal="center" vertical="center" shrinkToFit="1"/>
    </xf>
    <xf numFmtId="0" fontId="2" fillId="34" borderId="13" xfId="63" applyFont="1" applyFill="1" applyBorder="1" applyAlignment="1">
      <alignment vertical="center" wrapText="1" shrinkToFit="1"/>
      <protection/>
    </xf>
    <xf numFmtId="0" fontId="2" fillId="34" borderId="13" xfId="63" applyFont="1" applyFill="1" applyBorder="1" applyAlignment="1">
      <alignment vertical="center" shrinkToFit="1"/>
      <protection/>
    </xf>
    <xf numFmtId="0" fontId="2" fillId="34" borderId="28" xfId="63" applyFont="1" applyFill="1" applyBorder="1" applyAlignment="1">
      <alignment horizontal="center" vertical="center"/>
      <protection/>
    </xf>
    <xf numFmtId="176" fontId="2" fillId="34" borderId="29" xfId="52" applyNumberFormat="1" applyFont="1" applyFill="1" applyBorder="1" applyAlignment="1">
      <alignment horizontal="right" vertical="center" shrinkToFit="1"/>
    </xf>
    <xf numFmtId="176" fontId="2" fillId="34" borderId="81" xfId="52" applyNumberFormat="1" applyFont="1" applyFill="1" applyBorder="1" applyAlignment="1">
      <alignment horizontal="right" vertical="center" shrinkToFit="1"/>
    </xf>
    <xf numFmtId="176" fontId="2" fillId="34" borderId="31" xfId="52" applyNumberFormat="1" applyFont="1" applyFill="1" applyBorder="1" applyAlignment="1">
      <alignment horizontal="right" vertical="center" shrinkToFit="1"/>
    </xf>
    <xf numFmtId="176" fontId="2" fillId="34" borderId="30" xfId="52" applyNumberFormat="1" applyFont="1" applyFill="1" applyBorder="1" applyAlignment="1">
      <alignment horizontal="right" vertical="center" shrinkToFit="1"/>
    </xf>
    <xf numFmtId="0" fontId="2" fillId="34" borderId="32" xfId="63" applyFont="1" applyFill="1" applyBorder="1" applyAlignment="1">
      <alignment vertical="center" shrinkToFit="1"/>
      <protection/>
    </xf>
    <xf numFmtId="0" fontId="2" fillId="34" borderId="19" xfId="63" applyFont="1" applyFill="1" applyBorder="1" applyAlignment="1">
      <alignment horizontal="center" vertical="center" shrinkToFit="1"/>
      <protection/>
    </xf>
    <xf numFmtId="176" fontId="2" fillId="34" borderId="33" xfId="63" applyNumberFormat="1" applyFont="1" applyFill="1" applyBorder="1" applyAlignment="1">
      <alignment horizontal="right" shrinkToFit="1"/>
      <protection/>
    </xf>
    <xf numFmtId="176" fontId="2" fillId="34" borderId="34" xfId="63" applyNumberFormat="1" applyFont="1" applyFill="1" applyBorder="1" applyAlignment="1">
      <alignment horizontal="right" shrinkToFit="1"/>
      <protection/>
    </xf>
    <xf numFmtId="176" fontId="2" fillId="34" borderId="22" xfId="63" applyNumberFormat="1" applyFont="1" applyFill="1" applyBorder="1" applyAlignment="1">
      <alignment horizontal="center" vertical="center" shrinkToFit="1"/>
      <protection/>
    </xf>
    <xf numFmtId="0" fontId="2" fillId="34" borderId="50" xfId="63" applyFont="1" applyFill="1" applyBorder="1" applyAlignment="1">
      <alignment horizontal="center" vertical="center" wrapText="1" shrinkToFit="1"/>
      <protection/>
    </xf>
    <xf numFmtId="176" fontId="2" fillId="34" borderId="63" xfId="63" applyNumberFormat="1" applyFont="1" applyFill="1" applyBorder="1" applyAlignment="1">
      <alignment horizontal="left" vertical="center" shrinkToFit="1"/>
      <protection/>
    </xf>
    <xf numFmtId="176" fontId="2" fillId="34" borderId="52" xfId="63" applyNumberFormat="1" applyFont="1" applyFill="1" applyBorder="1" applyAlignment="1">
      <alignment horizontal="left" vertical="center" wrapText="1" shrinkToFit="1"/>
      <protection/>
    </xf>
    <xf numFmtId="176" fontId="2" fillId="34" borderId="52" xfId="63" applyNumberFormat="1" applyFont="1" applyFill="1" applyBorder="1" applyAlignment="1">
      <alignment horizontal="right" vertical="center" shrinkToFit="1"/>
      <protection/>
    </xf>
    <xf numFmtId="176" fontId="2" fillId="34" borderId="52" xfId="63" applyNumberFormat="1" applyFont="1" applyFill="1" applyBorder="1" applyAlignment="1">
      <alignment horizontal="left" vertical="center" shrinkToFit="1"/>
      <protection/>
    </xf>
    <xf numFmtId="176" fontId="2" fillId="34" borderId="64" xfId="63" applyNumberFormat="1" applyFont="1" applyFill="1" applyBorder="1" applyAlignment="1">
      <alignment horizontal="center" vertical="center" wrapText="1" shrinkToFit="1"/>
      <protection/>
    </xf>
    <xf numFmtId="176" fontId="2" fillId="34" borderId="20" xfId="63" applyNumberFormat="1" applyFont="1" applyFill="1" applyBorder="1" applyAlignment="1">
      <alignment horizontal="right" vertical="center" wrapText="1" shrinkToFit="1"/>
      <protection/>
    </xf>
    <xf numFmtId="176" fontId="2" fillId="34" borderId="21" xfId="63" applyNumberFormat="1" applyFont="1" applyFill="1" applyBorder="1" applyAlignment="1">
      <alignment horizontal="right" vertical="center" wrapText="1" shrinkToFit="1"/>
      <protection/>
    </xf>
    <xf numFmtId="176" fontId="2" fillId="34" borderId="21" xfId="63" applyNumberFormat="1" applyFont="1" applyFill="1" applyBorder="1" applyAlignment="1">
      <alignment horizontal="right" vertical="center" shrinkToFit="1"/>
      <protection/>
    </xf>
    <xf numFmtId="176" fontId="2" fillId="34" borderId="21" xfId="63" applyNumberFormat="1" applyFont="1" applyFill="1" applyBorder="1" applyAlignment="1">
      <alignment horizontal="center" vertical="center" shrinkToFit="1"/>
      <protection/>
    </xf>
    <xf numFmtId="176" fontId="2" fillId="34" borderId="20" xfId="63" applyNumberFormat="1" applyFont="1" applyFill="1" applyBorder="1" applyAlignment="1">
      <alignment horizontal="right" vertical="center" shrinkToFit="1"/>
      <protection/>
    </xf>
    <xf numFmtId="176" fontId="2" fillId="34" borderId="22" xfId="63" applyNumberFormat="1" applyFont="1" applyFill="1" applyBorder="1" applyAlignment="1">
      <alignment vertical="center" shrinkToFit="1"/>
      <protection/>
    </xf>
    <xf numFmtId="176" fontId="2" fillId="34" borderId="64" xfId="63" applyNumberFormat="1" applyFont="1" applyFill="1" applyBorder="1" applyAlignment="1">
      <alignment vertical="center" shrinkToFit="1"/>
      <protection/>
    </xf>
    <xf numFmtId="176" fontId="2" fillId="34" borderId="77" xfId="63" applyNumberFormat="1" applyFont="1" applyFill="1" applyBorder="1" applyAlignment="1">
      <alignment horizontal="right" vertical="center" shrinkToFit="1"/>
      <protection/>
    </xf>
    <xf numFmtId="176" fontId="2" fillId="34" borderId="78" xfId="63" applyNumberFormat="1" applyFont="1" applyFill="1" applyBorder="1" applyAlignment="1">
      <alignment horizontal="right" vertical="center" shrinkToFit="1"/>
      <protection/>
    </xf>
    <xf numFmtId="176" fontId="2" fillId="0" borderId="78" xfId="63" applyNumberFormat="1" applyFont="1" applyFill="1" applyBorder="1" applyAlignment="1">
      <alignment horizontal="right" vertical="center" shrinkToFit="1"/>
      <protection/>
    </xf>
    <xf numFmtId="176" fontId="2" fillId="34" borderId="79" xfId="63" applyNumberFormat="1" applyFont="1" applyFill="1" applyBorder="1" applyAlignment="1">
      <alignment vertical="center" shrinkToFit="1"/>
      <protection/>
    </xf>
    <xf numFmtId="176" fontId="2" fillId="0" borderId="52" xfId="63" applyNumberFormat="1" applyFont="1" applyFill="1" applyBorder="1" applyAlignment="1">
      <alignment horizontal="right" vertical="center" shrinkToFit="1"/>
      <protection/>
    </xf>
    <xf numFmtId="176" fontId="2" fillId="34" borderId="78" xfId="63" applyNumberFormat="1" applyFont="1" applyFill="1" applyBorder="1" applyAlignment="1">
      <alignment horizontal="center" vertical="center" shrinkToFit="1"/>
      <protection/>
    </xf>
    <xf numFmtId="176" fontId="2" fillId="34" borderId="35" xfId="63" applyNumberFormat="1" applyFont="1" applyFill="1" applyBorder="1" applyAlignment="1">
      <alignment horizontal="right" vertical="center" shrinkToFit="1"/>
      <protection/>
    </xf>
    <xf numFmtId="176" fontId="2" fillId="34" borderId="31" xfId="63" applyNumberFormat="1" applyFont="1" applyFill="1" applyBorder="1" applyAlignment="1">
      <alignment horizontal="right" vertical="center" shrinkToFit="1"/>
      <protection/>
    </xf>
    <xf numFmtId="176" fontId="2" fillId="34" borderId="30" xfId="63" applyNumberFormat="1" applyFont="1" applyFill="1" applyBorder="1" applyAlignment="1">
      <alignment horizontal="right" vertical="center" shrinkToFit="1"/>
      <protection/>
    </xf>
    <xf numFmtId="176" fontId="2" fillId="34" borderId="32" xfId="63" applyNumberFormat="1" applyFont="1" applyFill="1" applyBorder="1" applyAlignment="1">
      <alignment vertical="center" shrinkToFit="1"/>
      <protection/>
    </xf>
    <xf numFmtId="176" fontId="2" fillId="34" borderId="34" xfId="63" applyNumberFormat="1" applyFont="1" applyFill="1" applyBorder="1" applyAlignment="1">
      <alignment horizontal="center" shrinkToFit="1"/>
      <protection/>
    </xf>
    <xf numFmtId="176" fontId="2" fillId="34" borderId="36" xfId="63" applyNumberFormat="1" applyFont="1" applyFill="1" applyBorder="1" applyAlignment="1">
      <alignment vertical="center" shrinkToFit="1"/>
      <protection/>
    </xf>
    <xf numFmtId="0" fontId="2" fillId="34" borderId="23" xfId="63" applyFont="1" applyFill="1" applyBorder="1" applyAlignment="1">
      <alignment horizontal="center" vertical="center" wrapText="1" shrinkToFit="1"/>
      <protection/>
    </xf>
    <xf numFmtId="176" fontId="2" fillId="34" borderId="11" xfId="63" applyNumberFormat="1" applyFont="1" applyFill="1" applyBorder="1" applyAlignment="1">
      <alignment horizontal="right" shrinkToFit="1"/>
      <protection/>
    </xf>
    <xf numFmtId="176" fontId="2" fillId="34" borderId="12" xfId="63" applyNumberFormat="1" applyFont="1" applyFill="1" applyBorder="1" applyAlignment="1">
      <alignment horizontal="right" shrinkToFit="1"/>
      <protection/>
    </xf>
    <xf numFmtId="176" fontId="2" fillId="34" borderId="12" xfId="63" applyNumberFormat="1" applyFont="1" applyFill="1" applyBorder="1" applyAlignment="1">
      <alignment horizontal="center" shrinkToFit="1"/>
      <protection/>
    </xf>
    <xf numFmtId="176" fontId="2" fillId="34" borderId="13" xfId="63" applyNumberFormat="1" applyFont="1" applyFill="1" applyBorder="1" applyAlignment="1">
      <alignment vertical="center" shrinkToFit="1"/>
      <protection/>
    </xf>
    <xf numFmtId="0" fontId="10" fillId="0" borderId="76" xfId="63" applyFont="1" applyFill="1" applyBorder="1" applyAlignment="1">
      <alignment horizontal="center" vertical="center"/>
      <protection/>
    </xf>
    <xf numFmtId="176" fontId="1" fillId="34" borderId="77" xfId="63" applyNumberFormat="1" applyFont="1" applyFill="1" applyBorder="1" applyAlignment="1">
      <alignment horizontal="right" shrinkToFit="1"/>
      <protection/>
    </xf>
    <xf numFmtId="176" fontId="1" fillId="34" borderId="78" xfId="63" applyNumberFormat="1" applyFont="1" applyFill="1" applyBorder="1" applyAlignment="1">
      <alignment horizontal="right" shrinkToFit="1"/>
      <protection/>
    </xf>
    <xf numFmtId="176" fontId="2" fillId="34" borderId="78" xfId="63" applyNumberFormat="1" applyFont="1" applyFill="1" applyBorder="1" applyAlignment="1">
      <alignment horizontal="right" shrinkToFit="1"/>
      <protection/>
    </xf>
    <xf numFmtId="0" fontId="10" fillId="34" borderId="19" xfId="63" applyFont="1" applyFill="1" applyBorder="1" applyAlignment="1">
      <alignment horizontal="center" vertical="center" wrapText="1" shrinkToFit="1"/>
      <protection/>
    </xf>
    <xf numFmtId="176" fontId="2" fillId="34" borderId="20" xfId="63" applyNumberFormat="1" applyFont="1" applyFill="1" applyBorder="1" applyAlignment="1">
      <alignment horizontal="right" shrinkToFit="1"/>
      <protection/>
    </xf>
    <xf numFmtId="176" fontId="2" fillId="34" borderId="21" xfId="63" applyNumberFormat="1" applyFont="1" applyFill="1" applyBorder="1" applyAlignment="1">
      <alignment horizontal="right" shrinkToFit="1"/>
      <protection/>
    </xf>
    <xf numFmtId="0" fontId="10" fillId="34" borderId="76" xfId="63" applyFont="1" applyFill="1" applyBorder="1" applyAlignment="1">
      <alignment horizontal="center" vertical="center" wrapText="1" shrinkToFit="1"/>
      <protection/>
    </xf>
    <xf numFmtId="176" fontId="1" fillId="34" borderId="63" xfId="63" applyNumberFormat="1" applyFont="1" applyFill="1" applyBorder="1" applyAlignment="1">
      <alignment horizontal="right" shrinkToFit="1"/>
      <protection/>
    </xf>
    <xf numFmtId="176" fontId="1" fillId="34" borderId="52" xfId="63" applyNumberFormat="1" applyFont="1" applyFill="1" applyBorder="1" applyAlignment="1">
      <alignment horizontal="right" shrinkToFit="1"/>
      <protection/>
    </xf>
    <xf numFmtId="176" fontId="2" fillId="34" borderId="52" xfId="63" applyNumberFormat="1" applyFont="1" applyFill="1" applyBorder="1" applyAlignment="1">
      <alignment horizontal="center" shrinkToFit="1"/>
      <protection/>
    </xf>
    <xf numFmtId="0" fontId="1" fillId="34" borderId="76" xfId="63" applyFont="1" applyFill="1" applyBorder="1" applyAlignment="1">
      <alignment horizontal="center" vertical="center" shrinkToFit="1"/>
      <protection/>
    </xf>
    <xf numFmtId="176" fontId="2" fillId="34" borderId="77" xfId="63" applyNumberFormat="1" applyFont="1" applyFill="1" applyBorder="1" applyAlignment="1">
      <alignment horizontal="right" shrinkToFit="1"/>
      <protection/>
    </xf>
    <xf numFmtId="176" fontId="2" fillId="34" borderId="78" xfId="63" applyNumberFormat="1" applyFont="1" applyFill="1" applyBorder="1" applyAlignment="1">
      <alignment horizontal="center" shrinkToFit="1"/>
      <protection/>
    </xf>
    <xf numFmtId="0" fontId="10" fillId="34" borderId="50" xfId="63" applyFont="1" applyFill="1" applyBorder="1" applyAlignment="1">
      <alignment horizontal="center" vertical="center" shrinkToFit="1"/>
      <protection/>
    </xf>
    <xf numFmtId="176" fontId="2" fillId="34" borderId="21" xfId="63" applyNumberFormat="1" applyFont="1" applyFill="1" applyBorder="1" applyAlignment="1">
      <alignment horizontal="center" shrinkToFit="1"/>
      <protection/>
    </xf>
    <xf numFmtId="0" fontId="10" fillId="34" borderId="76" xfId="63" applyFont="1" applyFill="1" applyBorder="1" applyAlignment="1">
      <alignment horizontal="center" vertical="center" shrinkToFit="1"/>
      <protection/>
    </xf>
    <xf numFmtId="176" fontId="2" fillId="34" borderId="63" xfId="63" applyNumberFormat="1" applyFont="1" applyFill="1" applyBorder="1" applyAlignment="1">
      <alignment horizontal="right" shrinkToFit="1"/>
      <protection/>
    </xf>
    <xf numFmtId="176" fontId="2" fillId="34" borderId="52" xfId="63" applyNumberFormat="1" applyFont="1" applyFill="1" applyBorder="1" applyAlignment="1">
      <alignment horizontal="right" shrinkToFit="1"/>
      <protection/>
    </xf>
    <xf numFmtId="0" fontId="2" fillId="34" borderId="37" xfId="63" applyFont="1" applyFill="1" applyBorder="1" applyAlignment="1">
      <alignment vertical="center" wrapText="1" shrinkToFit="1"/>
      <protection/>
    </xf>
    <xf numFmtId="176" fontId="2" fillId="34" borderId="40" xfId="63" applyNumberFormat="1" applyFont="1" applyFill="1" applyBorder="1" applyAlignment="1">
      <alignment horizontal="center" vertical="center" shrinkToFit="1"/>
      <protection/>
    </xf>
    <xf numFmtId="176" fontId="2" fillId="34" borderId="35" xfId="63" applyNumberFormat="1" applyFont="1" applyFill="1" applyBorder="1" applyAlignment="1">
      <alignment horizontal="right" shrinkToFit="1"/>
      <protection/>
    </xf>
    <xf numFmtId="176" fontId="2" fillId="34" borderId="31" xfId="63" applyNumberFormat="1" applyFont="1" applyFill="1" applyBorder="1" applyAlignment="1">
      <alignment horizontal="right" shrinkToFit="1"/>
      <protection/>
    </xf>
    <xf numFmtId="176" fontId="2" fillId="34" borderId="30" xfId="63" applyNumberFormat="1" applyFont="1" applyFill="1" applyBorder="1" applyAlignment="1">
      <alignment horizontal="right" shrinkToFit="1"/>
      <protection/>
    </xf>
    <xf numFmtId="176" fontId="2" fillId="34" borderId="32" xfId="63" applyNumberFormat="1" applyFont="1" applyFill="1" applyBorder="1" applyAlignment="1">
      <alignment horizontal="center" vertical="center" shrinkToFit="1"/>
      <protection/>
    </xf>
    <xf numFmtId="0" fontId="1" fillId="34" borderId="0" xfId="63" applyFont="1" applyFill="1" applyAlignment="1">
      <alignment vertical="center"/>
      <protection/>
    </xf>
    <xf numFmtId="176" fontId="2" fillId="34" borderId="33" xfId="63" applyNumberFormat="1" applyFont="1" applyFill="1" applyBorder="1" applyAlignment="1">
      <alignment horizontal="right" vertical="center" shrinkToFit="1"/>
      <protection/>
    </xf>
    <xf numFmtId="176" fontId="2" fillId="34" borderId="34" xfId="63" applyNumberFormat="1" applyFont="1" applyFill="1" applyBorder="1" applyAlignment="1">
      <alignment horizontal="right" vertical="center" shrinkToFit="1"/>
      <protection/>
    </xf>
    <xf numFmtId="176" fontId="2" fillId="34" borderId="34" xfId="63" applyNumberFormat="1" applyFont="1" applyFill="1" applyBorder="1" applyAlignment="1">
      <alignment horizontal="center" vertical="center" shrinkToFit="1"/>
      <protection/>
    </xf>
    <xf numFmtId="49" fontId="2" fillId="34" borderId="11" xfId="63" applyNumberFormat="1" applyFont="1" applyFill="1" applyBorder="1" applyAlignment="1">
      <alignment horizontal="right" vertical="center" shrinkToFit="1"/>
      <protection/>
    </xf>
    <xf numFmtId="176" fontId="2" fillId="34" borderId="12" xfId="63" applyNumberFormat="1" applyFont="1" applyFill="1" applyBorder="1" applyAlignment="1">
      <alignment horizontal="right" vertical="center" shrinkToFit="1"/>
      <protection/>
    </xf>
    <xf numFmtId="176" fontId="2" fillId="34" borderId="12" xfId="63" applyNumberFormat="1" applyFont="1" applyFill="1" applyBorder="1" applyAlignment="1">
      <alignment horizontal="center" vertical="center" shrinkToFit="1"/>
      <protection/>
    </xf>
    <xf numFmtId="176" fontId="2" fillId="34" borderId="11" xfId="63" applyNumberFormat="1" applyFont="1" applyFill="1" applyBorder="1" applyAlignment="1">
      <alignment horizontal="right" vertical="center" shrinkToFit="1"/>
      <protection/>
    </xf>
    <xf numFmtId="0" fontId="2" fillId="34" borderId="28" xfId="63" applyFont="1" applyFill="1" applyBorder="1" applyAlignment="1">
      <alignment horizontal="center" vertical="center" shrinkToFit="1"/>
      <protection/>
    </xf>
    <xf numFmtId="176" fontId="2" fillId="34" borderId="35" xfId="63" applyNumberFormat="1" applyFont="1" applyFill="1" applyBorder="1" applyAlignment="1">
      <alignment vertical="center" shrinkToFit="1"/>
      <protection/>
    </xf>
    <xf numFmtId="176" fontId="2" fillId="34" borderId="31" xfId="63" applyNumberFormat="1" applyFont="1" applyFill="1" applyBorder="1" applyAlignment="1">
      <alignment vertical="center" shrinkToFit="1"/>
      <protection/>
    </xf>
    <xf numFmtId="176" fontId="2" fillId="34" borderId="30" xfId="63" applyNumberFormat="1" applyFont="1" applyFill="1" applyBorder="1" applyAlignment="1">
      <alignment horizontal="center" vertical="center" shrinkToFit="1"/>
      <protection/>
    </xf>
    <xf numFmtId="0" fontId="2" fillId="35" borderId="62" xfId="63" applyFont="1" applyFill="1" applyBorder="1" applyAlignment="1">
      <alignment horizontal="center" vertical="center"/>
      <protection/>
    </xf>
    <xf numFmtId="0" fontId="2" fillId="35" borderId="59" xfId="63" applyFont="1" applyFill="1" applyBorder="1" applyAlignment="1">
      <alignment horizontal="center" vertical="center" wrapText="1"/>
      <protection/>
    </xf>
    <xf numFmtId="0" fontId="2" fillId="35" borderId="60" xfId="63" applyFont="1" applyFill="1" applyBorder="1" applyAlignment="1">
      <alignment horizontal="center" vertical="center" wrapText="1"/>
      <protection/>
    </xf>
    <xf numFmtId="0" fontId="2" fillId="35" borderId="68" xfId="63" applyFont="1" applyFill="1" applyBorder="1" applyAlignment="1">
      <alignment horizontal="center" vertical="center" wrapText="1"/>
      <protection/>
    </xf>
    <xf numFmtId="0" fontId="2" fillId="34" borderId="19" xfId="63" applyFont="1" applyFill="1" applyBorder="1" applyAlignment="1">
      <alignment horizontal="distributed" vertical="center" indent="1"/>
      <protection/>
    </xf>
    <xf numFmtId="176" fontId="2" fillId="34" borderId="41" xfId="63" applyNumberFormat="1" applyFont="1" applyFill="1" applyBorder="1" applyAlignment="1">
      <alignment vertical="center" shrinkToFit="1"/>
      <protection/>
    </xf>
    <xf numFmtId="176" fontId="2" fillId="34" borderId="34" xfId="63" applyNumberFormat="1" applyFont="1" applyFill="1" applyBorder="1" applyAlignment="1">
      <alignment vertical="center" shrinkToFit="1"/>
      <protection/>
    </xf>
    <xf numFmtId="176" fontId="2" fillId="34" borderId="42" xfId="63" applyNumberFormat="1" applyFont="1" applyFill="1" applyBorder="1" applyAlignment="1">
      <alignment vertical="center" shrinkToFit="1"/>
      <protection/>
    </xf>
    <xf numFmtId="0" fontId="2" fillId="34" borderId="23" xfId="63" applyFont="1" applyFill="1" applyBorder="1" applyAlignment="1">
      <alignment horizontal="distributed" vertical="center" indent="1"/>
      <protection/>
    </xf>
    <xf numFmtId="176" fontId="2" fillId="34" borderId="43" xfId="63" applyNumberFormat="1" applyFont="1" applyFill="1" applyBorder="1" applyAlignment="1">
      <alignment vertical="center" shrinkToFit="1"/>
      <protection/>
    </xf>
    <xf numFmtId="176" fontId="2" fillId="34" borderId="12" xfId="63" applyNumberFormat="1" applyFont="1" applyFill="1" applyBorder="1" applyAlignment="1">
      <alignment vertical="center" shrinkToFit="1"/>
      <protection/>
    </xf>
    <xf numFmtId="176" fontId="2" fillId="34" borderId="44" xfId="63" applyNumberFormat="1" applyFont="1" applyFill="1" applyBorder="1" applyAlignment="1">
      <alignment vertical="center" shrinkToFit="1"/>
      <protection/>
    </xf>
    <xf numFmtId="0" fontId="2" fillId="34" borderId="24" xfId="63" applyFont="1" applyFill="1" applyBorder="1" applyAlignment="1">
      <alignment horizontal="center" vertical="center"/>
      <protection/>
    </xf>
    <xf numFmtId="176" fontId="2" fillId="34" borderId="45" xfId="63" applyNumberFormat="1" applyFont="1" applyFill="1" applyBorder="1" applyAlignment="1">
      <alignment vertical="center" shrinkToFit="1"/>
      <protection/>
    </xf>
    <xf numFmtId="176" fontId="2" fillId="34" borderId="26" xfId="63" applyNumberFormat="1" applyFont="1" applyFill="1" applyBorder="1" applyAlignment="1">
      <alignment vertical="center" shrinkToFit="1"/>
      <protection/>
    </xf>
    <xf numFmtId="176" fontId="2" fillId="34" borderId="46" xfId="63" applyNumberFormat="1" applyFont="1" applyFill="1" applyBorder="1" applyAlignment="1">
      <alignment vertical="center" shrinkToFit="1"/>
      <protection/>
    </xf>
    <xf numFmtId="0" fontId="2" fillId="34" borderId="28" xfId="63" applyFont="1" applyFill="1" applyBorder="1" applyAlignment="1">
      <alignment horizontal="distributed" vertical="center" indent="1"/>
      <protection/>
    </xf>
    <xf numFmtId="176" fontId="2" fillId="34" borderId="30" xfId="63" applyNumberFormat="1" applyFont="1" applyFill="1" applyBorder="1" applyAlignment="1">
      <alignment vertical="center" shrinkToFit="1"/>
      <protection/>
    </xf>
    <xf numFmtId="176" fontId="2" fillId="34" borderId="47" xfId="63" applyNumberFormat="1" applyFont="1" applyFill="1" applyBorder="1" applyAlignment="1">
      <alignment vertical="center" shrinkToFit="1"/>
      <protection/>
    </xf>
    <xf numFmtId="0" fontId="2" fillId="34" borderId="0" xfId="63" applyFont="1" applyFill="1" applyBorder="1" applyAlignment="1">
      <alignment vertical="center"/>
      <protection/>
    </xf>
    <xf numFmtId="0" fontId="2" fillId="34" borderId="0" xfId="63" applyFont="1" applyFill="1" applyBorder="1" applyAlignment="1">
      <alignment horizontal="distributed" vertical="center" indent="2"/>
      <protection/>
    </xf>
    <xf numFmtId="0" fontId="2" fillId="35" borderId="69" xfId="63" applyFont="1" applyFill="1" applyBorder="1" applyAlignment="1">
      <alignment horizontal="center" vertical="center" wrapText="1"/>
      <protection/>
    </xf>
    <xf numFmtId="178" fontId="2" fillId="0" borderId="10" xfId="63" applyNumberFormat="1" applyFont="1" applyFill="1" applyBorder="1" applyAlignment="1">
      <alignment horizontal="right" vertical="center" shrinkToFit="1"/>
      <protection/>
    </xf>
    <xf numFmtId="178" fontId="2" fillId="0" borderId="21" xfId="63" applyNumberFormat="1" applyFont="1" applyFill="1" applyBorder="1" applyAlignment="1">
      <alignment horizontal="right" vertical="center" shrinkToFit="1"/>
      <protection/>
    </xf>
    <xf numFmtId="182" fontId="2" fillId="34" borderId="21" xfId="63" applyNumberFormat="1" applyFont="1" applyFill="1" applyBorder="1" applyAlignment="1">
      <alignment horizontal="right" vertical="center"/>
      <protection/>
    </xf>
    <xf numFmtId="182" fontId="2" fillId="34" borderId="22" xfId="63" applyNumberFormat="1" applyFont="1" applyFill="1" applyBorder="1" applyAlignment="1">
      <alignment horizontal="right" vertical="center"/>
      <protection/>
    </xf>
    <xf numFmtId="178" fontId="2" fillId="34" borderId="41" xfId="63" applyNumberFormat="1" applyFont="1" applyFill="1" applyBorder="1" applyAlignment="1">
      <alignment horizontal="center" vertical="center" shrinkToFit="1"/>
      <protection/>
    </xf>
    <xf numFmtId="179" fontId="2" fillId="34" borderId="34" xfId="63" applyNumberFormat="1" applyFont="1" applyFill="1" applyBorder="1" applyAlignment="1">
      <alignment horizontal="right" vertical="center" shrinkToFit="1"/>
      <protection/>
    </xf>
    <xf numFmtId="178" fontId="2" fillId="34" borderId="42" xfId="63" applyNumberFormat="1" applyFont="1" applyFill="1" applyBorder="1" applyAlignment="1">
      <alignment horizontal="center" vertical="center" shrinkToFit="1"/>
      <protection/>
    </xf>
    <xf numFmtId="0" fontId="10" fillId="34" borderId="23" xfId="63" applyFont="1" applyFill="1" applyBorder="1" applyAlignment="1">
      <alignment horizontal="distributed" vertical="center" indent="1"/>
      <protection/>
    </xf>
    <xf numFmtId="178" fontId="2" fillId="34" borderId="43" xfId="63" applyNumberFormat="1" applyFont="1" applyFill="1" applyBorder="1" applyAlignment="1">
      <alignment horizontal="right" vertical="center" shrinkToFit="1"/>
      <protection/>
    </xf>
    <xf numFmtId="178" fontId="2" fillId="34" borderId="12" xfId="63" applyNumberFormat="1" applyFont="1" applyFill="1" applyBorder="1" applyAlignment="1">
      <alignment horizontal="right" vertical="center" shrinkToFit="1"/>
      <protection/>
    </xf>
    <xf numFmtId="178" fontId="2" fillId="34" borderId="48" xfId="63" applyNumberFormat="1" applyFont="1" applyFill="1" applyBorder="1" applyAlignment="1">
      <alignment horizontal="right" vertical="center" shrinkToFit="1"/>
      <protection/>
    </xf>
    <xf numFmtId="182" fontId="2" fillId="34" borderId="12" xfId="63" applyNumberFormat="1" applyFont="1" applyFill="1" applyBorder="1" applyAlignment="1">
      <alignment horizontal="right" vertical="center"/>
      <protection/>
    </xf>
    <xf numFmtId="182" fontId="2" fillId="34" borderId="13" xfId="63" applyNumberFormat="1" applyFont="1" applyFill="1" applyBorder="1" applyAlignment="1">
      <alignment horizontal="right" vertical="center"/>
      <protection/>
    </xf>
    <xf numFmtId="178" fontId="2" fillId="34" borderId="43" xfId="63" applyNumberFormat="1" applyFont="1" applyFill="1" applyBorder="1" applyAlignment="1">
      <alignment horizontal="center" vertical="center" shrinkToFit="1"/>
      <protection/>
    </xf>
    <xf numFmtId="179" fontId="2" fillId="34" borderId="12" xfId="63" applyNumberFormat="1" applyFont="1" applyFill="1" applyBorder="1" applyAlignment="1">
      <alignment horizontal="right" vertical="center" shrinkToFit="1"/>
      <protection/>
    </xf>
    <xf numFmtId="178" fontId="2" fillId="34" borderId="44" xfId="63" applyNumberFormat="1" applyFont="1" applyFill="1" applyBorder="1" applyAlignment="1">
      <alignment horizontal="center" vertical="center" shrinkToFit="1"/>
      <protection/>
    </xf>
    <xf numFmtId="179" fontId="2" fillId="34" borderId="49" xfId="63" applyNumberFormat="1" applyFont="1" applyFill="1" applyBorder="1" applyAlignment="1">
      <alignment horizontal="right" vertical="center" shrinkToFit="1"/>
      <protection/>
    </xf>
    <xf numFmtId="181" fontId="2" fillId="34" borderId="12" xfId="63" applyNumberFormat="1" applyFont="1" applyFill="1" applyBorder="1" applyAlignment="1">
      <alignment horizontal="right" vertical="center"/>
      <protection/>
    </xf>
    <xf numFmtId="181" fontId="2" fillId="34" borderId="13" xfId="63" applyNumberFormat="1" applyFont="1" applyFill="1" applyBorder="1" applyAlignment="1">
      <alignment horizontal="right" vertical="center"/>
      <protection/>
    </xf>
    <xf numFmtId="179" fontId="2" fillId="34" borderId="43" xfId="63" applyNumberFormat="1" applyFont="1" applyFill="1" applyBorder="1" applyAlignment="1">
      <alignment horizontal="right" vertical="center" shrinkToFit="1"/>
      <protection/>
    </xf>
    <xf numFmtId="179" fontId="2" fillId="34" borderId="48" xfId="63" applyNumberFormat="1" applyFont="1" applyFill="1" applyBorder="1" applyAlignment="1">
      <alignment horizontal="right" vertical="center" shrinkToFit="1"/>
      <protection/>
    </xf>
    <xf numFmtId="181" fontId="2" fillId="34" borderId="44" xfId="63" applyNumberFormat="1" applyFont="1" applyFill="1" applyBorder="1" applyAlignment="1">
      <alignment horizontal="right" vertical="center"/>
      <protection/>
    </xf>
    <xf numFmtId="178" fontId="2" fillId="34" borderId="49" xfId="63" applyNumberFormat="1" applyFont="1" applyFill="1" applyBorder="1" applyAlignment="1">
      <alignment horizontal="right" vertical="center" shrinkToFit="1"/>
      <protection/>
    </xf>
    <xf numFmtId="181" fontId="2" fillId="34" borderId="48" xfId="63" applyNumberFormat="1" applyFont="1" applyFill="1" applyBorder="1" applyAlignment="1">
      <alignment horizontal="right" vertical="center"/>
      <protection/>
    </xf>
    <xf numFmtId="0" fontId="2" fillId="34" borderId="24" xfId="63" applyFont="1" applyFill="1" applyBorder="1" applyAlignment="1">
      <alignment horizontal="distributed" vertical="center" indent="1"/>
      <protection/>
    </xf>
    <xf numFmtId="179" fontId="2" fillId="34" borderId="70" xfId="63" applyNumberFormat="1" applyFont="1" applyFill="1" applyBorder="1" applyAlignment="1">
      <alignment horizontal="right" vertical="center" shrinkToFit="1"/>
      <protection/>
    </xf>
    <xf numFmtId="179" fontId="2" fillId="34" borderId="26" xfId="63" applyNumberFormat="1" applyFont="1" applyFill="1" applyBorder="1" applyAlignment="1">
      <alignment horizontal="right" vertical="center" shrinkToFit="1"/>
      <protection/>
    </xf>
    <xf numFmtId="181" fontId="2" fillId="34" borderId="58" xfId="63" applyNumberFormat="1" applyFont="1" applyFill="1" applyBorder="1" applyAlignment="1">
      <alignment horizontal="right" vertical="center"/>
      <protection/>
    </xf>
    <xf numFmtId="181" fontId="2" fillId="34" borderId="46" xfId="63" applyNumberFormat="1" applyFont="1" applyFill="1" applyBorder="1" applyAlignment="1">
      <alignment horizontal="right" vertical="center"/>
      <protection/>
    </xf>
    <xf numFmtId="178" fontId="2" fillId="34" borderId="45" xfId="63" applyNumberFormat="1" applyFont="1" applyFill="1" applyBorder="1" applyAlignment="1">
      <alignment horizontal="center" vertical="center" shrinkToFit="1"/>
      <protection/>
    </xf>
    <xf numFmtId="178" fontId="2" fillId="34" borderId="46" xfId="63" applyNumberFormat="1" applyFont="1" applyFill="1" applyBorder="1" applyAlignment="1">
      <alignment horizontal="center" vertical="center" shrinkToFit="1"/>
      <protection/>
    </xf>
    <xf numFmtId="10" fontId="4" fillId="34" borderId="0" xfId="43" applyNumberFormat="1" applyFont="1" applyFill="1" applyAlignment="1">
      <alignment horizontal="left" vertical="center"/>
    </xf>
    <xf numFmtId="10" fontId="4" fillId="34" borderId="0" xfId="43" applyNumberFormat="1" applyFont="1" applyFill="1" applyAlignment="1">
      <alignment horizontal="centerContinuous" vertical="center"/>
    </xf>
    <xf numFmtId="10" fontId="2" fillId="34" borderId="0" xfId="43" applyNumberFormat="1" applyFont="1" applyFill="1" applyAlignment="1">
      <alignment vertical="center"/>
    </xf>
    <xf numFmtId="0" fontId="9" fillId="34" borderId="22" xfId="0" applyFont="1" applyFill="1" applyBorder="1" applyAlignment="1">
      <alignment vertical="center" wrapText="1" shrinkToFit="1"/>
    </xf>
    <xf numFmtId="10" fontId="1" fillId="34" borderId="0" xfId="43" applyNumberFormat="1" applyFont="1" applyFill="1" applyAlignment="1">
      <alignment horizontal="right" vertical="center"/>
    </xf>
    <xf numFmtId="0" fontId="2" fillId="34" borderId="19" xfId="0" applyFont="1" applyFill="1" applyBorder="1" applyAlignment="1">
      <alignment vertical="center" shrinkToFit="1"/>
    </xf>
    <xf numFmtId="0" fontId="2" fillId="34" borderId="23" xfId="0" applyFont="1" applyFill="1" applyBorder="1" applyAlignment="1">
      <alignment vertical="center" shrinkToFit="1"/>
    </xf>
    <xf numFmtId="176" fontId="2" fillId="34" borderId="12" xfId="0" applyNumberFormat="1" applyFont="1" applyFill="1" applyBorder="1" applyAlignment="1" quotePrefix="1">
      <alignment horizontal="right" vertical="center" shrinkToFit="1"/>
    </xf>
    <xf numFmtId="176" fontId="11" fillId="34" borderId="13" xfId="0" applyNumberFormat="1" applyFont="1" applyFill="1" applyBorder="1" applyAlignment="1">
      <alignment vertical="center" shrinkToFit="1"/>
    </xf>
    <xf numFmtId="0" fontId="2" fillId="34" borderId="24" xfId="0" applyFont="1" applyFill="1" applyBorder="1" applyAlignment="1">
      <alignment vertical="center" shrinkToFit="1"/>
    </xf>
    <xf numFmtId="0" fontId="2" fillId="34" borderId="50" xfId="0" applyFont="1" applyFill="1" applyBorder="1" applyAlignment="1">
      <alignment vertical="center" shrinkToFit="1"/>
    </xf>
    <xf numFmtId="176" fontId="2" fillId="34" borderId="30" xfId="0" applyNumberFormat="1" applyFont="1" applyFill="1" applyBorder="1" applyAlignment="1">
      <alignment horizontal="right" vertical="center" shrinkToFit="1"/>
    </xf>
    <xf numFmtId="0" fontId="2" fillId="34" borderId="82" xfId="0" applyFont="1" applyFill="1" applyBorder="1" applyAlignment="1">
      <alignment horizontal="center" vertical="center" shrinkToFit="1"/>
    </xf>
    <xf numFmtId="179" fontId="2" fillId="34" borderId="0" xfId="0" applyNumberFormat="1" applyFont="1" applyFill="1" applyBorder="1" applyAlignment="1">
      <alignment horizontal="center" vertical="center" shrinkToFit="1"/>
    </xf>
    <xf numFmtId="181" fontId="2" fillId="34" borderId="0" xfId="0" applyNumberFormat="1" applyFont="1" applyFill="1" applyBorder="1" applyAlignment="1">
      <alignment vertical="center"/>
    </xf>
    <xf numFmtId="176" fontId="2" fillId="34" borderId="21" xfId="51" applyNumberFormat="1" applyFont="1" applyFill="1" applyBorder="1" applyAlignment="1">
      <alignment horizontal="right" vertical="center" shrinkToFit="1"/>
    </xf>
    <xf numFmtId="0" fontId="2" fillId="34" borderId="0" xfId="0" applyFont="1" applyFill="1" applyBorder="1" applyAlignment="1">
      <alignment horizontal="center" vertical="center"/>
    </xf>
    <xf numFmtId="176" fontId="2" fillId="34" borderId="0" xfId="51" applyNumberFormat="1" applyFont="1" applyFill="1" applyBorder="1" applyAlignment="1">
      <alignment vertical="center" shrinkToFit="1"/>
    </xf>
    <xf numFmtId="0" fontId="2" fillId="34" borderId="0" xfId="0" applyFont="1" applyFill="1" applyBorder="1" applyAlignment="1">
      <alignment vertical="center" shrinkToFit="1"/>
    </xf>
    <xf numFmtId="0" fontId="10" fillId="34" borderId="19" xfId="0" applyFont="1" applyFill="1" applyBorder="1" applyAlignment="1">
      <alignment horizontal="center" vertical="center" wrapText="1" shrinkToFit="1"/>
    </xf>
    <xf numFmtId="0" fontId="10" fillId="34" borderId="19" xfId="0" applyFont="1" applyFill="1" applyBorder="1" applyAlignment="1">
      <alignment horizontal="center" vertical="center" shrinkToFit="1"/>
    </xf>
    <xf numFmtId="0" fontId="2" fillId="0" borderId="22" xfId="0" applyFont="1" applyBorder="1" applyAlignment="1">
      <alignment vertical="center" shrinkToFit="1"/>
    </xf>
    <xf numFmtId="176" fontId="2" fillId="34" borderId="39" xfId="0" applyNumberFormat="1" applyFont="1" applyFill="1" applyBorder="1" applyAlignment="1">
      <alignment horizontal="center" vertical="center" shrinkToFit="1"/>
    </xf>
    <xf numFmtId="0" fontId="10" fillId="0" borderId="76" xfId="0" applyFont="1" applyFill="1" applyBorder="1" applyAlignment="1">
      <alignment horizontal="center" vertical="center"/>
    </xf>
    <xf numFmtId="176" fontId="1" fillId="34" borderId="73" xfId="0" applyNumberFormat="1" applyFont="1" applyFill="1" applyBorder="1" applyAlignment="1">
      <alignment vertical="center" shrinkToFit="1"/>
    </xf>
    <xf numFmtId="176" fontId="1" fillId="34" borderId="74" xfId="0" applyNumberFormat="1" applyFont="1" applyFill="1" applyBorder="1" applyAlignment="1">
      <alignment vertical="center" shrinkToFit="1"/>
    </xf>
    <xf numFmtId="176" fontId="2" fillId="34" borderId="74" xfId="0" applyNumberFormat="1" applyFont="1" applyFill="1" applyBorder="1" applyAlignment="1">
      <alignment vertical="center" shrinkToFit="1"/>
    </xf>
    <xf numFmtId="176" fontId="2" fillId="34" borderId="75" xfId="0" applyNumberFormat="1" applyFont="1" applyFill="1" applyBorder="1" applyAlignment="1">
      <alignment vertical="center" shrinkToFit="1"/>
    </xf>
    <xf numFmtId="0" fontId="10" fillId="34" borderId="76" xfId="0" applyFont="1" applyFill="1" applyBorder="1" applyAlignment="1">
      <alignment horizontal="center" vertical="center" wrapText="1" shrinkToFit="1"/>
    </xf>
    <xf numFmtId="176" fontId="1" fillId="34" borderId="63" xfId="0" applyNumberFormat="1" applyFont="1" applyFill="1" applyBorder="1" applyAlignment="1">
      <alignment vertical="center" shrinkToFit="1"/>
    </xf>
    <xf numFmtId="176" fontId="1" fillId="34" borderId="52" xfId="0" applyNumberFormat="1" applyFont="1" applyFill="1" applyBorder="1" applyAlignment="1">
      <alignment vertical="center" shrinkToFit="1"/>
    </xf>
    <xf numFmtId="0" fontId="1" fillId="34" borderId="76" xfId="0" applyFont="1" applyFill="1" applyBorder="1" applyAlignment="1">
      <alignment horizontal="center" vertical="center" shrinkToFit="1"/>
    </xf>
    <xf numFmtId="0" fontId="10" fillId="34" borderId="50" xfId="0" applyFont="1" applyFill="1" applyBorder="1" applyAlignment="1">
      <alignment horizontal="center" vertical="center" shrinkToFit="1"/>
    </xf>
    <xf numFmtId="0" fontId="10" fillId="34" borderId="76"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0" fillId="0" borderId="64" xfId="0" applyBorder="1" applyAlignment="1">
      <alignment vertical="center" shrinkToFit="1"/>
    </xf>
    <xf numFmtId="176" fontId="2" fillId="34" borderId="0" xfId="0" applyNumberFormat="1" applyFont="1" applyFill="1" applyBorder="1" applyAlignment="1">
      <alignment horizontal="center" vertical="center" shrinkToFit="1"/>
    </xf>
    <xf numFmtId="176" fontId="2" fillId="34" borderId="0" xfId="0" applyNumberFormat="1" applyFont="1" applyFill="1" applyBorder="1" applyAlignment="1">
      <alignment vertical="center" shrinkToFit="1"/>
    </xf>
    <xf numFmtId="176" fontId="2" fillId="34" borderId="33" xfId="0" applyNumberFormat="1" applyFont="1" applyFill="1" applyBorder="1" applyAlignment="1">
      <alignment horizontal="right" vertical="center" shrinkToFit="1"/>
    </xf>
    <xf numFmtId="176" fontId="2" fillId="0" borderId="21" xfId="51" applyNumberFormat="1" applyFont="1" applyFill="1" applyBorder="1" applyAlignment="1">
      <alignment vertical="center" shrinkToFit="1"/>
    </xf>
    <xf numFmtId="0" fontId="2" fillId="0" borderId="22" xfId="0" applyFont="1" applyFill="1" applyBorder="1" applyAlignment="1">
      <alignment vertical="center" shrinkToFit="1"/>
    </xf>
    <xf numFmtId="0" fontId="2" fillId="0" borderId="13" xfId="0" applyFont="1" applyFill="1" applyBorder="1" applyAlignment="1">
      <alignment vertical="center" shrinkToFit="1"/>
    </xf>
    <xf numFmtId="176" fontId="2" fillId="0" borderId="12" xfId="51" applyNumberFormat="1" applyFont="1" applyFill="1" applyBorder="1" applyAlignment="1">
      <alignment horizontal="center" vertical="center" shrinkToFit="1"/>
    </xf>
    <xf numFmtId="0" fontId="2" fillId="0" borderId="27" xfId="0" applyFont="1" applyFill="1" applyBorder="1" applyAlignment="1">
      <alignment vertical="center" shrinkToFit="1"/>
    </xf>
    <xf numFmtId="176" fontId="2" fillId="0" borderId="31" xfId="51" applyNumberFormat="1" applyFont="1" applyFill="1" applyBorder="1" applyAlignment="1">
      <alignment vertical="center" shrinkToFit="1"/>
    </xf>
    <xf numFmtId="176" fontId="2" fillId="0" borderId="30" xfId="51" applyNumberFormat="1" applyFont="1" applyFill="1" applyBorder="1" applyAlignment="1">
      <alignment vertical="center" shrinkToFit="1"/>
    </xf>
    <xf numFmtId="0" fontId="2" fillId="0" borderId="32" xfId="0"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176" fontId="2" fillId="0" borderId="12" xfId="0" applyNumberFormat="1" applyFont="1" applyFill="1" applyBorder="1" applyAlignment="1">
      <alignment horizontal="center" vertical="center" shrinkToFit="1"/>
    </xf>
    <xf numFmtId="176" fontId="2" fillId="0" borderId="26"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34" xfId="0" applyNumberFormat="1" applyFont="1" applyFill="1" applyBorder="1" applyAlignment="1">
      <alignment horizontal="center" vertical="center" shrinkToFit="1"/>
    </xf>
    <xf numFmtId="176" fontId="2" fillId="0" borderId="30" xfId="0" applyNumberFormat="1" applyFont="1" applyFill="1" applyBorder="1" applyAlignment="1">
      <alignment horizontal="right" vertical="center" shrinkToFit="1"/>
    </xf>
    <xf numFmtId="176" fontId="2" fillId="0" borderId="30" xfId="0" applyNumberFormat="1" applyFont="1" applyFill="1" applyBorder="1" applyAlignment="1">
      <alignment horizontal="center" vertical="center" shrinkToFit="1"/>
    </xf>
    <xf numFmtId="0" fontId="2" fillId="0" borderId="83" xfId="0" applyFont="1" applyFill="1" applyBorder="1" applyAlignment="1">
      <alignment horizontal="center" vertical="center"/>
    </xf>
    <xf numFmtId="176" fontId="2" fillId="0" borderId="33" xfId="0" applyNumberFormat="1" applyFont="1" applyFill="1" applyBorder="1" applyAlignment="1">
      <alignment vertical="center"/>
    </xf>
    <xf numFmtId="176" fontId="2" fillId="0" borderId="34" xfId="0" applyNumberFormat="1" applyFont="1" applyFill="1" applyBorder="1" applyAlignment="1">
      <alignment vertical="center"/>
    </xf>
    <xf numFmtId="184" fontId="2" fillId="0" borderId="34" xfId="0" applyNumberFormat="1" applyFont="1" applyFill="1" applyBorder="1" applyAlignment="1">
      <alignment vertical="center" wrapText="1"/>
    </xf>
    <xf numFmtId="0" fontId="2" fillId="0" borderId="36" xfId="0" applyFont="1" applyFill="1" applyBorder="1" applyAlignment="1">
      <alignment horizontal="center" vertical="center"/>
    </xf>
    <xf numFmtId="185" fontId="2" fillId="34" borderId="63" xfId="0" applyNumberFormat="1" applyFont="1" applyFill="1" applyBorder="1" applyAlignment="1">
      <alignment vertical="center" shrinkToFit="1"/>
    </xf>
    <xf numFmtId="185" fontId="2" fillId="34" borderId="52" xfId="0" applyNumberFormat="1" applyFont="1" applyFill="1" applyBorder="1" applyAlignment="1">
      <alignment vertical="center" shrinkToFit="1"/>
    </xf>
    <xf numFmtId="185" fontId="2" fillId="34" borderId="52" xfId="0" applyNumberFormat="1" applyFont="1" applyFill="1" applyBorder="1" applyAlignment="1">
      <alignment horizontal="center" vertical="center" shrinkToFit="1"/>
    </xf>
    <xf numFmtId="185" fontId="2" fillId="34" borderId="25" xfId="0" applyNumberFormat="1" applyFont="1" applyFill="1" applyBorder="1" applyAlignment="1">
      <alignment vertical="center" shrinkToFit="1"/>
    </xf>
    <xf numFmtId="185" fontId="2" fillId="34" borderId="26" xfId="0" applyNumberFormat="1" applyFont="1" applyFill="1" applyBorder="1" applyAlignment="1">
      <alignment vertical="center" shrinkToFit="1"/>
    </xf>
    <xf numFmtId="176" fontId="1" fillId="34" borderId="13" xfId="0" applyNumberFormat="1" applyFont="1" applyFill="1" applyBorder="1" applyAlignment="1">
      <alignment vertical="center" shrinkToFit="1"/>
    </xf>
    <xf numFmtId="0" fontId="10" fillId="34" borderId="23" xfId="0" applyFont="1" applyFill="1" applyBorder="1" applyAlignment="1">
      <alignment horizontal="distributed" vertical="center" indent="1"/>
    </xf>
    <xf numFmtId="0" fontId="13" fillId="34" borderId="22" xfId="0" applyFont="1" applyFill="1" applyBorder="1" applyAlignment="1">
      <alignment vertical="center" wrapText="1" shrinkToFit="1"/>
    </xf>
    <xf numFmtId="0" fontId="1" fillId="34" borderId="13" xfId="0" applyFont="1" applyFill="1" applyBorder="1" applyAlignment="1">
      <alignment vertical="center" shrinkToFit="1"/>
    </xf>
    <xf numFmtId="176" fontId="2" fillId="0" borderId="21" xfId="51" applyNumberFormat="1" applyFont="1" applyFill="1" applyBorder="1" applyAlignment="1">
      <alignment horizontal="right" vertical="center" shrinkToFit="1"/>
    </xf>
    <xf numFmtId="176" fontId="2" fillId="0" borderId="29" xfId="51" applyNumberFormat="1" applyFont="1" applyFill="1" applyBorder="1" applyAlignment="1">
      <alignment vertical="center" shrinkToFit="1"/>
    </xf>
    <xf numFmtId="176" fontId="1" fillId="34" borderId="64" xfId="0" applyNumberFormat="1" applyFont="1" applyFill="1" applyBorder="1" applyAlignment="1">
      <alignment vertical="center" shrinkToFit="1"/>
    </xf>
    <xf numFmtId="176" fontId="1" fillId="34" borderId="27" xfId="0" applyNumberFormat="1" applyFont="1" applyFill="1" applyBorder="1" applyAlignment="1">
      <alignment vertical="center" shrinkToFit="1"/>
    </xf>
    <xf numFmtId="0" fontId="10" fillId="34" borderId="83" xfId="0" applyFont="1" applyFill="1" applyBorder="1" applyAlignment="1">
      <alignment horizontal="center" vertical="center" wrapText="1" shrinkToFit="1"/>
    </xf>
    <xf numFmtId="176" fontId="2" fillId="34" borderId="84" xfId="0" applyNumberFormat="1" applyFont="1" applyFill="1" applyBorder="1" applyAlignment="1">
      <alignment vertical="center" shrinkToFit="1"/>
    </xf>
    <xf numFmtId="0" fontId="10" fillId="34" borderId="23" xfId="0" applyFont="1" applyFill="1" applyBorder="1" applyAlignment="1">
      <alignment horizontal="center" vertical="center" wrapText="1" shrinkToFit="1"/>
    </xf>
    <xf numFmtId="176" fontId="2" fillId="34" borderId="49" xfId="0" applyNumberFormat="1" applyFont="1" applyFill="1" applyBorder="1" applyAlignment="1">
      <alignment vertical="center" shrinkToFit="1"/>
    </xf>
    <xf numFmtId="176" fontId="2" fillId="34" borderId="70" xfId="0" applyNumberFormat="1" applyFont="1" applyFill="1" applyBorder="1" applyAlignment="1">
      <alignment vertical="center" shrinkToFit="1"/>
    </xf>
    <xf numFmtId="176" fontId="2" fillId="34" borderId="11" xfId="0" applyNumberFormat="1" applyFont="1" applyFill="1" applyBorder="1" applyAlignment="1">
      <alignment horizontal="right" vertical="center" shrinkToFit="1"/>
    </xf>
    <xf numFmtId="181" fontId="2" fillId="0" borderId="12" xfId="0" applyNumberFormat="1" applyFont="1" applyFill="1" applyBorder="1" applyAlignment="1">
      <alignment horizontal="center" vertical="center" shrinkToFit="1"/>
    </xf>
    <xf numFmtId="0" fontId="2" fillId="34" borderId="33"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25" xfId="0" applyFont="1" applyFill="1" applyBorder="1" applyAlignment="1">
      <alignment horizontal="center" vertical="center" shrinkToFit="1"/>
    </xf>
    <xf numFmtId="0" fontId="1" fillId="34" borderId="22" xfId="0" applyFont="1" applyFill="1" applyBorder="1" applyAlignment="1">
      <alignment vertical="center" wrapText="1" shrinkToFit="1"/>
    </xf>
    <xf numFmtId="0" fontId="2" fillId="34" borderId="13" xfId="0" applyFont="1" applyFill="1" applyBorder="1" applyAlignment="1">
      <alignment horizontal="center" vertical="center" shrinkToFit="1"/>
    </xf>
    <xf numFmtId="176" fontId="1" fillId="34" borderId="22" xfId="0" applyNumberFormat="1" applyFont="1" applyFill="1" applyBorder="1" applyAlignment="1">
      <alignment vertical="center" shrinkToFit="1"/>
    </xf>
    <xf numFmtId="176" fontId="2" fillId="34" borderId="13" xfId="0" applyNumberFormat="1" applyFont="1" applyFill="1" applyBorder="1" applyAlignment="1">
      <alignment horizontal="center" vertical="center" shrinkToFit="1"/>
    </xf>
    <xf numFmtId="176" fontId="2" fillId="0" borderId="78" xfId="0" applyNumberFormat="1" applyFont="1" applyFill="1" applyBorder="1" applyAlignment="1">
      <alignment horizontal="center" vertical="center" shrinkToFit="1"/>
    </xf>
    <xf numFmtId="179" fontId="2" fillId="34" borderId="34" xfId="0" applyNumberFormat="1" applyFont="1" applyFill="1" applyBorder="1" applyAlignment="1">
      <alignment vertical="center" shrinkToFit="1"/>
    </xf>
    <xf numFmtId="179" fontId="2" fillId="34" borderId="12" xfId="0" applyNumberFormat="1" applyFont="1" applyFill="1" applyBorder="1" applyAlignment="1">
      <alignment vertical="center" shrinkToFit="1"/>
    </xf>
    <xf numFmtId="176" fontId="2" fillId="34" borderId="11" xfId="0" applyNumberFormat="1" applyFont="1" applyFill="1" applyBorder="1" applyAlignment="1">
      <alignment horizontal="right" vertical="center" wrapText="1" shrinkToFit="1"/>
    </xf>
    <xf numFmtId="176" fontId="2" fillId="34" borderId="12" xfId="0" applyNumberFormat="1" applyFont="1" applyFill="1" applyBorder="1" applyAlignment="1">
      <alignment horizontal="right" vertical="center" wrapText="1" shrinkToFit="1"/>
    </xf>
    <xf numFmtId="176" fontId="2" fillId="34" borderId="63" xfId="0" applyNumberFormat="1" applyFont="1" applyFill="1" applyBorder="1" applyAlignment="1">
      <alignment horizontal="right" vertical="center" wrapText="1" shrinkToFit="1"/>
    </xf>
    <xf numFmtId="176" fontId="2" fillId="34" borderId="52" xfId="0" applyNumberFormat="1" applyFont="1" applyFill="1" applyBorder="1" applyAlignment="1">
      <alignment horizontal="right" vertical="center" wrapText="1" shrinkToFit="1"/>
    </xf>
    <xf numFmtId="176" fontId="2" fillId="34" borderId="12" xfId="0" applyNumberFormat="1" applyFont="1" applyFill="1" applyBorder="1" applyAlignment="1">
      <alignment horizontal="center" vertical="center" wrapText="1" shrinkToFit="1"/>
    </xf>
    <xf numFmtId="176" fontId="2" fillId="34" borderId="25" xfId="0" applyNumberFormat="1" applyFont="1" applyFill="1" applyBorder="1" applyAlignment="1">
      <alignment horizontal="right" vertical="center" wrapText="1" shrinkToFit="1"/>
    </xf>
    <xf numFmtId="176" fontId="2" fillId="34" borderId="26" xfId="0" applyNumberFormat="1" applyFont="1" applyFill="1" applyBorder="1" applyAlignment="1">
      <alignment horizontal="right" vertical="center" wrapText="1" shrinkToFit="1"/>
    </xf>
    <xf numFmtId="176" fontId="2" fillId="0" borderId="15" xfId="51" applyNumberFormat="1" applyFont="1" applyFill="1" applyBorder="1" applyAlignment="1">
      <alignment vertical="center" shrinkToFit="1"/>
    </xf>
    <xf numFmtId="176" fontId="2" fillId="0" borderId="16" xfId="51" applyNumberFormat="1" applyFont="1" applyFill="1" applyBorder="1" applyAlignment="1">
      <alignment vertical="center" shrinkToFit="1"/>
    </xf>
    <xf numFmtId="176" fontId="2" fillId="0" borderId="17" xfId="51" applyNumberFormat="1" applyFont="1" applyFill="1" applyBorder="1" applyAlignment="1">
      <alignment vertical="center" shrinkToFit="1"/>
    </xf>
    <xf numFmtId="183" fontId="2" fillId="0" borderId="85" xfId="0" applyNumberFormat="1" applyFont="1" applyBorder="1" applyAlignment="1">
      <alignment horizontal="left" vertical="center"/>
    </xf>
    <xf numFmtId="183" fontId="2" fillId="0" borderId="86" xfId="0" applyNumberFormat="1" applyFont="1" applyFill="1" applyBorder="1" applyAlignment="1">
      <alignment horizontal="center" vertical="center"/>
    </xf>
    <xf numFmtId="183" fontId="2" fillId="0" borderId="87" xfId="0" applyNumberFormat="1" applyFont="1" applyFill="1" applyBorder="1" applyAlignment="1">
      <alignment horizontal="center" vertical="center"/>
    </xf>
    <xf numFmtId="0" fontId="1" fillId="0" borderId="22" xfId="0" applyFont="1" applyFill="1" applyBorder="1" applyAlignment="1">
      <alignment vertical="center" wrapText="1" shrinkToFit="1"/>
    </xf>
    <xf numFmtId="183" fontId="2" fillId="0" borderId="85" xfId="0" applyNumberFormat="1" applyFont="1" applyBorder="1" applyAlignment="1">
      <alignment horizontal="left" vertical="center" wrapText="1"/>
    </xf>
    <xf numFmtId="183" fontId="10" fillId="0" borderId="88" xfId="0" applyNumberFormat="1" applyFont="1" applyBorder="1" applyAlignment="1">
      <alignment horizontal="left" vertical="center" wrapText="1"/>
    </xf>
    <xf numFmtId="183" fontId="2" fillId="0" borderId="89" xfId="0" applyNumberFormat="1" applyFont="1" applyFill="1" applyBorder="1" applyAlignment="1">
      <alignment horizontal="center" vertical="center"/>
    </xf>
    <xf numFmtId="183" fontId="2" fillId="0" borderId="90" xfId="0" applyNumberFormat="1" applyFont="1" applyFill="1" applyBorder="1" applyAlignment="1">
      <alignment horizontal="center" vertical="center"/>
    </xf>
    <xf numFmtId="183" fontId="2" fillId="0" borderId="91" xfId="0" applyNumberFormat="1" applyFont="1" applyFill="1" applyBorder="1" applyAlignment="1">
      <alignment horizontal="center" vertical="center"/>
    </xf>
    <xf numFmtId="183" fontId="2" fillId="0" borderId="92" xfId="0" applyNumberFormat="1" applyFont="1" applyBorder="1" applyAlignment="1">
      <alignment horizontal="center" vertical="center"/>
    </xf>
    <xf numFmtId="183" fontId="2" fillId="0" borderId="93" xfId="0" applyNumberFormat="1" applyFont="1" applyFill="1" applyBorder="1" applyAlignment="1">
      <alignment horizontal="center" vertical="center"/>
    </xf>
    <xf numFmtId="183" fontId="2" fillId="0" borderId="94" xfId="0" applyNumberFormat="1" applyFont="1" applyFill="1" applyBorder="1" applyAlignment="1">
      <alignment horizontal="center" vertical="center"/>
    </xf>
    <xf numFmtId="176" fontId="2" fillId="0" borderId="95" xfId="51" applyNumberFormat="1" applyFont="1" applyFill="1" applyBorder="1" applyAlignment="1">
      <alignment vertical="center" shrinkToFit="1"/>
    </xf>
    <xf numFmtId="0" fontId="1" fillId="0" borderId="32" xfId="0" applyFont="1" applyFill="1" applyBorder="1" applyAlignment="1">
      <alignment vertical="center" wrapText="1" shrinkToFit="1"/>
    </xf>
    <xf numFmtId="183" fontId="2" fillId="0" borderId="85" xfId="0" applyNumberFormat="1" applyFont="1" applyBorder="1" applyAlignment="1">
      <alignment vertical="center" wrapText="1"/>
    </xf>
    <xf numFmtId="176" fontId="2" fillId="0" borderId="33" xfId="0" applyNumberFormat="1" applyFont="1" applyFill="1" applyBorder="1" applyAlignment="1">
      <alignment horizontal="center" vertical="center" wrapText="1" shrinkToFit="1"/>
    </xf>
    <xf numFmtId="176" fontId="2" fillId="0" borderId="34" xfId="0" applyNumberFormat="1" applyFont="1" applyFill="1" applyBorder="1" applyAlignment="1">
      <alignment horizontal="center" vertical="center" wrapText="1" shrinkToFit="1"/>
    </xf>
    <xf numFmtId="176" fontId="11" fillId="0" borderId="22" xfId="0" applyNumberFormat="1" applyFont="1" applyFill="1" applyBorder="1" applyAlignment="1">
      <alignment vertical="center" wrapText="1" shrinkToFit="1"/>
    </xf>
    <xf numFmtId="176" fontId="2" fillId="0" borderId="11" xfId="0" applyNumberFormat="1" applyFont="1" applyFill="1" applyBorder="1" applyAlignment="1">
      <alignment horizontal="center" vertical="center" wrapText="1" shrinkToFit="1"/>
    </xf>
    <xf numFmtId="176" fontId="2" fillId="0" borderId="12" xfId="0" applyNumberFormat="1" applyFont="1" applyFill="1" applyBorder="1" applyAlignment="1">
      <alignment horizontal="center" vertical="center" wrapText="1" shrinkToFit="1"/>
    </xf>
    <xf numFmtId="176" fontId="2" fillId="0" borderId="11" xfId="0" applyNumberFormat="1" applyFont="1" applyFill="1" applyBorder="1" applyAlignment="1">
      <alignment horizontal="center" vertical="center" shrinkToFit="1"/>
    </xf>
    <xf numFmtId="176" fontId="11" fillId="0" borderId="13" xfId="0" applyNumberFormat="1" applyFont="1" applyFill="1" applyBorder="1" applyAlignment="1">
      <alignment vertical="center" wrapText="1" shrinkToFit="1"/>
    </xf>
    <xf numFmtId="183" fontId="2" fillId="0" borderId="96" xfId="0" applyNumberFormat="1" applyFont="1" applyBorder="1" applyAlignment="1">
      <alignment horizontal="left" vertical="center"/>
    </xf>
    <xf numFmtId="176" fontId="2" fillId="0" borderId="25" xfId="0" applyNumberFormat="1" applyFont="1" applyFill="1" applyBorder="1" applyAlignment="1">
      <alignment horizontal="center" vertical="center" wrapText="1" shrinkToFit="1"/>
    </xf>
    <xf numFmtId="176" fontId="2" fillId="0" borderId="26" xfId="0" applyNumberFormat="1" applyFont="1" applyFill="1" applyBorder="1" applyAlignment="1">
      <alignment horizontal="center" vertical="center" wrapText="1" shrinkToFit="1"/>
    </xf>
    <xf numFmtId="176" fontId="2" fillId="0" borderId="33" xfId="0" applyNumberFormat="1" applyFont="1" applyFill="1" applyBorder="1" applyAlignment="1">
      <alignment horizontal="center" vertical="center" shrinkToFit="1"/>
    </xf>
    <xf numFmtId="176" fontId="2" fillId="0" borderId="63" xfId="0" applyNumberFormat="1" applyFont="1" applyFill="1" applyBorder="1" applyAlignment="1">
      <alignment horizontal="center" vertical="center" shrinkToFit="1"/>
    </xf>
    <xf numFmtId="176" fontId="2" fillId="0" borderId="52" xfId="0" applyNumberFormat="1" applyFont="1" applyFill="1" applyBorder="1" applyAlignment="1">
      <alignment horizontal="center" vertical="center" shrinkToFit="1"/>
    </xf>
    <xf numFmtId="176" fontId="1" fillId="0" borderId="13" xfId="0" applyNumberFormat="1" applyFont="1" applyFill="1" applyBorder="1" applyAlignment="1">
      <alignment vertical="center" wrapText="1" shrinkToFit="1"/>
    </xf>
    <xf numFmtId="176" fontId="2" fillId="0" borderId="38" xfId="0" applyNumberFormat="1" applyFont="1" applyFill="1" applyBorder="1" applyAlignment="1">
      <alignment horizontal="center" vertical="center" shrinkToFit="1"/>
    </xf>
    <xf numFmtId="176" fontId="2" fillId="0" borderId="39" xfId="0" applyNumberFormat="1" applyFont="1" applyFill="1" applyBorder="1" applyAlignment="1">
      <alignment horizontal="center" vertical="center" shrinkToFit="1"/>
    </xf>
    <xf numFmtId="176" fontId="1" fillId="0" borderId="40" xfId="0" applyNumberFormat="1" applyFont="1" applyFill="1" applyBorder="1" applyAlignment="1">
      <alignment vertical="center" wrapText="1" shrinkToFit="1"/>
    </xf>
    <xf numFmtId="176" fontId="2" fillId="0" borderId="25" xfId="0" applyNumberFormat="1" applyFont="1" applyFill="1" applyBorder="1" applyAlignment="1">
      <alignment horizontal="center" vertical="center" shrinkToFit="1"/>
    </xf>
    <xf numFmtId="179" fontId="2" fillId="0" borderId="34" xfId="0" applyNumberFormat="1" applyFont="1" applyFill="1" applyBorder="1" applyAlignment="1">
      <alignment horizontal="center" vertical="center" shrinkToFit="1"/>
    </xf>
    <xf numFmtId="176" fontId="2" fillId="0" borderId="20" xfId="51" applyNumberFormat="1" applyFont="1" applyFill="1" applyBorder="1" applyAlignment="1">
      <alignment vertical="center" shrinkToFit="1"/>
    </xf>
    <xf numFmtId="176" fontId="2" fillId="0" borderId="11" xfId="51" applyNumberFormat="1" applyFont="1" applyFill="1" applyBorder="1" applyAlignment="1">
      <alignment vertical="center" shrinkToFit="1"/>
    </xf>
    <xf numFmtId="176" fontId="2" fillId="0" borderId="25" xfId="51" applyNumberFormat="1" applyFont="1" applyFill="1" applyBorder="1" applyAlignment="1">
      <alignment vertical="center" shrinkToFit="1"/>
    </xf>
    <xf numFmtId="0" fontId="2" fillId="34" borderId="83" xfId="0" applyFont="1" applyFill="1" applyBorder="1" applyAlignment="1">
      <alignment horizontal="center" vertical="center" shrinkToFit="1"/>
    </xf>
    <xf numFmtId="178" fontId="2" fillId="34" borderId="55" xfId="0" applyNumberFormat="1" applyFont="1" applyFill="1" applyBorder="1" applyAlignment="1">
      <alignment horizontal="center" vertical="center" shrinkToFit="1"/>
    </xf>
    <xf numFmtId="179" fontId="2" fillId="34" borderId="52" xfId="0" applyNumberFormat="1" applyFont="1" applyFill="1" applyBorder="1" applyAlignment="1">
      <alignment horizontal="center" vertical="center" shrinkToFit="1"/>
    </xf>
    <xf numFmtId="178" fontId="2" fillId="34" borderId="54" xfId="0" applyNumberFormat="1" applyFont="1" applyFill="1" applyBorder="1" applyAlignment="1">
      <alignment horizontal="center" vertical="center" shrinkToFit="1"/>
    </xf>
    <xf numFmtId="0" fontId="2" fillId="34" borderId="23" xfId="0" applyFont="1" applyFill="1" applyBorder="1" applyAlignment="1">
      <alignment horizontal="center" vertical="center" wrapText="1"/>
    </xf>
    <xf numFmtId="176" fontId="2" fillId="34" borderId="97" xfId="0" applyNumberFormat="1" applyFont="1" applyFill="1" applyBorder="1" applyAlignment="1">
      <alignment vertical="center" shrinkToFit="1"/>
    </xf>
    <xf numFmtId="176" fontId="9" fillId="34" borderId="13" xfId="0" applyNumberFormat="1" applyFont="1" applyFill="1" applyBorder="1" applyAlignment="1">
      <alignment vertical="center" wrapText="1" shrinkToFit="1"/>
    </xf>
    <xf numFmtId="0" fontId="15" fillId="34" borderId="0" xfId="0" applyFont="1" applyFill="1" applyAlignment="1">
      <alignment vertical="center"/>
    </xf>
    <xf numFmtId="176" fontId="9" fillId="34" borderId="36" xfId="0" applyNumberFormat="1" applyFont="1" applyFill="1" applyBorder="1" applyAlignment="1">
      <alignment vertical="center" wrapText="1" shrinkToFit="1"/>
    </xf>
    <xf numFmtId="0" fontId="1" fillId="36" borderId="59" xfId="0" applyFont="1" applyFill="1" applyBorder="1" applyAlignment="1">
      <alignment horizontal="center" vertical="center" wrapText="1"/>
    </xf>
    <xf numFmtId="0" fontId="1" fillId="36" borderId="60" xfId="0" applyFont="1" applyFill="1" applyBorder="1" applyAlignment="1">
      <alignment horizontal="center" vertical="center" wrapText="1"/>
    </xf>
    <xf numFmtId="0" fontId="1" fillId="36" borderId="61" xfId="0" applyFont="1" applyFill="1" applyBorder="1" applyAlignment="1">
      <alignment horizontal="center" vertical="center" wrapText="1"/>
    </xf>
    <xf numFmtId="0" fontId="1" fillId="36" borderId="62" xfId="0" applyFont="1" applyFill="1" applyBorder="1" applyAlignment="1">
      <alignment horizontal="center" vertical="center" wrapText="1"/>
    </xf>
    <xf numFmtId="176" fontId="2" fillId="34" borderId="63" xfId="0" applyNumberFormat="1" applyFont="1" applyFill="1" applyBorder="1" applyAlignment="1">
      <alignment horizontal="right" vertical="center" shrinkToFit="1"/>
    </xf>
    <xf numFmtId="176" fontId="2" fillId="34" borderId="64" xfId="0" applyNumberFormat="1" applyFont="1" applyFill="1" applyBorder="1" applyAlignment="1">
      <alignment horizontal="center" vertical="center" shrinkToFit="1"/>
    </xf>
    <xf numFmtId="0" fontId="2" fillId="36" borderId="62" xfId="0" applyFont="1" applyFill="1" applyBorder="1" applyAlignment="1">
      <alignment horizontal="center" vertical="center"/>
    </xf>
    <xf numFmtId="0" fontId="2" fillId="36" borderId="59" xfId="0" applyFont="1" applyFill="1" applyBorder="1" applyAlignment="1">
      <alignment horizontal="center" vertical="center" wrapText="1"/>
    </xf>
    <xf numFmtId="0" fontId="2" fillId="36" borderId="60" xfId="0" applyFont="1" applyFill="1" applyBorder="1" applyAlignment="1">
      <alignment horizontal="center" vertical="center" wrapText="1"/>
    </xf>
    <xf numFmtId="0" fontId="2" fillId="36" borderId="68" xfId="0" applyFont="1" applyFill="1" applyBorder="1" applyAlignment="1">
      <alignment horizontal="center" vertical="center" wrapText="1"/>
    </xf>
    <xf numFmtId="0" fontId="2" fillId="36" borderId="69" xfId="0" applyFont="1" applyFill="1" applyBorder="1" applyAlignment="1">
      <alignment horizontal="center" vertical="center" wrapText="1"/>
    </xf>
    <xf numFmtId="176" fontId="15" fillId="34" borderId="22" xfId="0" applyNumberFormat="1" applyFont="1" applyFill="1" applyBorder="1" applyAlignment="1">
      <alignment vertical="center" shrinkToFit="1"/>
    </xf>
    <xf numFmtId="176" fontId="15" fillId="34" borderId="13" xfId="0" applyNumberFormat="1" applyFont="1" applyFill="1" applyBorder="1" applyAlignment="1">
      <alignment vertical="center" shrinkToFit="1"/>
    </xf>
    <xf numFmtId="176" fontId="55" fillId="34" borderId="12" xfId="0" applyNumberFormat="1" applyFont="1" applyFill="1" applyBorder="1" applyAlignment="1">
      <alignment horizontal="center" vertical="center" shrinkToFit="1"/>
    </xf>
    <xf numFmtId="176" fontId="55" fillId="34" borderId="78" xfId="0" applyNumberFormat="1" applyFont="1" applyFill="1" applyBorder="1" applyAlignment="1">
      <alignment horizontal="center" vertical="center" shrinkToFit="1"/>
    </xf>
    <xf numFmtId="176" fontId="55" fillId="34" borderId="26" xfId="0" applyNumberFormat="1" applyFont="1" applyFill="1" applyBorder="1" applyAlignment="1">
      <alignment horizontal="center" vertical="center" shrinkToFit="1"/>
    </xf>
    <xf numFmtId="178" fontId="55" fillId="0" borderId="21" xfId="0" applyNumberFormat="1" applyFont="1" applyFill="1" applyBorder="1" applyAlignment="1">
      <alignment horizontal="center" vertical="center" shrinkToFit="1"/>
    </xf>
    <xf numFmtId="182" fontId="55" fillId="0" borderId="21" xfId="0" applyNumberFormat="1" applyFont="1" applyFill="1" applyBorder="1" applyAlignment="1">
      <alignment horizontal="center" vertical="center"/>
    </xf>
    <xf numFmtId="182" fontId="55" fillId="0" borderId="22" xfId="0" applyNumberFormat="1" applyFont="1" applyFill="1" applyBorder="1" applyAlignment="1">
      <alignment horizontal="center" vertical="center"/>
    </xf>
    <xf numFmtId="178" fontId="16" fillId="0" borderId="41" xfId="0" applyNumberFormat="1" applyFont="1" applyFill="1" applyBorder="1" applyAlignment="1">
      <alignment horizontal="center" vertical="center" shrinkToFit="1"/>
    </xf>
    <xf numFmtId="178" fontId="16" fillId="0" borderId="42" xfId="0" applyNumberFormat="1" applyFont="1" applyFill="1" applyBorder="1" applyAlignment="1">
      <alignment horizontal="center" vertical="center" shrinkToFit="1"/>
    </xf>
    <xf numFmtId="178" fontId="16" fillId="0" borderId="43" xfId="0" applyNumberFormat="1" applyFont="1" applyFill="1" applyBorder="1" applyAlignment="1">
      <alignment horizontal="center" vertical="center" shrinkToFit="1"/>
    </xf>
    <xf numFmtId="178" fontId="55" fillId="0" borderId="48" xfId="0" applyNumberFormat="1" applyFont="1" applyFill="1" applyBorder="1" applyAlignment="1">
      <alignment horizontal="center" vertical="center" shrinkToFit="1"/>
    </xf>
    <xf numFmtId="182" fontId="55" fillId="0" borderId="12" xfId="0" applyNumberFormat="1" applyFont="1" applyFill="1" applyBorder="1" applyAlignment="1">
      <alignment horizontal="center" vertical="center"/>
    </xf>
    <xf numFmtId="182" fontId="55" fillId="0" borderId="13" xfId="0" applyNumberFormat="1" applyFont="1" applyFill="1" applyBorder="1" applyAlignment="1">
      <alignment horizontal="center" vertical="center"/>
    </xf>
    <xf numFmtId="178" fontId="16" fillId="0" borderId="44" xfId="0" applyNumberFormat="1" applyFont="1" applyFill="1" applyBorder="1" applyAlignment="1">
      <alignment horizontal="center" vertical="center" shrinkToFit="1"/>
    </xf>
    <xf numFmtId="179" fontId="55" fillId="0" borderId="12" xfId="0" applyNumberFormat="1" applyFont="1" applyFill="1" applyBorder="1" applyAlignment="1">
      <alignment horizontal="center" vertical="center" shrinkToFit="1"/>
    </xf>
    <xf numFmtId="181" fontId="55" fillId="0" borderId="12" xfId="0" applyNumberFormat="1" applyFont="1" applyFill="1" applyBorder="1" applyAlignment="1">
      <alignment horizontal="center" vertical="center"/>
    </xf>
    <xf numFmtId="181" fontId="55" fillId="0" borderId="13" xfId="0" applyNumberFormat="1" applyFont="1" applyFill="1" applyBorder="1" applyAlignment="1">
      <alignment horizontal="center" vertical="center"/>
    </xf>
    <xf numFmtId="179" fontId="16" fillId="0" borderId="12" xfId="0" applyNumberFormat="1" applyFont="1" applyFill="1" applyBorder="1" applyAlignment="1">
      <alignment horizontal="center" vertical="center" shrinkToFit="1"/>
    </xf>
    <xf numFmtId="179" fontId="16" fillId="0" borderId="43" xfId="0" applyNumberFormat="1" applyFont="1" applyFill="1" applyBorder="1" applyAlignment="1">
      <alignment horizontal="center" vertical="center" shrinkToFit="1"/>
    </xf>
    <xf numFmtId="179" fontId="55" fillId="0" borderId="48" xfId="0" applyNumberFormat="1" applyFont="1" applyFill="1" applyBorder="1" applyAlignment="1">
      <alignment horizontal="center" vertical="center" shrinkToFit="1"/>
    </xf>
    <xf numFmtId="181" fontId="55" fillId="0" borderId="44" xfId="0" applyNumberFormat="1" applyFont="1" applyFill="1" applyBorder="1" applyAlignment="1">
      <alignment horizontal="center" vertical="center"/>
    </xf>
    <xf numFmtId="178" fontId="55" fillId="0" borderId="12" xfId="0" applyNumberFormat="1" applyFont="1" applyFill="1" applyBorder="1" applyAlignment="1">
      <alignment horizontal="center" vertical="center" shrinkToFit="1"/>
    </xf>
    <xf numFmtId="181" fontId="55" fillId="0" borderId="48" xfId="0" applyNumberFormat="1" applyFont="1" applyFill="1" applyBorder="1" applyAlignment="1">
      <alignment vertical="center"/>
    </xf>
    <xf numFmtId="181" fontId="55" fillId="0" borderId="44" xfId="0" applyNumberFormat="1" applyFont="1" applyFill="1" applyBorder="1" applyAlignment="1">
      <alignment vertical="center"/>
    </xf>
    <xf numFmtId="179" fontId="55" fillId="0" borderId="26" xfId="0" applyNumberFormat="1" applyFont="1" applyFill="1" applyBorder="1" applyAlignment="1">
      <alignment horizontal="center" vertical="center" shrinkToFit="1"/>
    </xf>
    <xf numFmtId="181" fontId="55" fillId="0" borderId="58" xfId="0" applyNumberFormat="1" applyFont="1" applyFill="1" applyBorder="1" applyAlignment="1">
      <alignment vertical="center"/>
    </xf>
    <xf numFmtId="181" fontId="55" fillId="0" borderId="46" xfId="0" applyNumberFormat="1" applyFont="1" applyFill="1" applyBorder="1" applyAlignment="1">
      <alignment vertical="center"/>
    </xf>
    <xf numFmtId="178" fontId="16" fillId="0" borderId="45" xfId="0" applyNumberFormat="1" applyFont="1" applyFill="1" applyBorder="1" applyAlignment="1">
      <alignment horizontal="center" vertical="center" shrinkToFit="1"/>
    </xf>
    <xf numFmtId="179" fontId="16" fillId="0" borderId="26" xfId="0" applyNumberFormat="1" applyFont="1" applyFill="1" applyBorder="1" applyAlignment="1">
      <alignment horizontal="center" vertical="center" shrinkToFit="1"/>
    </xf>
    <xf numFmtId="178" fontId="16" fillId="0" borderId="46" xfId="0" applyNumberFormat="1" applyFont="1" applyFill="1" applyBorder="1" applyAlignment="1">
      <alignment horizontal="center" vertical="center" shrinkToFit="1"/>
    </xf>
    <xf numFmtId="176" fontId="2" fillId="34" borderId="78" xfId="0" applyNumberFormat="1" applyFont="1" applyFill="1" applyBorder="1" applyAlignment="1">
      <alignment horizontal="right" vertical="center" shrinkToFit="1"/>
    </xf>
    <xf numFmtId="176" fontId="2" fillId="0" borderId="11" xfId="0" applyNumberFormat="1" applyFont="1" applyFill="1" applyBorder="1" applyAlignment="1">
      <alignment horizontal="right" vertical="center" shrinkToFit="1"/>
    </xf>
    <xf numFmtId="0" fontId="2" fillId="34" borderId="22" xfId="0" applyFont="1" applyFill="1" applyBorder="1" applyAlignment="1">
      <alignment horizontal="center" vertical="center" shrinkToFit="1"/>
    </xf>
    <xf numFmtId="176" fontId="2" fillId="34" borderId="22" xfId="0" applyNumberFormat="1" applyFont="1" applyFill="1" applyBorder="1" applyAlignment="1">
      <alignment horizontal="center" vertical="center" shrinkToFit="1"/>
    </xf>
    <xf numFmtId="0" fontId="17" fillId="34" borderId="22" xfId="0" applyFont="1" applyFill="1" applyBorder="1" applyAlignment="1">
      <alignment vertical="center" wrapText="1" shrinkToFit="1"/>
    </xf>
    <xf numFmtId="176" fontId="9" fillId="34" borderId="64" xfId="0" applyNumberFormat="1" applyFont="1" applyFill="1" applyBorder="1" applyAlignment="1">
      <alignment vertical="center" wrapText="1" shrinkToFit="1"/>
    </xf>
    <xf numFmtId="176" fontId="2" fillId="0" borderId="33" xfId="0" applyNumberFormat="1" applyFont="1" applyFill="1" applyBorder="1" applyAlignment="1">
      <alignment horizontal="right" vertical="center" shrinkToFit="1"/>
    </xf>
    <xf numFmtId="181" fontId="2" fillId="34" borderId="21" xfId="0" applyNumberFormat="1" applyFont="1" applyFill="1" applyBorder="1" applyAlignment="1">
      <alignment horizontal="center" vertical="center"/>
    </xf>
    <xf numFmtId="181" fontId="2" fillId="34" borderId="22" xfId="0" applyNumberFormat="1" applyFont="1" applyFill="1" applyBorder="1" applyAlignment="1">
      <alignment horizontal="center" vertical="center"/>
    </xf>
    <xf numFmtId="176" fontId="2" fillId="34" borderId="21" xfId="51" applyNumberFormat="1" applyFont="1" applyFill="1" applyBorder="1" applyAlignment="1" quotePrefix="1">
      <alignment horizontal="right" vertical="center" shrinkToFit="1"/>
    </xf>
    <xf numFmtId="176" fontId="2" fillId="34" borderId="34" xfId="0" applyNumberFormat="1" applyFont="1" applyFill="1" applyBorder="1" applyAlignment="1" quotePrefix="1">
      <alignment horizontal="right" vertical="center" shrinkToFit="1"/>
    </xf>
    <xf numFmtId="176" fontId="2" fillId="34" borderId="26" xfId="0" applyNumberFormat="1" applyFont="1" applyFill="1" applyBorder="1" applyAlignment="1" quotePrefix="1">
      <alignment horizontal="right" vertical="center" shrinkToFit="1"/>
    </xf>
    <xf numFmtId="176" fontId="15" fillId="34" borderId="35" xfId="0" applyNumberFormat="1" applyFont="1" applyFill="1" applyBorder="1" applyAlignment="1">
      <alignment horizontal="center" vertical="center" shrinkToFit="1"/>
    </xf>
    <xf numFmtId="176" fontId="15" fillId="34" borderId="31" xfId="0" applyNumberFormat="1" applyFont="1" applyFill="1" applyBorder="1" applyAlignment="1">
      <alignment horizontal="center" vertical="center" shrinkToFit="1"/>
    </xf>
    <xf numFmtId="176" fontId="15" fillId="34" borderId="32" xfId="0" applyNumberFormat="1" applyFont="1" applyFill="1" applyBorder="1" applyAlignment="1">
      <alignment vertical="center" shrinkToFit="1"/>
    </xf>
    <xf numFmtId="176" fontId="2" fillId="34" borderId="30" xfId="0" applyNumberFormat="1" applyFont="1" applyFill="1" applyBorder="1" applyAlignment="1" quotePrefix="1">
      <alignment horizontal="right" vertical="center" shrinkToFit="1"/>
    </xf>
    <xf numFmtId="176" fontId="15" fillId="34" borderId="35" xfId="0" applyNumberFormat="1" applyFont="1" applyFill="1" applyBorder="1" applyAlignment="1">
      <alignment vertical="center" shrinkToFit="1"/>
    </xf>
    <xf numFmtId="176" fontId="15" fillId="34" borderId="47" xfId="0" applyNumberFormat="1" applyFont="1" applyFill="1" applyBorder="1" applyAlignment="1">
      <alignment vertical="center" shrinkToFit="1"/>
    </xf>
    <xf numFmtId="179" fontId="2" fillId="34" borderId="12" xfId="0" applyNumberFormat="1" applyFont="1" applyFill="1" applyBorder="1" applyAlignment="1" quotePrefix="1">
      <alignment horizontal="center" vertical="center" shrinkToFit="1"/>
    </xf>
    <xf numFmtId="0" fontId="2" fillId="34" borderId="19" xfId="0" applyFont="1" applyFill="1" applyBorder="1" applyAlignment="1">
      <alignment horizontal="left" vertical="center" shrinkToFit="1"/>
    </xf>
    <xf numFmtId="0" fontId="2" fillId="34" borderId="23" xfId="0" applyFont="1" applyFill="1" applyBorder="1" applyAlignment="1">
      <alignment horizontal="left" vertical="center" shrinkToFit="1"/>
    </xf>
    <xf numFmtId="0" fontId="1" fillId="34" borderId="13" xfId="0" applyFont="1" applyFill="1" applyBorder="1" applyAlignment="1">
      <alignment vertical="center" wrapText="1" shrinkToFit="1"/>
    </xf>
    <xf numFmtId="176" fontId="2" fillId="34" borderId="63" xfId="51" applyNumberFormat="1" applyFont="1" applyFill="1" applyBorder="1" applyAlignment="1">
      <alignment vertical="center" shrinkToFit="1"/>
    </xf>
    <xf numFmtId="176" fontId="2" fillId="34" borderId="52" xfId="51" applyNumberFormat="1" applyFont="1" applyFill="1" applyBorder="1" applyAlignment="1">
      <alignment vertical="center" shrinkToFit="1"/>
    </xf>
    <xf numFmtId="0" fontId="1" fillId="34" borderId="64" xfId="0" applyFont="1" applyFill="1" applyBorder="1" applyAlignment="1">
      <alignment vertical="center" shrinkToFit="1"/>
    </xf>
    <xf numFmtId="176" fontId="1" fillId="34" borderId="22" xfId="0" applyNumberFormat="1" applyFont="1" applyFill="1" applyBorder="1" applyAlignment="1">
      <alignment vertical="center" wrapText="1" shrinkToFit="1"/>
    </xf>
    <xf numFmtId="0" fontId="2" fillId="34" borderId="24" xfId="0" applyFont="1" applyFill="1" applyBorder="1" applyAlignment="1">
      <alignment horizontal="left" vertical="center" shrinkToFit="1"/>
    </xf>
    <xf numFmtId="176" fontId="1" fillId="34" borderId="27" xfId="0" applyNumberFormat="1" applyFont="1" applyFill="1" applyBorder="1" applyAlignment="1">
      <alignment vertical="center" wrapText="1" shrinkToFit="1"/>
    </xf>
    <xf numFmtId="176" fontId="1" fillId="34" borderId="36" xfId="0" applyNumberFormat="1" applyFont="1" applyFill="1" applyBorder="1" applyAlignment="1">
      <alignment vertical="center" shrinkToFit="1"/>
    </xf>
    <xf numFmtId="176" fontId="1" fillId="34" borderId="13" xfId="0" applyNumberFormat="1" applyFont="1" applyFill="1" applyBorder="1" applyAlignment="1">
      <alignment vertical="center" wrapText="1" shrinkToFit="1"/>
    </xf>
    <xf numFmtId="176" fontId="2" fillId="34" borderId="25" xfId="0" applyNumberFormat="1" applyFont="1" applyFill="1" applyBorder="1" applyAlignment="1">
      <alignment horizontal="right" vertical="center" shrinkToFit="1"/>
    </xf>
    <xf numFmtId="0" fontId="1" fillId="34" borderId="0" xfId="0" applyFont="1" applyFill="1" applyAlignment="1">
      <alignment horizontal="center" vertical="center"/>
    </xf>
    <xf numFmtId="179" fontId="2" fillId="34" borderId="21" xfId="0" applyNumberFormat="1" applyFont="1" applyFill="1" applyBorder="1" applyAlignment="1">
      <alignment horizontal="center" vertical="center" shrinkToFit="1"/>
    </xf>
    <xf numFmtId="38" fontId="2" fillId="34" borderId="0" xfId="51" applyFont="1" applyFill="1" applyAlignment="1">
      <alignment vertical="center"/>
    </xf>
    <xf numFmtId="176" fontId="2" fillId="34" borderId="98" xfId="51" applyNumberFormat="1" applyFont="1" applyFill="1" applyBorder="1" applyAlignment="1">
      <alignment vertical="center" shrinkToFit="1"/>
    </xf>
    <xf numFmtId="176" fontId="2" fillId="0" borderId="18" xfId="51"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0" fontId="10" fillId="0" borderId="23" xfId="0" applyFont="1" applyFill="1" applyBorder="1" applyAlignment="1">
      <alignment horizontal="distributed" vertical="center" indent="1"/>
    </xf>
    <xf numFmtId="176" fontId="2" fillId="34" borderId="33" xfId="0" applyNumberFormat="1" applyFont="1" applyFill="1" applyBorder="1" applyAlignment="1">
      <alignment horizontal="right" vertical="center" wrapText="1" shrinkToFit="1"/>
    </xf>
    <xf numFmtId="176" fontId="2" fillId="34" borderId="34" xfId="0" applyNumberFormat="1" applyFont="1" applyFill="1" applyBorder="1" applyAlignment="1">
      <alignment horizontal="right" vertical="center" wrapText="1" shrinkToFit="1"/>
    </xf>
    <xf numFmtId="0" fontId="2" fillId="0" borderId="83"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176" fontId="2" fillId="34" borderId="20" xfId="0" applyNumberFormat="1" applyFont="1" applyFill="1" applyBorder="1" applyAlignment="1">
      <alignment horizontal="right" vertical="center" wrapText="1" shrinkToFit="1"/>
    </xf>
    <xf numFmtId="176" fontId="2" fillId="34" borderId="21" xfId="0" applyNumberFormat="1" applyFont="1" applyFill="1" applyBorder="1" applyAlignment="1">
      <alignment horizontal="right" vertical="center" wrapText="1" shrinkToFit="1"/>
    </xf>
    <xf numFmtId="0" fontId="2" fillId="0" borderId="23" xfId="0" applyFont="1" applyFill="1" applyBorder="1" applyAlignment="1">
      <alignment horizontal="center" vertical="center" wrapText="1" shrinkToFit="1"/>
    </xf>
    <xf numFmtId="0" fontId="10" fillId="0" borderId="23" xfId="0" applyFont="1" applyFill="1" applyBorder="1" applyAlignment="1">
      <alignment horizontal="center" vertical="center" wrapText="1" shrinkToFit="1"/>
    </xf>
    <xf numFmtId="176" fontId="2" fillId="0" borderId="20" xfId="0" applyNumberFormat="1" applyFont="1" applyFill="1" applyBorder="1" applyAlignment="1">
      <alignment horizontal="right" vertical="center" wrapText="1" shrinkToFit="1"/>
    </xf>
    <xf numFmtId="176" fontId="2" fillId="0" borderId="21" xfId="0" applyNumberFormat="1" applyFont="1" applyFill="1" applyBorder="1" applyAlignment="1">
      <alignment horizontal="right" vertical="center" wrapText="1" shrinkToFit="1"/>
    </xf>
    <xf numFmtId="0" fontId="2" fillId="34" borderId="23" xfId="0" applyFont="1" applyFill="1" applyBorder="1" applyAlignment="1">
      <alignment horizontal="center" vertical="center" wrapText="1" shrinkToFit="1"/>
    </xf>
    <xf numFmtId="0" fontId="2" fillId="34" borderId="24" xfId="0" applyFont="1" applyFill="1" applyBorder="1" applyAlignment="1">
      <alignment horizontal="center" vertical="center" wrapText="1" shrinkToFit="1"/>
    </xf>
    <xf numFmtId="176" fontId="2" fillId="34" borderId="11" xfId="0" applyNumberFormat="1" applyFont="1" applyFill="1" applyBorder="1" applyAlignment="1">
      <alignment horizontal="center" vertical="center" shrinkToFit="1"/>
    </xf>
    <xf numFmtId="183" fontId="2" fillId="0" borderId="99" xfId="0" applyNumberFormat="1" applyFont="1" applyBorder="1" applyAlignment="1">
      <alignment horizontal="center" vertical="center" shrinkToFit="1"/>
    </xf>
    <xf numFmtId="183" fontId="2" fillId="0" borderId="100" xfId="0" applyNumberFormat="1" applyFont="1" applyBorder="1" applyAlignment="1">
      <alignment horizontal="center" vertical="center" shrinkToFit="1"/>
    </xf>
    <xf numFmtId="183" fontId="2" fillId="0" borderId="101" xfId="0" applyNumberFormat="1" applyFont="1" applyBorder="1" applyAlignment="1">
      <alignment horizontal="center" vertical="center" shrinkToFit="1"/>
    </xf>
    <xf numFmtId="183" fontId="2" fillId="0" borderId="102" xfId="0" applyNumberFormat="1" applyFont="1" applyBorder="1" applyAlignment="1">
      <alignment horizontal="center" vertical="center" shrinkToFit="1"/>
    </xf>
    <xf numFmtId="176" fontId="2" fillId="34" borderId="103" xfId="0" applyNumberFormat="1" applyFont="1" applyFill="1" applyBorder="1" applyAlignment="1">
      <alignment vertical="center" shrinkToFit="1"/>
    </xf>
    <xf numFmtId="176" fontId="2" fillId="34" borderId="104" xfId="0" applyNumberFormat="1" applyFont="1" applyFill="1" applyBorder="1" applyAlignment="1">
      <alignment vertical="center" shrinkToFit="1"/>
    </xf>
    <xf numFmtId="176" fontId="2" fillId="34" borderId="104" xfId="0" applyNumberFormat="1" applyFont="1" applyFill="1" applyBorder="1" applyAlignment="1">
      <alignment horizontal="right" vertical="center" shrinkToFit="1"/>
    </xf>
    <xf numFmtId="176" fontId="2" fillId="34" borderId="105" xfId="0" applyNumberFormat="1" applyFont="1" applyFill="1" applyBorder="1" applyAlignment="1">
      <alignment vertical="center" shrinkToFit="1"/>
    </xf>
    <xf numFmtId="183" fontId="2" fillId="0" borderId="66" xfId="0" applyNumberFormat="1" applyFont="1" applyBorder="1" applyAlignment="1">
      <alignment horizontal="center" vertical="center" shrinkToFit="1"/>
    </xf>
    <xf numFmtId="183" fontId="2" fillId="0" borderId="106" xfId="0" applyNumberFormat="1" applyFont="1" applyBorder="1" applyAlignment="1">
      <alignment horizontal="center" vertical="center" shrinkToFit="1"/>
    </xf>
    <xf numFmtId="183" fontId="2" fillId="0" borderId="106" xfId="0" applyNumberFormat="1" applyFont="1" applyFill="1" applyBorder="1" applyAlignment="1">
      <alignment horizontal="center" vertical="center" shrinkToFit="1"/>
    </xf>
    <xf numFmtId="176" fontId="11" fillId="34" borderId="13" xfId="0" applyNumberFormat="1" applyFont="1" applyFill="1" applyBorder="1" applyAlignment="1">
      <alignment horizontal="center" vertical="center" wrapText="1" shrinkToFit="1"/>
    </xf>
    <xf numFmtId="183" fontId="2" fillId="0" borderId="24" xfId="0" applyNumberFormat="1" applyFont="1" applyBorder="1" applyAlignment="1">
      <alignment horizontal="center" vertical="center" shrinkToFit="1"/>
    </xf>
    <xf numFmtId="178" fontId="2" fillId="0" borderId="33" xfId="0" applyNumberFormat="1" applyFont="1" applyFill="1" applyBorder="1" applyAlignment="1">
      <alignment horizontal="center" vertical="center" shrinkToFit="1"/>
    </xf>
    <xf numFmtId="179" fontId="2" fillId="34" borderId="58" xfId="0" applyNumberFormat="1" applyFont="1" applyFill="1" applyBorder="1" applyAlignment="1">
      <alignment horizontal="center" vertical="center" shrinkToFit="1"/>
    </xf>
    <xf numFmtId="183" fontId="0" fillId="0" borderId="85" xfId="0" applyNumberFormat="1" applyFill="1" applyBorder="1" applyAlignment="1">
      <alignment horizontal="center" vertical="center" shrinkToFit="1"/>
    </xf>
    <xf numFmtId="49" fontId="0" fillId="0" borderId="87" xfId="0" applyNumberFormat="1" applyFont="1" applyBorder="1" applyAlignment="1">
      <alignment horizontal="center" vertical="center"/>
    </xf>
    <xf numFmtId="0" fontId="2" fillId="34" borderId="19" xfId="0" applyFont="1" applyFill="1" applyBorder="1" applyAlignment="1">
      <alignment horizontal="center" vertical="center" wrapText="1" shrinkToFit="1"/>
    </xf>
    <xf numFmtId="176" fontId="2" fillId="34" borderId="27" xfId="0" applyNumberFormat="1" applyFont="1" applyFill="1" applyBorder="1" applyAlignment="1">
      <alignment horizontal="center" vertical="center" shrinkToFit="1"/>
    </xf>
    <xf numFmtId="0" fontId="4" fillId="0" borderId="0" xfId="0" applyFont="1" applyFill="1" applyAlignment="1">
      <alignment horizontal="left" vertical="center"/>
    </xf>
    <xf numFmtId="176" fontId="2" fillId="0" borderId="27" xfId="0" applyNumberFormat="1" applyFont="1" applyFill="1" applyBorder="1" applyAlignment="1">
      <alignment horizontal="center" vertical="center" shrinkToFit="1"/>
    </xf>
    <xf numFmtId="179" fontId="2" fillId="0" borderId="25" xfId="0" applyNumberFormat="1" applyFont="1" applyFill="1" applyBorder="1" applyAlignment="1">
      <alignment horizontal="center" vertical="center" shrinkToFit="1"/>
    </xf>
    <xf numFmtId="181" fontId="2" fillId="34" borderId="34" xfId="0" applyNumberFormat="1" applyFont="1" applyFill="1" applyBorder="1" applyAlignment="1">
      <alignment vertical="center" shrinkToFit="1"/>
    </xf>
    <xf numFmtId="176" fontId="2" fillId="34" borderId="20" xfId="51" applyNumberFormat="1" applyFont="1" applyFill="1" applyBorder="1" applyAlignment="1">
      <alignment horizontal="right" vertical="center" indent="1" shrinkToFit="1"/>
    </xf>
    <xf numFmtId="176" fontId="2" fillId="34" borderId="21" xfId="51" applyNumberFormat="1" applyFont="1" applyFill="1" applyBorder="1" applyAlignment="1">
      <alignment horizontal="right" vertical="center" indent="1" shrinkToFit="1"/>
    </xf>
    <xf numFmtId="176" fontId="2" fillId="34" borderId="21" xfId="51" applyNumberFormat="1" applyFont="1" applyFill="1" applyBorder="1" applyAlignment="1">
      <alignment horizontal="center" vertical="center" shrinkToFit="1"/>
    </xf>
    <xf numFmtId="176" fontId="2" fillId="34" borderId="25" xfId="51" applyNumberFormat="1" applyFont="1" applyFill="1" applyBorder="1" applyAlignment="1">
      <alignment horizontal="right" vertical="center" indent="1" shrinkToFit="1"/>
    </xf>
    <xf numFmtId="176" fontId="2" fillId="34" borderId="26" xfId="51" applyNumberFormat="1" applyFont="1" applyFill="1" applyBorder="1" applyAlignment="1">
      <alignment horizontal="right" vertical="center" indent="1" shrinkToFit="1"/>
    </xf>
    <xf numFmtId="176" fontId="2" fillId="34" borderId="29" xfId="51" applyNumberFormat="1" applyFont="1" applyFill="1" applyBorder="1" applyAlignment="1">
      <alignment horizontal="right" vertical="center" indent="1" shrinkToFit="1"/>
    </xf>
    <xf numFmtId="176" fontId="2" fillId="34" borderId="30" xfId="51" applyNumberFormat="1" applyFont="1" applyFill="1" applyBorder="1" applyAlignment="1">
      <alignment horizontal="right" vertical="center" indent="1" shrinkToFit="1"/>
    </xf>
    <xf numFmtId="176" fontId="2" fillId="34" borderId="31" xfId="51" applyNumberFormat="1" applyFont="1" applyFill="1" applyBorder="1" applyAlignment="1">
      <alignment horizontal="right" vertical="center" indent="1" shrinkToFit="1"/>
    </xf>
    <xf numFmtId="176" fontId="2" fillId="34" borderId="33" xfId="0" applyNumberFormat="1" applyFont="1" applyFill="1" applyBorder="1" applyAlignment="1">
      <alignment horizontal="right" vertical="center" indent="1" shrinkToFit="1"/>
    </xf>
    <xf numFmtId="176" fontId="2" fillId="34" borderId="34" xfId="0" applyNumberFormat="1" applyFont="1" applyFill="1" applyBorder="1" applyAlignment="1">
      <alignment horizontal="right" vertical="center" indent="1" shrinkToFit="1"/>
    </xf>
    <xf numFmtId="176" fontId="2" fillId="34" borderId="20" xfId="0" applyNumberFormat="1" applyFont="1" applyFill="1" applyBorder="1" applyAlignment="1">
      <alignment horizontal="right" vertical="center" indent="1" shrinkToFit="1"/>
    </xf>
    <xf numFmtId="176" fontId="2" fillId="34" borderId="21" xfId="0" applyNumberFormat="1" applyFont="1" applyFill="1" applyBorder="1" applyAlignment="1">
      <alignment horizontal="right" vertical="center" indent="1" shrinkToFit="1"/>
    </xf>
    <xf numFmtId="0" fontId="2" fillId="34" borderId="19" xfId="0" applyFont="1" applyFill="1" applyBorder="1" applyAlignment="1">
      <alignment horizontal="center" vertical="center" wrapText="1"/>
    </xf>
    <xf numFmtId="176" fontId="2" fillId="34" borderId="11" xfId="0" applyNumberFormat="1" applyFont="1" applyFill="1" applyBorder="1" applyAlignment="1">
      <alignment horizontal="right" vertical="center" indent="1" shrinkToFit="1"/>
    </xf>
    <xf numFmtId="176" fontId="2" fillId="34" borderId="12" xfId="0" applyNumberFormat="1" applyFont="1" applyFill="1" applyBorder="1" applyAlignment="1">
      <alignment horizontal="right" vertical="center" indent="1" shrinkToFit="1"/>
    </xf>
    <xf numFmtId="176" fontId="2" fillId="34" borderId="35" xfId="0" applyNumberFormat="1" applyFont="1" applyFill="1" applyBorder="1" applyAlignment="1">
      <alignment horizontal="right" vertical="center" indent="1" shrinkToFit="1"/>
    </xf>
    <xf numFmtId="176" fontId="2" fillId="34" borderId="31" xfId="0" applyNumberFormat="1" applyFont="1" applyFill="1" applyBorder="1" applyAlignment="1">
      <alignment horizontal="right" vertical="center" indent="1" shrinkToFit="1"/>
    </xf>
    <xf numFmtId="176" fontId="2" fillId="34" borderId="30" xfId="0" applyNumberFormat="1" applyFont="1" applyFill="1" applyBorder="1" applyAlignment="1">
      <alignment horizontal="right" vertical="center" indent="1" shrinkToFit="1"/>
    </xf>
    <xf numFmtId="176" fontId="2" fillId="34" borderId="77" xfId="51" applyNumberFormat="1" applyFont="1" applyFill="1" applyBorder="1" applyAlignment="1">
      <alignment vertical="center" shrinkToFit="1"/>
    </xf>
    <xf numFmtId="176" fontId="2" fillId="34" borderId="78" xfId="51" applyNumberFormat="1" applyFont="1" applyFill="1" applyBorder="1" applyAlignment="1">
      <alignment vertical="center" shrinkToFit="1"/>
    </xf>
    <xf numFmtId="0" fontId="2" fillId="34" borderId="79" xfId="0" applyFont="1" applyFill="1" applyBorder="1" applyAlignment="1">
      <alignment vertical="center" shrinkToFit="1"/>
    </xf>
    <xf numFmtId="0" fontId="2" fillId="34" borderId="18" xfId="0" applyFont="1" applyFill="1" applyBorder="1" applyAlignment="1">
      <alignment horizontal="center" vertical="center"/>
    </xf>
    <xf numFmtId="176" fontId="2" fillId="34" borderId="107" xfId="51" applyNumberFormat="1" applyFont="1" applyFill="1" applyBorder="1" applyAlignment="1">
      <alignment vertical="center" shrinkToFit="1"/>
    </xf>
    <xf numFmtId="0" fontId="2" fillId="34" borderId="108" xfId="0" applyFont="1" applyFill="1" applyBorder="1" applyAlignment="1">
      <alignment vertical="center" shrinkToFit="1"/>
    </xf>
    <xf numFmtId="0" fontId="8" fillId="0" borderId="83" xfId="64" applyFont="1" applyFill="1" applyBorder="1" applyAlignment="1">
      <alignment vertical="center" shrinkToFit="1"/>
      <protection/>
    </xf>
    <xf numFmtId="0" fontId="8" fillId="0" borderId="23" xfId="64" applyFont="1" applyFill="1" applyBorder="1" applyAlignment="1">
      <alignment vertical="center" shrinkToFit="1"/>
      <protection/>
    </xf>
    <xf numFmtId="0" fontId="8" fillId="0" borderId="50" xfId="64" applyFont="1" applyFill="1" applyBorder="1" applyAlignment="1">
      <alignment vertical="center" shrinkToFit="1"/>
      <protection/>
    </xf>
    <xf numFmtId="49" fontId="2" fillId="0" borderId="33" xfId="0" applyNumberFormat="1" applyFont="1" applyFill="1" applyBorder="1" applyAlignment="1">
      <alignment horizontal="right" vertical="center" shrinkToFit="1"/>
    </xf>
    <xf numFmtId="0" fontId="11" fillId="0" borderId="22" xfId="0" applyFont="1" applyFill="1" applyBorder="1" applyAlignment="1">
      <alignment vertical="center" wrapText="1" shrinkToFit="1"/>
    </xf>
    <xf numFmtId="176" fontId="2" fillId="0" borderId="78" xfId="0" applyNumberFormat="1" applyFont="1" applyFill="1" applyBorder="1" applyAlignment="1">
      <alignment horizontal="right" vertical="center" shrinkToFit="1"/>
    </xf>
    <xf numFmtId="0" fontId="2" fillId="0" borderId="76" xfId="0" applyFont="1" applyFill="1" applyBorder="1" applyAlignment="1">
      <alignment horizontal="center" vertical="center" shrinkToFit="1"/>
    </xf>
    <xf numFmtId="176" fontId="2" fillId="0" borderId="77" xfId="0" applyNumberFormat="1" applyFont="1" applyFill="1" applyBorder="1" applyAlignment="1">
      <alignment vertical="center" shrinkToFit="1"/>
    </xf>
    <xf numFmtId="176" fontId="2" fillId="0" borderId="78" xfId="0" applyNumberFormat="1" applyFont="1" applyFill="1" applyBorder="1" applyAlignment="1">
      <alignment vertical="center" shrinkToFit="1"/>
    </xf>
    <xf numFmtId="176" fontId="2" fillId="0" borderId="79"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0" fontId="58" fillId="34" borderId="14" xfId="0" applyFont="1" applyFill="1" applyBorder="1" applyAlignment="1">
      <alignment vertical="center"/>
    </xf>
    <xf numFmtId="0" fontId="55" fillId="34" borderId="14" xfId="0" applyFont="1" applyFill="1" applyBorder="1" applyAlignment="1">
      <alignment vertical="center"/>
    </xf>
    <xf numFmtId="0" fontId="57" fillId="35" borderId="59" xfId="0" applyFont="1" applyFill="1" applyBorder="1" applyAlignment="1">
      <alignment horizontal="center" vertical="center" wrapText="1"/>
    </xf>
    <xf numFmtId="0" fontId="57" fillId="35" borderId="60" xfId="0" applyFont="1" applyFill="1" applyBorder="1" applyAlignment="1">
      <alignment horizontal="center" vertical="center" wrapText="1"/>
    </xf>
    <xf numFmtId="0" fontId="57" fillId="35" borderId="61" xfId="0" applyFont="1" applyFill="1" applyBorder="1" applyAlignment="1">
      <alignment horizontal="center" vertical="center" wrapText="1"/>
    </xf>
    <xf numFmtId="0" fontId="57" fillId="35" borderId="62" xfId="0" applyFont="1" applyFill="1" applyBorder="1" applyAlignment="1">
      <alignment horizontal="center" vertical="center" wrapText="1"/>
    </xf>
    <xf numFmtId="176" fontId="55" fillId="34" borderId="15" xfId="51" applyNumberFormat="1" applyFont="1" applyFill="1" applyBorder="1" applyAlignment="1">
      <alignment vertical="center" shrinkToFit="1"/>
    </xf>
    <xf numFmtId="176" fontId="55" fillId="34" borderId="16" xfId="51" applyNumberFormat="1" applyFont="1" applyFill="1" applyBorder="1" applyAlignment="1">
      <alignment vertical="center" shrinkToFit="1"/>
    </xf>
    <xf numFmtId="176" fontId="55" fillId="34" borderId="17" xfId="51" applyNumberFormat="1" applyFont="1" applyFill="1" applyBorder="1" applyAlignment="1">
      <alignment vertical="center" shrinkToFit="1"/>
    </xf>
    <xf numFmtId="176" fontId="55" fillId="34" borderId="18" xfId="51" applyNumberFormat="1" applyFont="1" applyFill="1" applyBorder="1" applyAlignment="1">
      <alignment vertical="center" shrinkToFit="1"/>
    </xf>
    <xf numFmtId="176" fontId="55" fillId="0" borderId="20" xfId="51" applyNumberFormat="1" applyFont="1" applyFill="1" applyBorder="1" applyAlignment="1">
      <alignment vertical="center" shrinkToFit="1"/>
    </xf>
    <xf numFmtId="176" fontId="55" fillId="0" borderId="21" xfId="51" applyNumberFormat="1" applyFont="1" applyFill="1" applyBorder="1" applyAlignment="1">
      <alignment vertical="center" shrinkToFit="1"/>
    </xf>
    <xf numFmtId="0" fontId="55" fillId="34" borderId="22" xfId="0" applyFont="1" applyFill="1" applyBorder="1" applyAlignment="1">
      <alignment vertical="center" shrinkToFit="1"/>
    </xf>
    <xf numFmtId="176" fontId="55" fillId="0" borderId="11" xfId="51" applyNumberFormat="1" applyFont="1" applyFill="1" applyBorder="1" applyAlignment="1">
      <alignment vertical="center" shrinkToFit="1"/>
    </xf>
    <xf numFmtId="176" fontId="55" fillId="0" borderId="12" xfId="51" applyNumberFormat="1" applyFont="1" applyFill="1" applyBorder="1" applyAlignment="1">
      <alignment vertical="center" shrinkToFit="1"/>
    </xf>
    <xf numFmtId="176" fontId="55" fillId="34" borderId="12" xfId="51" applyNumberFormat="1" applyFont="1" applyFill="1" applyBorder="1" applyAlignment="1">
      <alignment horizontal="right" vertical="center" shrinkToFit="1"/>
    </xf>
    <xf numFmtId="176" fontId="55" fillId="0" borderId="21" xfId="51" applyNumberFormat="1" applyFont="1" applyFill="1" applyBorder="1" applyAlignment="1">
      <alignment horizontal="right" vertical="center" shrinkToFit="1"/>
    </xf>
    <xf numFmtId="176" fontId="55" fillId="0" borderId="12" xfId="51" applyNumberFormat="1" applyFont="1" applyFill="1" applyBorder="1" applyAlignment="1">
      <alignment horizontal="right" vertical="center" shrinkToFit="1"/>
    </xf>
    <xf numFmtId="176" fontId="55" fillId="0" borderId="25" xfId="51" applyNumberFormat="1" applyFont="1" applyFill="1" applyBorder="1" applyAlignment="1">
      <alignment vertical="center" shrinkToFit="1"/>
    </xf>
    <xf numFmtId="176" fontId="55" fillId="0" borderId="26" xfId="51" applyNumberFormat="1" applyFont="1" applyFill="1" applyBorder="1" applyAlignment="1">
      <alignment vertical="center" shrinkToFit="1"/>
    </xf>
    <xf numFmtId="176" fontId="55" fillId="34" borderId="26" xfId="51" applyNumberFormat="1" applyFont="1" applyFill="1" applyBorder="1" applyAlignment="1">
      <alignment horizontal="right" vertical="center" shrinkToFit="1"/>
    </xf>
    <xf numFmtId="176" fontId="55" fillId="0" borderId="33" xfId="0" applyNumberFormat="1" applyFont="1" applyFill="1" applyBorder="1" applyAlignment="1">
      <alignment vertical="center" shrinkToFit="1"/>
    </xf>
    <xf numFmtId="176" fontId="55" fillId="0" borderId="22" xfId="0" applyNumberFormat="1" applyFont="1" applyFill="1" applyBorder="1" applyAlignment="1">
      <alignment horizontal="center" vertical="center" shrinkToFit="1"/>
    </xf>
    <xf numFmtId="176" fontId="55" fillId="0" borderId="11" xfId="0" applyNumberFormat="1" applyFont="1" applyFill="1" applyBorder="1" applyAlignment="1">
      <alignment vertical="center" shrinkToFit="1"/>
    </xf>
    <xf numFmtId="176" fontId="55" fillId="0" borderId="13" xfId="0" applyNumberFormat="1" applyFont="1" applyFill="1" applyBorder="1" applyAlignment="1">
      <alignment horizontal="center" vertical="center" shrinkToFit="1"/>
    </xf>
    <xf numFmtId="176" fontId="55" fillId="0" borderId="13" xfId="0" applyNumberFormat="1" applyFont="1" applyFill="1" applyBorder="1" applyAlignment="1">
      <alignment vertical="center" shrinkToFit="1"/>
    </xf>
    <xf numFmtId="176" fontId="55" fillId="0" borderId="25" xfId="0" applyNumberFormat="1" applyFont="1" applyFill="1" applyBorder="1" applyAlignment="1">
      <alignment vertical="center" shrinkToFit="1"/>
    </xf>
    <xf numFmtId="176" fontId="55" fillId="0" borderId="26" xfId="0" applyNumberFormat="1" applyFont="1" applyFill="1" applyBorder="1" applyAlignment="1">
      <alignment vertical="center" shrinkToFit="1"/>
    </xf>
    <xf numFmtId="176" fontId="55" fillId="0" borderId="26" xfId="0" applyNumberFormat="1" applyFont="1" applyFill="1" applyBorder="1" applyAlignment="1">
      <alignment horizontal="right" vertical="center" shrinkToFit="1"/>
    </xf>
    <xf numFmtId="176" fontId="55" fillId="0" borderId="27" xfId="0" applyNumberFormat="1" applyFont="1" applyFill="1" applyBorder="1" applyAlignment="1">
      <alignment vertical="center" shrinkToFit="1"/>
    </xf>
    <xf numFmtId="176" fontId="55" fillId="0" borderId="35" xfId="0" applyNumberFormat="1" applyFont="1" applyFill="1" applyBorder="1" applyAlignment="1">
      <alignment horizontal="center" vertical="center" shrinkToFit="1"/>
    </xf>
    <xf numFmtId="176" fontId="55" fillId="0" borderId="31" xfId="0" applyNumberFormat="1" applyFont="1" applyFill="1" applyBorder="1" applyAlignment="1">
      <alignment horizontal="center" vertical="center" shrinkToFit="1"/>
    </xf>
    <xf numFmtId="176" fontId="55" fillId="0" borderId="30" xfId="0" applyNumberFormat="1" applyFont="1" applyFill="1" applyBorder="1" applyAlignment="1">
      <alignment vertical="center" shrinkToFit="1"/>
    </xf>
    <xf numFmtId="176" fontId="55" fillId="0" borderId="31" xfId="0" applyNumberFormat="1" applyFont="1" applyFill="1" applyBorder="1" applyAlignment="1">
      <alignment vertical="center" shrinkToFit="1"/>
    </xf>
    <xf numFmtId="0" fontId="55" fillId="34" borderId="83" xfId="0" applyFont="1" applyFill="1" applyBorder="1" applyAlignment="1">
      <alignment horizontal="center" vertical="center" shrinkToFit="1"/>
    </xf>
    <xf numFmtId="176" fontId="55" fillId="34" borderId="36" xfId="0" applyNumberFormat="1" applyFont="1" applyFill="1" applyBorder="1" applyAlignment="1">
      <alignment vertical="center" shrinkToFit="1"/>
    </xf>
    <xf numFmtId="176" fontId="55" fillId="34" borderId="26" xfId="0" applyNumberFormat="1" applyFont="1" applyFill="1" applyBorder="1" applyAlignment="1">
      <alignment horizontal="right" vertical="center" shrinkToFit="1"/>
    </xf>
    <xf numFmtId="0" fontId="55" fillId="34" borderId="109" xfId="0" applyFont="1" applyFill="1" applyBorder="1" applyAlignment="1">
      <alignment horizontal="distributed" vertical="center" indent="1"/>
    </xf>
    <xf numFmtId="179" fontId="55" fillId="34" borderId="110" xfId="0" applyNumberFormat="1" applyFont="1" applyFill="1" applyBorder="1" applyAlignment="1">
      <alignment horizontal="center" vertical="center" shrinkToFit="1"/>
    </xf>
    <xf numFmtId="179" fontId="55" fillId="34" borderId="111" xfId="0" applyNumberFormat="1" applyFont="1" applyFill="1" applyBorder="1" applyAlignment="1">
      <alignment horizontal="center" vertical="center" shrinkToFit="1"/>
    </xf>
    <xf numFmtId="181" fontId="55" fillId="34" borderId="111" xfId="0" applyNumberFormat="1" applyFont="1" applyFill="1" applyBorder="1" applyAlignment="1">
      <alignment vertical="center"/>
    </xf>
    <xf numFmtId="181" fontId="55" fillId="34" borderId="112" xfId="0" applyNumberFormat="1" applyFont="1" applyFill="1" applyBorder="1" applyAlignment="1">
      <alignment vertical="center"/>
    </xf>
    <xf numFmtId="0" fontId="55" fillId="34" borderId="113" xfId="0" applyFont="1" applyFill="1" applyBorder="1" applyAlignment="1">
      <alignment horizontal="distributed" vertical="center" indent="1"/>
    </xf>
    <xf numFmtId="179" fontId="55" fillId="34" borderId="114" xfId="0" applyNumberFormat="1" applyFont="1" applyFill="1" applyBorder="1" applyAlignment="1">
      <alignment horizontal="center" vertical="center" shrinkToFit="1"/>
    </xf>
    <xf numFmtId="179" fontId="55" fillId="34" borderId="115" xfId="0" applyNumberFormat="1" applyFont="1" applyFill="1" applyBorder="1" applyAlignment="1">
      <alignment horizontal="center" vertical="center" shrinkToFit="1"/>
    </xf>
    <xf numFmtId="181" fontId="55" fillId="34" borderId="115" xfId="0" applyNumberFormat="1" applyFont="1" applyFill="1" applyBorder="1" applyAlignment="1">
      <alignment vertical="center"/>
    </xf>
    <xf numFmtId="181" fontId="55" fillId="34" borderId="116" xfId="0" applyNumberFormat="1" applyFont="1" applyFill="1" applyBorder="1" applyAlignment="1">
      <alignment vertical="center"/>
    </xf>
    <xf numFmtId="0" fontId="2" fillId="0" borderId="80" xfId="0" applyFont="1" applyFill="1" applyBorder="1" applyAlignment="1">
      <alignment horizontal="center" vertical="center" shrinkToFit="1"/>
    </xf>
    <xf numFmtId="0" fontId="2" fillId="0" borderId="117" xfId="0" applyFont="1" applyFill="1" applyBorder="1" applyAlignment="1">
      <alignment horizontal="center" vertical="center" shrinkToFit="1"/>
    </xf>
    <xf numFmtId="0" fontId="2" fillId="34" borderId="71" xfId="0" applyFont="1" applyFill="1" applyBorder="1" applyAlignment="1">
      <alignment horizontal="center" vertical="center" shrinkToFit="1"/>
    </xf>
    <xf numFmtId="0" fontId="2" fillId="34" borderId="118" xfId="0" applyFont="1" applyFill="1" applyBorder="1" applyAlignment="1">
      <alignment horizontal="center" vertical="center" shrinkToFit="1"/>
    </xf>
    <xf numFmtId="0" fontId="1" fillId="35" borderId="119" xfId="0" applyFont="1" applyFill="1" applyBorder="1" applyAlignment="1">
      <alignment horizontal="center" vertical="center" wrapText="1"/>
    </xf>
    <xf numFmtId="0" fontId="1" fillId="35" borderId="120" xfId="0" applyFont="1" applyFill="1" applyBorder="1" applyAlignment="1">
      <alignment horizontal="center" vertical="center"/>
    </xf>
    <xf numFmtId="0" fontId="1" fillId="35" borderId="120" xfId="0" applyFont="1" applyFill="1" applyBorder="1" applyAlignment="1">
      <alignment horizontal="center" vertical="center" wrapText="1"/>
    </xf>
    <xf numFmtId="0" fontId="2" fillId="35" borderId="121" xfId="0" applyFont="1" applyFill="1" applyBorder="1" applyAlignment="1">
      <alignment horizontal="center" vertical="center"/>
    </xf>
    <xf numFmtId="0" fontId="2" fillId="35" borderId="122" xfId="0" applyFont="1" applyFill="1" applyBorder="1" applyAlignment="1">
      <alignment horizontal="center" vertical="center"/>
    </xf>
    <xf numFmtId="0" fontId="2" fillId="35" borderId="123" xfId="0" applyFont="1" applyFill="1" applyBorder="1" applyAlignment="1">
      <alignment horizontal="center" vertical="center" wrapText="1"/>
    </xf>
    <xf numFmtId="0" fontId="2" fillId="35" borderId="124" xfId="0" applyFont="1" applyFill="1" applyBorder="1" applyAlignment="1">
      <alignment horizontal="center" vertical="center"/>
    </xf>
    <xf numFmtId="0" fontId="2" fillId="0" borderId="82" xfId="0" applyFont="1" applyFill="1" applyBorder="1" applyAlignment="1">
      <alignment horizontal="center" vertical="center" shrinkToFit="1"/>
    </xf>
    <xf numFmtId="0" fontId="2" fillId="0" borderId="125" xfId="0" applyFont="1" applyFill="1" applyBorder="1" applyAlignment="1">
      <alignment horizontal="center" vertical="center" shrinkToFit="1"/>
    </xf>
    <xf numFmtId="0" fontId="2" fillId="35" borderId="126" xfId="0" applyFont="1" applyFill="1" applyBorder="1" applyAlignment="1">
      <alignment horizontal="center" vertical="center" shrinkToFit="1"/>
    </xf>
    <xf numFmtId="0" fontId="2" fillId="35" borderId="127" xfId="0" applyFont="1" applyFill="1" applyBorder="1" applyAlignment="1">
      <alignment horizontal="center" vertical="center" shrinkToFit="1"/>
    </xf>
    <xf numFmtId="0" fontId="2" fillId="35" borderId="128" xfId="0" applyFont="1" applyFill="1" applyBorder="1" applyAlignment="1">
      <alignment horizontal="center" vertical="center" wrapText="1"/>
    </xf>
    <xf numFmtId="0" fontId="2" fillId="35" borderId="129" xfId="0" applyFont="1" applyFill="1" applyBorder="1" applyAlignment="1">
      <alignment horizontal="center" vertical="center"/>
    </xf>
    <xf numFmtId="0" fontId="2" fillId="35" borderId="119" xfId="0" applyFont="1" applyFill="1" applyBorder="1" applyAlignment="1">
      <alignment horizontal="center" vertical="center" wrapText="1"/>
    </xf>
    <xf numFmtId="0" fontId="2" fillId="35" borderId="120" xfId="0" applyFont="1" applyFill="1" applyBorder="1" applyAlignment="1">
      <alignment horizontal="center" vertical="center"/>
    </xf>
    <xf numFmtId="0" fontId="2" fillId="35" borderId="126" xfId="0" applyFont="1" applyFill="1" applyBorder="1" applyAlignment="1">
      <alignment horizontal="center" vertical="center"/>
    </xf>
    <xf numFmtId="0" fontId="2" fillId="35" borderId="127" xfId="0" applyFont="1" applyFill="1" applyBorder="1" applyAlignment="1">
      <alignment horizontal="center" vertical="center"/>
    </xf>
    <xf numFmtId="0" fontId="2" fillId="35" borderId="120" xfId="0" applyFont="1" applyFill="1" applyBorder="1" applyAlignment="1">
      <alignment horizontal="center" vertical="center" wrapText="1"/>
    </xf>
    <xf numFmtId="0" fontId="2" fillId="35" borderId="119" xfId="0" applyFont="1" applyFill="1" applyBorder="1" applyAlignment="1">
      <alignment horizontal="center" vertical="center"/>
    </xf>
    <xf numFmtId="0" fontId="2" fillId="35" borderId="128" xfId="0" applyFont="1" applyFill="1" applyBorder="1" applyAlignment="1">
      <alignment horizontal="center" vertical="center"/>
    </xf>
    <xf numFmtId="0" fontId="2" fillId="0" borderId="71" xfId="0" applyFont="1" applyFill="1" applyBorder="1" applyAlignment="1">
      <alignment horizontal="center" vertical="center" shrinkToFit="1"/>
    </xf>
    <xf numFmtId="0" fontId="2" fillId="0" borderId="118" xfId="0" applyFont="1" applyFill="1" applyBorder="1" applyAlignment="1">
      <alignment horizontal="center" vertical="center" shrinkToFit="1"/>
    </xf>
    <xf numFmtId="0" fontId="2" fillId="0" borderId="97" xfId="0" applyFont="1" applyFill="1" applyBorder="1" applyAlignment="1">
      <alignment horizontal="center" vertical="center" shrinkToFit="1"/>
    </xf>
    <xf numFmtId="0" fontId="2" fillId="0" borderId="130" xfId="0" applyFont="1" applyFill="1" applyBorder="1" applyAlignment="1">
      <alignment horizontal="center" vertical="center" shrinkToFit="1"/>
    </xf>
    <xf numFmtId="0" fontId="55" fillId="34" borderId="80" xfId="0" applyFont="1" applyFill="1" applyBorder="1" applyAlignment="1">
      <alignment horizontal="center" vertical="center" shrinkToFit="1"/>
    </xf>
    <xf numFmtId="0" fontId="55" fillId="34" borderId="117" xfId="0" applyFont="1" applyFill="1" applyBorder="1" applyAlignment="1">
      <alignment horizontal="center" vertical="center" shrinkToFit="1"/>
    </xf>
    <xf numFmtId="0" fontId="55" fillId="34" borderId="97" xfId="0" applyFont="1" applyFill="1" applyBorder="1" applyAlignment="1">
      <alignment horizontal="center" vertical="center" shrinkToFit="1"/>
    </xf>
    <xf numFmtId="0" fontId="55" fillId="34" borderId="130" xfId="0" applyFont="1" applyFill="1" applyBorder="1" applyAlignment="1">
      <alignment horizontal="center" vertical="center" shrinkToFit="1"/>
    </xf>
    <xf numFmtId="0" fontId="55" fillId="34" borderId="71" xfId="0" applyFont="1" applyFill="1" applyBorder="1" applyAlignment="1">
      <alignment horizontal="center" vertical="center" shrinkToFit="1"/>
    </xf>
    <xf numFmtId="0" fontId="55" fillId="34" borderId="118" xfId="0" applyFont="1" applyFill="1" applyBorder="1" applyAlignment="1">
      <alignment horizontal="center" vertical="center" shrinkToFit="1"/>
    </xf>
    <xf numFmtId="0" fontId="57" fillId="35" borderId="119" xfId="0" applyFont="1" applyFill="1" applyBorder="1" applyAlignment="1">
      <alignment horizontal="center" vertical="center" wrapText="1"/>
    </xf>
    <xf numFmtId="0" fontId="57" fillId="35" borderId="120" xfId="0" applyFont="1" applyFill="1" applyBorder="1" applyAlignment="1">
      <alignment horizontal="center" vertical="center"/>
    </xf>
    <xf numFmtId="0" fontId="57" fillId="35" borderId="120" xfId="0" applyFont="1" applyFill="1" applyBorder="1" applyAlignment="1">
      <alignment horizontal="center" vertical="center" wrapText="1"/>
    </xf>
    <xf numFmtId="0" fontId="55" fillId="35" borderId="121" xfId="0" applyFont="1" applyFill="1" applyBorder="1" applyAlignment="1">
      <alignment horizontal="center" vertical="center"/>
    </xf>
    <xf numFmtId="0" fontId="55" fillId="35" borderId="122" xfId="0" applyFont="1" applyFill="1" applyBorder="1" applyAlignment="1">
      <alignment horizontal="center" vertical="center"/>
    </xf>
    <xf numFmtId="0" fontId="55" fillId="35" borderId="123" xfId="0" applyFont="1" applyFill="1" applyBorder="1" applyAlignment="1">
      <alignment horizontal="center" vertical="center" wrapText="1"/>
    </xf>
    <xf numFmtId="0" fontId="55" fillId="35" borderId="124" xfId="0" applyFont="1" applyFill="1" applyBorder="1" applyAlignment="1">
      <alignment horizontal="center" vertical="center"/>
    </xf>
    <xf numFmtId="0" fontId="55" fillId="34" borderId="131" xfId="0" applyFont="1" applyFill="1" applyBorder="1" applyAlignment="1">
      <alignment horizontal="center" vertical="center" shrinkToFit="1"/>
    </xf>
    <xf numFmtId="0" fontId="55" fillId="34" borderId="132" xfId="0" applyFont="1" applyFill="1" applyBorder="1" applyAlignment="1">
      <alignment horizontal="center" vertical="center" shrinkToFit="1"/>
    </xf>
    <xf numFmtId="0" fontId="55" fillId="35" borderId="126" xfId="0" applyFont="1" applyFill="1" applyBorder="1" applyAlignment="1">
      <alignment horizontal="center" vertical="center" shrinkToFit="1"/>
    </xf>
    <xf numFmtId="0" fontId="55" fillId="35" borderId="127" xfId="0" applyFont="1" applyFill="1" applyBorder="1" applyAlignment="1">
      <alignment horizontal="center" vertical="center" shrinkToFit="1"/>
    </xf>
    <xf numFmtId="0" fontId="55" fillId="35" borderId="128" xfId="0" applyFont="1" applyFill="1" applyBorder="1" applyAlignment="1">
      <alignment horizontal="center" vertical="center" wrapText="1"/>
    </xf>
    <xf numFmtId="0" fontId="55" fillId="35" borderId="129" xfId="0" applyFont="1" applyFill="1" applyBorder="1" applyAlignment="1">
      <alignment horizontal="center" vertical="center"/>
    </xf>
    <xf numFmtId="0" fontId="55" fillId="35" borderId="119" xfId="0" applyFont="1" applyFill="1" applyBorder="1" applyAlignment="1">
      <alignment horizontal="center" vertical="center" wrapText="1"/>
    </xf>
    <xf numFmtId="0" fontId="55" fillId="35" borderId="120" xfId="0" applyFont="1" applyFill="1" applyBorder="1" applyAlignment="1">
      <alignment horizontal="center" vertical="center"/>
    </xf>
    <xf numFmtId="0" fontId="55" fillId="35" borderId="126" xfId="0" applyFont="1" applyFill="1" applyBorder="1" applyAlignment="1">
      <alignment horizontal="center" vertical="center"/>
    </xf>
    <xf numFmtId="0" fontId="55" fillId="35" borderId="127" xfId="0" applyFont="1" applyFill="1" applyBorder="1" applyAlignment="1">
      <alignment horizontal="center" vertical="center"/>
    </xf>
    <xf numFmtId="0" fontId="55" fillId="35" borderId="120" xfId="0" applyFont="1" applyFill="1" applyBorder="1" applyAlignment="1">
      <alignment horizontal="center" vertical="center" wrapText="1"/>
    </xf>
    <xf numFmtId="0" fontId="55" fillId="35" borderId="119" xfId="0" applyFont="1" applyFill="1" applyBorder="1" applyAlignment="1">
      <alignment horizontal="center" vertical="center"/>
    </xf>
    <xf numFmtId="0" fontId="55" fillId="35" borderId="128" xfId="0" applyFont="1" applyFill="1" applyBorder="1" applyAlignment="1">
      <alignment horizontal="center" vertical="center"/>
    </xf>
    <xf numFmtId="0" fontId="2" fillId="34" borderId="131" xfId="0" applyFont="1" applyFill="1" applyBorder="1" applyAlignment="1">
      <alignment horizontal="center" vertical="center" shrinkToFit="1"/>
    </xf>
    <xf numFmtId="0" fontId="2" fillId="34" borderId="132" xfId="0" applyFont="1" applyFill="1" applyBorder="1" applyAlignment="1">
      <alignment horizontal="center" vertical="center" shrinkToFit="1"/>
    </xf>
    <xf numFmtId="0" fontId="2" fillId="34" borderId="80" xfId="0" applyFont="1" applyFill="1" applyBorder="1" applyAlignment="1">
      <alignment horizontal="center" vertical="center" shrinkToFit="1"/>
    </xf>
    <xf numFmtId="0" fontId="2" fillId="34" borderId="117" xfId="0" applyFont="1" applyFill="1" applyBorder="1" applyAlignment="1">
      <alignment horizontal="center" vertical="center" shrinkToFit="1"/>
    </xf>
    <xf numFmtId="0" fontId="2" fillId="35" borderId="126" xfId="63" applyFont="1" applyFill="1" applyBorder="1" applyAlignment="1">
      <alignment horizontal="center" vertical="center"/>
      <protection/>
    </xf>
    <xf numFmtId="0" fontId="2" fillId="35" borderId="127" xfId="63" applyFont="1" applyFill="1" applyBorder="1" applyAlignment="1">
      <alignment horizontal="center" vertical="center"/>
      <protection/>
    </xf>
    <xf numFmtId="0" fontId="2" fillId="35" borderId="128" xfId="63" applyFont="1" applyFill="1" applyBorder="1" applyAlignment="1">
      <alignment horizontal="center" vertical="center"/>
      <protection/>
    </xf>
    <xf numFmtId="0" fontId="2" fillId="35" borderId="129" xfId="63" applyFont="1" applyFill="1" applyBorder="1" applyAlignment="1">
      <alignment horizontal="center" vertical="center"/>
      <protection/>
    </xf>
    <xf numFmtId="0" fontId="2" fillId="35" borderId="119" xfId="63" applyFont="1" applyFill="1" applyBorder="1" applyAlignment="1">
      <alignment horizontal="center" vertical="center"/>
      <protection/>
    </xf>
    <xf numFmtId="0" fontId="2" fillId="35" borderId="120" xfId="63" applyFont="1" applyFill="1" applyBorder="1" applyAlignment="1">
      <alignment horizontal="center" vertical="center"/>
      <protection/>
    </xf>
    <xf numFmtId="0" fontId="2" fillId="35" borderId="119" xfId="63" applyFont="1" applyFill="1" applyBorder="1" applyAlignment="1">
      <alignment horizontal="center" vertical="center" wrapText="1"/>
      <protection/>
    </xf>
    <xf numFmtId="0" fontId="2" fillId="35" borderId="120" xfId="63" applyFont="1" applyFill="1" applyBorder="1" applyAlignment="1">
      <alignment horizontal="center" vertical="center" wrapText="1"/>
      <protection/>
    </xf>
    <xf numFmtId="0" fontId="2" fillId="35" borderId="121" xfId="63" applyFont="1" applyFill="1" applyBorder="1" applyAlignment="1">
      <alignment horizontal="center" vertical="center"/>
      <protection/>
    </xf>
    <xf numFmtId="0" fontId="2" fillId="35" borderId="122" xfId="63" applyFont="1" applyFill="1" applyBorder="1" applyAlignment="1">
      <alignment horizontal="center" vertical="center"/>
      <protection/>
    </xf>
    <xf numFmtId="0" fontId="2" fillId="35" borderId="128" xfId="63" applyFont="1" applyFill="1" applyBorder="1" applyAlignment="1">
      <alignment horizontal="center" vertical="center" wrapText="1"/>
      <protection/>
    </xf>
    <xf numFmtId="0" fontId="1" fillId="35" borderId="119" xfId="63" applyFont="1" applyFill="1" applyBorder="1" applyAlignment="1">
      <alignment horizontal="center" vertical="center" wrapText="1"/>
      <protection/>
    </xf>
    <xf numFmtId="0" fontId="1" fillId="35" borderId="120" xfId="63" applyFont="1" applyFill="1" applyBorder="1" applyAlignment="1">
      <alignment horizontal="center" vertical="center"/>
      <protection/>
    </xf>
    <xf numFmtId="0" fontId="1" fillId="35" borderId="120" xfId="63" applyFont="1" applyFill="1" applyBorder="1" applyAlignment="1">
      <alignment horizontal="center" vertical="center" wrapText="1"/>
      <protection/>
    </xf>
    <xf numFmtId="0" fontId="2" fillId="34" borderId="50" xfId="63" applyFont="1" applyFill="1" applyBorder="1" applyAlignment="1">
      <alignment horizontal="center" vertical="center" wrapText="1" shrinkToFit="1"/>
      <protection/>
    </xf>
    <xf numFmtId="0" fontId="2" fillId="34" borderId="19" xfId="63" applyFont="1" applyFill="1" applyBorder="1" applyAlignment="1">
      <alignment horizontal="center" vertical="center" wrapText="1" shrinkToFit="1"/>
      <protection/>
    </xf>
    <xf numFmtId="176" fontId="2" fillId="34" borderId="64" xfId="63" applyNumberFormat="1" applyFont="1" applyFill="1" applyBorder="1" applyAlignment="1">
      <alignment horizontal="center" vertical="center" wrapText="1" shrinkToFit="1"/>
      <protection/>
    </xf>
    <xf numFmtId="176" fontId="2" fillId="34" borderId="22" xfId="63" applyNumberFormat="1" applyFont="1" applyFill="1" applyBorder="1" applyAlignment="1">
      <alignment horizontal="center" vertical="center" wrapText="1" shrinkToFit="1"/>
      <protection/>
    </xf>
    <xf numFmtId="0" fontId="2" fillId="35" borderId="126" xfId="63" applyFont="1" applyFill="1" applyBorder="1" applyAlignment="1">
      <alignment horizontal="center" vertical="center" shrinkToFit="1"/>
      <protection/>
    </xf>
    <xf numFmtId="0" fontId="2" fillId="35" borderId="127" xfId="63" applyFont="1" applyFill="1" applyBorder="1" applyAlignment="1">
      <alignment horizontal="center" vertical="center" shrinkToFit="1"/>
      <protection/>
    </xf>
    <xf numFmtId="0" fontId="2" fillId="34" borderId="80" xfId="63" applyFont="1" applyFill="1" applyBorder="1" applyAlignment="1">
      <alignment horizontal="center" vertical="center" shrinkToFit="1"/>
      <protection/>
    </xf>
    <xf numFmtId="0" fontId="2" fillId="34" borderId="117" xfId="63" applyFont="1" applyFill="1" applyBorder="1" applyAlignment="1">
      <alignment horizontal="center" vertical="center" shrinkToFit="1"/>
      <protection/>
    </xf>
    <xf numFmtId="0" fontId="2" fillId="34" borderId="71" xfId="63" applyFont="1" applyFill="1" applyBorder="1" applyAlignment="1">
      <alignment horizontal="center" vertical="center" shrinkToFit="1"/>
      <protection/>
    </xf>
    <xf numFmtId="0" fontId="2" fillId="34" borderId="118" xfId="63" applyFont="1" applyFill="1" applyBorder="1" applyAlignment="1">
      <alignment horizontal="center" vertical="center" shrinkToFit="1"/>
      <protection/>
    </xf>
    <xf numFmtId="0" fontId="2" fillId="35" borderId="123" xfId="63" applyFont="1" applyFill="1" applyBorder="1" applyAlignment="1">
      <alignment horizontal="center" vertical="center" wrapText="1"/>
      <protection/>
    </xf>
    <xf numFmtId="0" fontId="2" fillId="35" borderId="124" xfId="63" applyFont="1" applyFill="1" applyBorder="1" applyAlignment="1">
      <alignment horizontal="center" vertical="center"/>
      <protection/>
    </xf>
    <xf numFmtId="0" fontId="2" fillId="34" borderId="82" xfId="63" applyFont="1" applyFill="1" applyBorder="1" applyAlignment="1">
      <alignment horizontal="center" vertical="center" shrinkToFit="1"/>
      <protection/>
    </xf>
    <xf numFmtId="0" fontId="2" fillId="34" borderId="125" xfId="63" applyFont="1" applyFill="1" applyBorder="1" applyAlignment="1">
      <alignment horizontal="center" vertical="center" shrinkToFit="1"/>
      <protection/>
    </xf>
    <xf numFmtId="0" fontId="2" fillId="34" borderId="82" xfId="0" applyFont="1" applyFill="1" applyBorder="1" applyAlignment="1">
      <alignment horizontal="center" vertical="center" shrinkToFit="1"/>
    </xf>
    <xf numFmtId="0" fontId="2" fillId="34" borderId="125" xfId="0" applyFont="1" applyFill="1" applyBorder="1" applyAlignment="1">
      <alignment horizontal="center" vertical="center" shrinkToFit="1"/>
    </xf>
    <xf numFmtId="0" fontId="2" fillId="35" borderId="133" xfId="0" applyFont="1" applyFill="1" applyBorder="1" applyAlignment="1">
      <alignment horizontal="center" vertical="center"/>
    </xf>
    <xf numFmtId="0" fontId="2" fillId="35" borderId="134" xfId="0" applyFont="1" applyFill="1" applyBorder="1" applyAlignment="1">
      <alignment horizontal="center" vertical="center"/>
    </xf>
    <xf numFmtId="0" fontId="2" fillId="35" borderId="135" xfId="0" applyFont="1" applyFill="1" applyBorder="1" applyAlignment="1">
      <alignment horizontal="center" vertical="center"/>
    </xf>
    <xf numFmtId="0" fontId="2" fillId="35" borderId="136" xfId="0" applyFont="1" applyFill="1" applyBorder="1" applyAlignment="1">
      <alignment horizontal="center" vertical="center"/>
    </xf>
    <xf numFmtId="0" fontId="2" fillId="34" borderId="137" xfId="0" applyFont="1" applyFill="1" applyBorder="1" applyAlignment="1">
      <alignment horizontal="left" vertical="center" wrapText="1" shrinkToFit="1"/>
    </xf>
    <xf numFmtId="0" fontId="2" fillId="34" borderId="132" xfId="0" applyFont="1" applyFill="1" applyBorder="1" applyAlignment="1">
      <alignment horizontal="left" vertical="center" wrapText="1" shrinkToFit="1"/>
    </xf>
    <xf numFmtId="0" fontId="2" fillId="34" borderId="138" xfId="0" applyFont="1" applyFill="1" applyBorder="1" applyAlignment="1">
      <alignment horizontal="center" vertical="center" shrinkToFit="1"/>
    </xf>
    <xf numFmtId="0" fontId="2" fillId="34" borderId="139" xfId="0" applyFont="1" applyFill="1" applyBorder="1" applyAlignment="1">
      <alignment horizontal="center" vertical="center" shrinkToFit="1"/>
    </xf>
    <xf numFmtId="0" fontId="2" fillId="34" borderId="133" xfId="0" applyFont="1" applyFill="1" applyBorder="1" applyAlignment="1">
      <alignment horizontal="center" vertical="center" shrinkToFit="1"/>
    </xf>
    <xf numFmtId="0" fontId="2" fillId="34" borderId="134"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55" fillId="34" borderId="82" xfId="0" applyFont="1" applyFill="1" applyBorder="1" applyAlignment="1">
      <alignment horizontal="center" vertical="center" shrinkToFit="1"/>
    </xf>
    <xf numFmtId="0" fontId="55" fillId="34" borderId="125" xfId="0" applyFont="1" applyFill="1" applyBorder="1" applyAlignment="1">
      <alignment horizontal="center" vertical="center" shrinkToFit="1"/>
    </xf>
    <xf numFmtId="0" fontId="2" fillId="34" borderId="97" xfId="0" applyFont="1" applyFill="1" applyBorder="1" applyAlignment="1">
      <alignment horizontal="center" vertical="center" shrinkToFit="1"/>
    </xf>
    <xf numFmtId="0" fontId="2" fillId="34" borderId="130" xfId="0" applyFont="1" applyFill="1" applyBorder="1" applyAlignment="1">
      <alignment horizontal="center" vertical="center" shrinkToFit="1"/>
    </xf>
    <xf numFmtId="0" fontId="2" fillId="35" borderId="135" xfId="0" applyFont="1" applyFill="1" applyBorder="1" applyAlignment="1">
      <alignment horizontal="center" vertical="center" shrinkToFit="1"/>
    </xf>
    <xf numFmtId="0" fontId="0" fillId="0" borderId="136" xfId="0" applyBorder="1" applyAlignment="1">
      <alignment vertical="center" shrinkToFit="1"/>
    </xf>
    <xf numFmtId="0" fontId="2" fillId="35" borderId="140" xfId="0" applyFont="1" applyFill="1" applyBorder="1" applyAlignment="1">
      <alignment horizontal="center" vertical="center" shrinkToFit="1"/>
    </xf>
    <xf numFmtId="0" fontId="0" fillId="0" borderId="141" xfId="0" applyBorder="1" applyAlignment="1">
      <alignment vertical="center" shrinkToFit="1"/>
    </xf>
    <xf numFmtId="0" fontId="2" fillId="34" borderId="137" xfId="0" applyFont="1" applyFill="1" applyBorder="1" applyAlignment="1">
      <alignment vertical="center" shrinkToFit="1"/>
    </xf>
    <xf numFmtId="0" fontId="2" fillId="34" borderId="132" xfId="0" applyFont="1" applyFill="1" applyBorder="1" applyAlignment="1">
      <alignment vertical="center" shrinkToFit="1"/>
    </xf>
    <xf numFmtId="0" fontId="2" fillId="34" borderId="0" xfId="0" applyFont="1" applyFill="1" applyBorder="1" applyAlignment="1">
      <alignment vertical="center" shrinkToFit="1"/>
    </xf>
    <xf numFmtId="176" fontId="2" fillId="34" borderId="142" xfId="51" applyNumberFormat="1" applyFont="1" applyFill="1" applyBorder="1" applyAlignment="1">
      <alignment vertical="center" shrinkToFit="1"/>
    </xf>
    <xf numFmtId="0" fontId="0" fillId="0" borderId="125" xfId="0" applyBorder="1" applyAlignment="1">
      <alignment vertical="center" shrinkToFit="1"/>
    </xf>
    <xf numFmtId="176" fontId="2" fillId="34" borderId="143" xfId="51" applyNumberFormat="1" applyFont="1" applyFill="1" applyBorder="1" applyAlignment="1">
      <alignment vertical="center" shrinkToFit="1"/>
    </xf>
    <xf numFmtId="0" fontId="0" fillId="0" borderId="118" xfId="0" applyBorder="1" applyAlignment="1">
      <alignment vertical="center" shrinkToFit="1"/>
    </xf>
    <xf numFmtId="176" fontId="2" fillId="34" borderId="138" xfId="51" applyNumberFormat="1" applyFont="1" applyFill="1" applyBorder="1" applyAlignment="1">
      <alignment vertical="center" shrinkToFit="1"/>
    </xf>
    <xf numFmtId="0" fontId="0" fillId="0" borderId="139" xfId="0" applyBorder="1" applyAlignment="1">
      <alignment vertical="center" shrinkToFit="1"/>
    </xf>
    <xf numFmtId="176" fontId="2" fillId="34" borderId="144" xfId="51" applyNumberFormat="1" applyFont="1" applyFill="1" applyBorder="1" applyAlignment="1">
      <alignment vertical="center" shrinkToFit="1"/>
    </xf>
    <xf numFmtId="176" fontId="2" fillId="34" borderId="117" xfId="51" applyNumberFormat="1" applyFont="1" applyFill="1" applyBorder="1" applyAlignment="1">
      <alignment vertical="center" shrinkToFit="1"/>
    </xf>
    <xf numFmtId="176" fontId="2" fillId="34" borderId="145" xfId="51" applyNumberFormat="1" applyFont="1" applyFill="1" applyBorder="1" applyAlignment="1">
      <alignment vertical="center" shrinkToFit="1"/>
    </xf>
    <xf numFmtId="176" fontId="2" fillId="34" borderId="130" xfId="51" applyNumberFormat="1" applyFont="1" applyFill="1" applyBorder="1" applyAlignment="1">
      <alignment vertical="center" shrinkToFit="1"/>
    </xf>
    <xf numFmtId="176" fontId="2" fillId="34" borderId="133" xfId="51" applyNumberFormat="1" applyFont="1" applyFill="1" applyBorder="1" applyAlignment="1">
      <alignment vertical="center" shrinkToFit="1"/>
    </xf>
    <xf numFmtId="176" fontId="2" fillId="34" borderId="134" xfId="51" applyNumberFormat="1" applyFont="1" applyFill="1" applyBorder="1" applyAlignment="1">
      <alignment vertical="center" shrinkToFit="1"/>
    </xf>
    <xf numFmtId="0" fontId="2" fillId="35" borderId="146" xfId="0" applyFont="1" applyFill="1" applyBorder="1" applyAlignment="1">
      <alignment horizontal="center" vertical="center"/>
    </xf>
    <xf numFmtId="0" fontId="2" fillId="35" borderId="147" xfId="0" applyFont="1" applyFill="1" applyBorder="1" applyAlignment="1">
      <alignment horizontal="center" vertical="center"/>
    </xf>
    <xf numFmtId="0" fontId="2" fillId="36" borderId="126" xfId="0" applyFont="1" applyFill="1" applyBorder="1" applyAlignment="1">
      <alignment horizontal="center" vertical="center"/>
    </xf>
    <xf numFmtId="0" fontId="2" fillId="36" borderId="127" xfId="0" applyFont="1" applyFill="1" applyBorder="1" applyAlignment="1">
      <alignment horizontal="center" vertical="center"/>
    </xf>
    <xf numFmtId="0" fontId="2" fillId="36" borderId="128" xfId="0" applyFont="1" applyFill="1" applyBorder="1" applyAlignment="1">
      <alignment horizontal="center" vertical="center"/>
    </xf>
    <xf numFmtId="0" fontId="2" fillId="36" borderId="129" xfId="0" applyFont="1" applyFill="1" applyBorder="1" applyAlignment="1">
      <alignment horizontal="center" vertical="center"/>
    </xf>
    <xf numFmtId="0" fontId="2" fillId="36" borderId="119" xfId="0" applyFont="1" applyFill="1" applyBorder="1" applyAlignment="1">
      <alignment horizontal="center" vertical="center"/>
    </xf>
    <xf numFmtId="0" fontId="2" fillId="36" borderId="120" xfId="0" applyFont="1" applyFill="1" applyBorder="1" applyAlignment="1">
      <alignment horizontal="center" vertical="center"/>
    </xf>
    <xf numFmtId="0" fontId="2" fillId="36" borderId="119" xfId="0" applyFont="1" applyFill="1" applyBorder="1" applyAlignment="1">
      <alignment horizontal="center" vertical="center" wrapText="1"/>
    </xf>
    <xf numFmtId="0" fontId="2" fillId="36" borderId="120" xfId="0" applyFont="1" applyFill="1" applyBorder="1" applyAlignment="1">
      <alignment horizontal="center" vertical="center" wrapText="1"/>
    </xf>
    <xf numFmtId="0" fontId="2" fillId="36" borderId="121" xfId="0" applyFont="1" applyFill="1" applyBorder="1" applyAlignment="1">
      <alignment horizontal="center" vertical="center"/>
    </xf>
    <xf numFmtId="0" fontId="2" fillId="36" borderId="122" xfId="0" applyFont="1" applyFill="1" applyBorder="1" applyAlignment="1">
      <alignment horizontal="center" vertical="center"/>
    </xf>
    <xf numFmtId="0" fontId="2" fillId="36" borderId="128" xfId="0" applyFont="1" applyFill="1" applyBorder="1" applyAlignment="1">
      <alignment horizontal="center" vertical="center" wrapText="1"/>
    </xf>
    <xf numFmtId="0" fontId="1" fillId="36" borderId="119" xfId="0" applyFont="1" applyFill="1" applyBorder="1" applyAlignment="1">
      <alignment horizontal="center" vertical="center" wrapText="1"/>
    </xf>
    <xf numFmtId="0" fontId="1" fillId="36" borderId="120" xfId="0" applyFont="1" applyFill="1" applyBorder="1" applyAlignment="1">
      <alignment horizontal="center" vertical="center"/>
    </xf>
    <xf numFmtId="0" fontId="1" fillId="36" borderId="120" xfId="0" applyFont="1" applyFill="1" applyBorder="1" applyAlignment="1">
      <alignment horizontal="center" vertical="center" wrapText="1"/>
    </xf>
    <xf numFmtId="0" fontId="2" fillId="36" borderId="123" xfId="0" applyFont="1" applyFill="1" applyBorder="1" applyAlignment="1">
      <alignment horizontal="center" vertical="center" wrapText="1"/>
    </xf>
    <xf numFmtId="0" fontId="2" fillId="36" borderId="124" xfId="0" applyFont="1" applyFill="1" applyBorder="1" applyAlignment="1">
      <alignment horizontal="center" vertical="center"/>
    </xf>
    <xf numFmtId="0" fontId="2" fillId="36" borderId="126" xfId="0" applyFont="1" applyFill="1" applyBorder="1" applyAlignment="1">
      <alignment horizontal="center" vertical="center" shrinkToFit="1"/>
    </xf>
    <xf numFmtId="0" fontId="2" fillId="36" borderId="127" xfId="0" applyFont="1" applyFill="1" applyBorder="1" applyAlignment="1">
      <alignment horizontal="center" vertical="center" shrinkToFit="1"/>
    </xf>
    <xf numFmtId="0" fontId="16" fillId="0" borderId="80" xfId="0" applyFont="1" applyFill="1" applyBorder="1" applyAlignment="1">
      <alignment horizontal="center" vertical="center" shrinkToFit="1"/>
    </xf>
    <xf numFmtId="0" fontId="16" fillId="0" borderId="117" xfId="0" applyFont="1" applyFill="1" applyBorder="1" applyAlignment="1">
      <alignment horizontal="center" vertical="center" shrinkToFit="1"/>
    </xf>
    <xf numFmtId="0" fontId="16" fillId="0" borderId="71" xfId="0" applyFont="1" applyFill="1" applyBorder="1" applyAlignment="1">
      <alignment horizontal="center" vertical="center" shrinkToFit="1"/>
    </xf>
    <xf numFmtId="0" fontId="16" fillId="0" borderId="118" xfId="0" applyFont="1" applyFill="1" applyBorder="1" applyAlignment="1">
      <alignment horizontal="center" vertical="center" shrinkToFit="1"/>
    </xf>
    <xf numFmtId="0" fontId="18" fillId="34" borderId="0" xfId="0" applyFont="1" applyFill="1" applyAlignment="1">
      <alignment vertical="center" wrapText="1"/>
    </xf>
    <xf numFmtId="0" fontId="18" fillId="34" borderId="0" xfId="0" applyFont="1" applyFill="1" applyAlignment="1">
      <alignment vertical="center"/>
    </xf>
    <xf numFmtId="0" fontId="2" fillId="34" borderId="131" xfId="0" applyFont="1" applyFill="1" applyBorder="1" applyAlignment="1">
      <alignment horizontal="left" vertical="center" shrinkToFit="1"/>
    </xf>
    <xf numFmtId="0" fontId="2" fillId="34" borderId="132" xfId="0" applyFont="1" applyFill="1" applyBorder="1" applyAlignment="1">
      <alignment horizontal="left" vertical="center" shrinkToFit="1"/>
    </xf>
    <xf numFmtId="0" fontId="2" fillId="34" borderId="80" xfId="0" applyFont="1" applyFill="1" applyBorder="1" applyAlignment="1">
      <alignment horizontal="left" vertical="center" shrinkToFit="1"/>
    </xf>
    <xf numFmtId="0" fontId="2" fillId="34" borderId="117" xfId="0" applyFont="1" applyFill="1" applyBorder="1" applyAlignment="1">
      <alignment horizontal="left" vertical="center" shrinkToFit="1"/>
    </xf>
    <xf numFmtId="0" fontId="2" fillId="34" borderId="71" xfId="0" applyFont="1" applyFill="1" applyBorder="1" applyAlignment="1">
      <alignment horizontal="left" vertical="center" shrinkToFit="1"/>
    </xf>
    <xf numFmtId="0" fontId="2" fillId="34" borderId="118" xfId="0" applyFont="1" applyFill="1" applyBorder="1" applyAlignment="1">
      <alignment horizontal="left" vertical="center" shrinkToFit="1"/>
    </xf>
    <xf numFmtId="0" fontId="2" fillId="34" borderId="97" xfId="0" applyFont="1" applyFill="1" applyBorder="1" applyAlignment="1">
      <alignment horizontal="left" vertical="center" shrinkToFit="1"/>
    </xf>
    <xf numFmtId="0" fontId="2" fillId="34" borderId="130" xfId="0" applyFont="1" applyFill="1" applyBorder="1" applyAlignment="1">
      <alignment horizontal="left" vertical="center" shrinkToFit="1"/>
    </xf>
    <xf numFmtId="0" fontId="2" fillId="34" borderId="148" xfId="0" applyFont="1" applyFill="1" applyBorder="1" applyAlignment="1">
      <alignment horizontal="center" vertical="center" shrinkToFit="1"/>
    </xf>
    <xf numFmtId="0" fontId="2" fillId="34" borderId="149" xfId="0" applyFont="1" applyFill="1" applyBorder="1" applyAlignment="1">
      <alignment horizontal="center" vertical="center" shrinkToFit="1"/>
    </xf>
    <xf numFmtId="0" fontId="2" fillId="34" borderId="150" xfId="0" applyFont="1" applyFill="1" applyBorder="1" applyAlignment="1">
      <alignment horizontal="center" vertical="center" shrinkToFit="1"/>
    </xf>
    <xf numFmtId="0" fontId="2" fillId="34" borderId="151"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90"/>
  <sheetViews>
    <sheetView tabSelected="1"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110</v>
      </c>
      <c r="B4" s="124"/>
      <c r="G4" s="125" t="s">
        <v>56</v>
      </c>
      <c r="H4" s="126" t="s">
        <v>57</v>
      </c>
      <c r="I4" s="127" t="s">
        <v>58</v>
      </c>
      <c r="J4" s="128" t="s">
        <v>59</v>
      </c>
    </row>
    <row r="5" spans="7:10" ht="13.5" customHeight="1" thickTop="1">
      <c r="G5" s="129">
        <v>70635</v>
      </c>
      <c r="H5" s="130">
        <v>8390</v>
      </c>
      <c r="I5" s="131">
        <v>3125</v>
      </c>
      <c r="J5" s="132">
        <f>+G5+H5+I5</f>
        <v>82150</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138414</v>
      </c>
      <c r="C10" s="136">
        <v>131546</v>
      </c>
      <c r="D10" s="136">
        <v>6869</v>
      </c>
      <c r="E10" s="136">
        <v>6212</v>
      </c>
      <c r="F10" s="136">
        <f>144+1343</f>
        <v>1487</v>
      </c>
      <c r="G10" s="136">
        <v>134099</v>
      </c>
      <c r="H10" s="137" t="s">
        <v>111</v>
      </c>
    </row>
    <row r="11" spans="1:8" ht="13.5" customHeight="1">
      <c r="A11" s="138" t="s">
        <v>112</v>
      </c>
      <c r="B11" s="139">
        <v>101</v>
      </c>
      <c r="C11" s="140">
        <v>86</v>
      </c>
      <c r="D11" s="140">
        <v>16</v>
      </c>
      <c r="E11" s="140">
        <v>16</v>
      </c>
      <c r="F11" s="140">
        <v>6</v>
      </c>
      <c r="G11" s="140">
        <v>419</v>
      </c>
      <c r="H11" s="141"/>
    </row>
    <row r="12" spans="1:8" ht="13.5" customHeight="1">
      <c r="A12" s="24" t="s">
        <v>113</v>
      </c>
      <c r="B12" s="139">
        <v>2584</v>
      </c>
      <c r="C12" s="142">
        <v>2113</v>
      </c>
      <c r="D12" s="142">
        <v>472</v>
      </c>
      <c r="E12" s="143" t="s">
        <v>114</v>
      </c>
      <c r="F12" s="142">
        <f>1057+320</f>
        <v>1377</v>
      </c>
      <c r="G12" s="140">
        <v>334</v>
      </c>
      <c r="H12" s="141" t="s">
        <v>115</v>
      </c>
    </row>
    <row r="13" spans="1:8" ht="13.5" customHeight="1">
      <c r="A13" s="24" t="s">
        <v>116</v>
      </c>
      <c r="B13" s="139">
        <v>93</v>
      </c>
      <c r="C13" s="142">
        <v>93</v>
      </c>
      <c r="D13" s="143" t="s">
        <v>114</v>
      </c>
      <c r="E13" s="143" t="s">
        <v>114</v>
      </c>
      <c r="F13" s="142">
        <f>12+6</f>
        <v>18</v>
      </c>
      <c r="G13" s="144" t="s">
        <v>114</v>
      </c>
      <c r="H13" s="141" t="s">
        <v>117</v>
      </c>
    </row>
    <row r="14" spans="1:8" ht="13.5" customHeight="1">
      <c r="A14" s="145" t="s">
        <v>118</v>
      </c>
      <c r="B14" s="146">
        <v>513</v>
      </c>
      <c r="C14" s="147">
        <v>405</v>
      </c>
      <c r="D14" s="147">
        <v>109</v>
      </c>
      <c r="E14" s="147">
        <v>109</v>
      </c>
      <c r="F14" s="148" t="s">
        <v>114</v>
      </c>
      <c r="G14" s="149">
        <v>78</v>
      </c>
      <c r="H14" s="150"/>
    </row>
    <row r="15" spans="1:8" ht="13.5" customHeight="1">
      <c r="A15" s="151" t="s">
        <v>1</v>
      </c>
      <c r="B15" s="152">
        <v>140630</v>
      </c>
      <c r="C15" s="153">
        <v>133165</v>
      </c>
      <c r="D15" s="153">
        <v>7465</v>
      </c>
      <c r="E15" s="153">
        <v>6337</v>
      </c>
      <c r="F15" s="154"/>
      <c r="G15" s="153">
        <v>134930</v>
      </c>
      <c r="H15" s="155" t="s">
        <v>119</v>
      </c>
    </row>
    <row r="16" ht="9.75" customHeight="1"/>
    <row r="17" ht="14.25">
      <c r="A17" s="133" t="s">
        <v>10</v>
      </c>
    </row>
    <row r="18" spans="9:12" ht="10.5">
      <c r="I18" s="122" t="s">
        <v>12</v>
      </c>
      <c r="K18" s="122"/>
      <c r="L18" s="122"/>
    </row>
    <row r="19" spans="1:9" ht="13.5" customHeight="1">
      <c r="A19" s="911" t="s">
        <v>0</v>
      </c>
      <c r="B19" s="907" t="s">
        <v>47</v>
      </c>
      <c r="C19" s="909" t="s">
        <v>48</v>
      </c>
      <c r="D19" s="909" t="s">
        <v>49</v>
      </c>
      <c r="E19" s="896" t="s">
        <v>50</v>
      </c>
      <c r="F19" s="909" t="s">
        <v>61</v>
      </c>
      <c r="G19" s="909" t="s">
        <v>11</v>
      </c>
      <c r="H19" s="896" t="s">
        <v>45</v>
      </c>
      <c r="I19" s="899" t="s">
        <v>8</v>
      </c>
    </row>
    <row r="20" spans="1:9" ht="13.5" customHeight="1" thickBot="1">
      <c r="A20" s="912"/>
      <c r="B20" s="908"/>
      <c r="C20" s="910"/>
      <c r="D20" s="910"/>
      <c r="E20" s="897"/>
      <c r="F20" s="913"/>
      <c r="G20" s="913"/>
      <c r="H20" s="898"/>
      <c r="I20" s="900"/>
    </row>
    <row r="21" spans="1:9" ht="13.5" customHeight="1" thickTop="1">
      <c r="A21" s="134" t="s">
        <v>120</v>
      </c>
      <c r="B21" s="156">
        <v>14307</v>
      </c>
      <c r="C21" s="157">
        <v>14158</v>
      </c>
      <c r="D21" s="157">
        <v>149</v>
      </c>
      <c r="E21" s="157">
        <v>3651</v>
      </c>
      <c r="F21" s="157">
        <v>1220</v>
      </c>
      <c r="G21" s="157">
        <v>7098</v>
      </c>
      <c r="H21" s="157">
        <v>4564</v>
      </c>
      <c r="I21" s="158" t="s">
        <v>85</v>
      </c>
    </row>
    <row r="22" spans="1:9" ht="13.5" customHeight="1">
      <c r="A22" s="134" t="s">
        <v>121</v>
      </c>
      <c r="B22" s="159">
        <v>772</v>
      </c>
      <c r="C22" s="160">
        <v>744</v>
      </c>
      <c r="D22" s="160">
        <v>28</v>
      </c>
      <c r="E22" s="160">
        <v>279</v>
      </c>
      <c r="F22" s="160">
        <v>286</v>
      </c>
      <c r="G22" s="160">
        <v>2061</v>
      </c>
      <c r="H22" s="160">
        <v>822</v>
      </c>
      <c r="I22" s="158" t="s">
        <v>85</v>
      </c>
    </row>
    <row r="23" spans="1:9" ht="13.5" customHeight="1">
      <c r="A23" s="134" t="s">
        <v>84</v>
      </c>
      <c r="B23" s="159">
        <v>5189</v>
      </c>
      <c r="C23" s="160">
        <v>4980</v>
      </c>
      <c r="D23" s="160">
        <v>209</v>
      </c>
      <c r="E23" s="160">
        <v>2408</v>
      </c>
      <c r="F23" s="160">
        <v>247</v>
      </c>
      <c r="G23" s="160">
        <v>41348</v>
      </c>
      <c r="H23" s="160">
        <v>1985</v>
      </c>
      <c r="I23" s="158" t="s">
        <v>85</v>
      </c>
    </row>
    <row r="24" spans="1:9" ht="13.5" customHeight="1">
      <c r="A24" s="134" t="s">
        <v>122</v>
      </c>
      <c r="B24" s="159">
        <v>7416</v>
      </c>
      <c r="C24" s="161">
        <v>7354</v>
      </c>
      <c r="D24" s="161">
        <v>62</v>
      </c>
      <c r="E24" s="161">
        <v>2009</v>
      </c>
      <c r="F24" s="161">
        <v>2558</v>
      </c>
      <c r="G24" s="160">
        <v>68780</v>
      </c>
      <c r="H24" s="160">
        <v>28337</v>
      </c>
      <c r="I24" s="158" t="s">
        <v>85</v>
      </c>
    </row>
    <row r="25" spans="1:9" ht="13.5" customHeight="1">
      <c r="A25" s="134" t="s">
        <v>123</v>
      </c>
      <c r="B25" s="159">
        <v>189</v>
      </c>
      <c r="C25" s="161">
        <v>189</v>
      </c>
      <c r="D25" s="162" t="s">
        <v>114</v>
      </c>
      <c r="E25" s="162" t="s">
        <v>114</v>
      </c>
      <c r="F25" s="162" t="s">
        <v>114</v>
      </c>
      <c r="G25" s="160">
        <v>281</v>
      </c>
      <c r="H25" s="163" t="s">
        <v>114</v>
      </c>
      <c r="I25" s="158"/>
    </row>
    <row r="26" spans="1:9" ht="13.5" customHeight="1">
      <c r="A26" s="134" t="s">
        <v>124</v>
      </c>
      <c r="B26" s="159">
        <v>238</v>
      </c>
      <c r="C26" s="161">
        <v>238</v>
      </c>
      <c r="D26" s="162" t="s">
        <v>114</v>
      </c>
      <c r="E26" s="162" t="s">
        <v>114</v>
      </c>
      <c r="F26" s="161">
        <v>78</v>
      </c>
      <c r="G26" s="160">
        <v>450</v>
      </c>
      <c r="H26" s="160">
        <v>140</v>
      </c>
      <c r="I26" s="158"/>
    </row>
    <row r="27" spans="1:9" ht="13.5" customHeight="1">
      <c r="A27" s="134" t="s">
        <v>125</v>
      </c>
      <c r="B27" s="159">
        <v>597</v>
      </c>
      <c r="C27" s="161">
        <v>597</v>
      </c>
      <c r="D27" s="162" t="s">
        <v>114</v>
      </c>
      <c r="E27" s="162" t="s">
        <v>114</v>
      </c>
      <c r="F27" s="161">
        <v>230</v>
      </c>
      <c r="G27" s="160">
        <v>66</v>
      </c>
      <c r="H27" s="160">
        <v>33</v>
      </c>
      <c r="I27" s="158"/>
    </row>
    <row r="28" spans="1:9" ht="13.5" customHeight="1">
      <c r="A28" s="134" t="s">
        <v>126</v>
      </c>
      <c r="B28" s="159">
        <v>17766</v>
      </c>
      <c r="C28" s="161">
        <v>15617</v>
      </c>
      <c r="D28" s="161">
        <v>2149</v>
      </c>
      <c r="E28" s="161">
        <v>2149</v>
      </c>
      <c r="F28" s="162" t="s">
        <v>114</v>
      </c>
      <c r="G28" s="163" t="s">
        <v>114</v>
      </c>
      <c r="H28" s="163" t="s">
        <v>114</v>
      </c>
      <c r="I28" s="158"/>
    </row>
    <row r="29" spans="1:9" ht="13.5" customHeight="1">
      <c r="A29" s="134" t="s">
        <v>127</v>
      </c>
      <c r="B29" s="159">
        <v>47404</v>
      </c>
      <c r="C29" s="161">
        <v>45399</v>
      </c>
      <c r="D29" s="161">
        <v>2005</v>
      </c>
      <c r="E29" s="161">
        <v>2005</v>
      </c>
      <c r="F29" s="161">
        <v>4254</v>
      </c>
      <c r="G29" s="163" t="s">
        <v>114</v>
      </c>
      <c r="H29" s="163" t="s">
        <v>114</v>
      </c>
      <c r="I29" s="158"/>
    </row>
    <row r="30" spans="1:9" ht="13.5" customHeight="1">
      <c r="A30" s="138" t="s">
        <v>128</v>
      </c>
      <c r="B30" s="164">
        <v>36677</v>
      </c>
      <c r="C30" s="7">
        <v>37054</v>
      </c>
      <c r="D30" s="7">
        <v>-377</v>
      </c>
      <c r="E30" s="7">
        <v>-377</v>
      </c>
      <c r="F30" s="7">
        <v>2830</v>
      </c>
      <c r="G30" s="165" t="s">
        <v>114</v>
      </c>
      <c r="H30" s="165" t="s">
        <v>114</v>
      </c>
      <c r="I30" s="166"/>
    </row>
    <row r="31" spans="1:9" ht="13.5" customHeight="1">
      <c r="A31" s="138" t="s">
        <v>129</v>
      </c>
      <c r="B31" s="164">
        <v>21740</v>
      </c>
      <c r="C31" s="7">
        <v>21338</v>
      </c>
      <c r="D31" s="7">
        <v>402</v>
      </c>
      <c r="E31" s="7">
        <v>402</v>
      </c>
      <c r="F31" s="7">
        <v>3132</v>
      </c>
      <c r="G31" s="165" t="s">
        <v>114</v>
      </c>
      <c r="H31" s="165" t="s">
        <v>114</v>
      </c>
      <c r="I31" s="166"/>
    </row>
    <row r="32" spans="1:9" ht="13.5" customHeight="1">
      <c r="A32" s="145" t="s">
        <v>130</v>
      </c>
      <c r="B32" s="167">
        <v>456</v>
      </c>
      <c r="C32" s="47">
        <v>456</v>
      </c>
      <c r="D32" s="168" t="s">
        <v>114</v>
      </c>
      <c r="E32" s="168" t="s">
        <v>114</v>
      </c>
      <c r="F32" s="47">
        <v>217</v>
      </c>
      <c r="G32" s="169">
        <v>3962</v>
      </c>
      <c r="H32" s="169">
        <v>1704</v>
      </c>
      <c r="I32" s="170"/>
    </row>
    <row r="33" spans="1:9" ht="13.5" customHeight="1">
      <c r="A33" s="151" t="s">
        <v>15</v>
      </c>
      <c r="B33" s="171"/>
      <c r="C33" s="50"/>
      <c r="D33" s="50"/>
      <c r="E33" s="51">
        <v>12526</v>
      </c>
      <c r="F33" s="52"/>
      <c r="G33" s="172">
        <v>124046</v>
      </c>
      <c r="H33" s="172">
        <v>37585</v>
      </c>
      <c r="I33" s="173"/>
    </row>
    <row r="34" ht="10.5">
      <c r="A34" s="121" t="s">
        <v>25</v>
      </c>
    </row>
    <row r="35" ht="10.5">
      <c r="A35" s="121" t="s">
        <v>54</v>
      </c>
    </row>
    <row r="36" ht="10.5">
      <c r="A36" s="121" t="s">
        <v>53</v>
      </c>
    </row>
    <row r="37" ht="10.5">
      <c r="A37" s="121" t="s">
        <v>52</v>
      </c>
    </row>
    <row r="38" ht="9.75" customHeight="1"/>
    <row r="39" ht="14.25">
      <c r="A39" s="133" t="s">
        <v>13</v>
      </c>
    </row>
    <row r="40" spans="9:10" ht="10.5">
      <c r="I40" s="122" t="s">
        <v>12</v>
      </c>
      <c r="J40" s="122"/>
    </row>
    <row r="41" spans="1:9" ht="13.5" customHeight="1">
      <c r="A41" s="911" t="s">
        <v>14</v>
      </c>
      <c r="B41" s="907" t="s">
        <v>47</v>
      </c>
      <c r="C41" s="909" t="s">
        <v>48</v>
      </c>
      <c r="D41" s="909" t="s">
        <v>49</v>
      </c>
      <c r="E41" s="896" t="s">
        <v>50</v>
      </c>
      <c r="F41" s="909" t="s">
        <v>61</v>
      </c>
      <c r="G41" s="909" t="s">
        <v>11</v>
      </c>
      <c r="H41" s="896" t="s">
        <v>46</v>
      </c>
      <c r="I41" s="899" t="s">
        <v>8</v>
      </c>
    </row>
    <row r="42" spans="1:9" ht="13.5" customHeight="1" thickBot="1">
      <c r="A42" s="912"/>
      <c r="B42" s="908"/>
      <c r="C42" s="910"/>
      <c r="D42" s="910"/>
      <c r="E42" s="897"/>
      <c r="F42" s="913"/>
      <c r="G42" s="913"/>
      <c r="H42" s="898"/>
      <c r="I42" s="900"/>
    </row>
    <row r="43" spans="1:9" ht="13.5" customHeight="1" thickTop="1">
      <c r="A43" s="134" t="s">
        <v>98</v>
      </c>
      <c r="B43" s="156">
        <v>80</v>
      </c>
      <c r="C43" s="157">
        <v>77</v>
      </c>
      <c r="D43" s="157">
        <v>3</v>
      </c>
      <c r="E43" s="157">
        <v>3</v>
      </c>
      <c r="F43" s="174" t="s">
        <v>114</v>
      </c>
      <c r="G43" s="174" t="s">
        <v>114</v>
      </c>
      <c r="H43" s="174" t="s">
        <v>114</v>
      </c>
      <c r="I43" s="175"/>
    </row>
    <row r="44" spans="1:9" ht="16.5" customHeight="1">
      <c r="A44" s="176" t="s">
        <v>131</v>
      </c>
      <c r="B44" s="177">
        <v>91</v>
      </c>
      <c r="C44" s="178">
        <v>76</v>
      </c>
      <c r="D44" s="178">
        <v>15</v>
      </c>
      <c r="E44" s="178">
        <v>15</v>
      </c>
      <c r="F44" s="179" t="s">
        <v>114</v>
      </c>
      <c r="G44" s="179" t="s">
        <v>114</v>
      </c>
      <c r="H44" s="179" t="s">
        <v>114</v>
      </c>
      <c r="I44" s="180"/>
    </row>
    <row r="45" spans="1:9" ht="13.5" customHeight="1">
      <c r="A45" s="138" t="s">
        <v>132</v>
      </c>
      <c r="B45" s="164">
        <v>2002</v>
      </c>
      <c r="C45" s="181">
        <v>1944</v>
      </c>
      <c r="D45" s="181">
        <v>58</v>
      </c>
      <c r="E45" s="181">
        <v>58</v>
      </c>
      <c r="F45" s="165" t="s">
        <v>114</v>
      </c>
      <c r="G45" s="181">
        <v>983</v>
      </c>
      <c r="H45" s="181">
        <v>171</v>
      </c>
      <c r="I45" s="166"/>
    </row>
    <row r="46" spans="1:9" ht="13.5" customHeight="1">
      <c r="A46" s="138" t="s">
        <v>133</v>
      </c>
      <c r="B46" s="164">
        <v>39</v>
      </c>
      <c r="C46" s="181">
        <v>36</v>
      </c>
      <c r="D46" s="181">
        <v>3</v>
      </c>
      <c r="E46" s="181">
        <v>3</v>
      </c>
      <c r="F46" s="165">
        <v>8</v>
      </c>
      <c r="G46" s="165" t="s">
        <v>114</v>
      </c>
      <c r="H46" s="165" t="s">
        <v>114</v>
      </c>
      <c r="I46" s="166" t="s">
        <v>134</v>
      </c>
    </row>
    <row r="47" spans="1:9" ht="13.5" customHeight="1">
      <c r="A47" s="182" t="s">
        <v>99</v>
      </c>
      <c r="B47" s="183">
        <v>1541</v>
      </c>
      <c r="C47" s="184">
        <v>1329</v>
      </c>
      <c r="D47" s="184">
        <v>212</v>
      </c>
      <c r="E47" s="184">
        <v>212</v>
      </c>
      <c r="F47" s="185" t="s">
        <v>114</v>
      </c>
      <c r="G47" s="185" t="s">
        <v>114</v>
      </c>
      <c r="H47" s="185" t="s">
        <v>114</v>
      </c>
      <c r="I47" s="186"/>
    </row>
    <row r="48" spans="1:9" ht="13.5" customHeight="1">
      <c r="A48" s="151" t="s">
        <v>16</v>
      </c>
      <c r="B48" s="171"/>
      <c r="C48" s="187"/>
      <c r="D48" s="187"/>
      <c r="E48" s="51">
        <v>291</v>
      </c>
      <c r="F48" s="52"/>
      <c r="G48" s="51">
        <v>983</v>
      </c>
      <c r="H48" s="51">
        <v>171</v>
      </c>
      <c r="I48" s="188"/>
    </row>
    <row r="49" ht="9.75" customHeight="1">
      <c r="A49" s="189"/>
    </row>
    <row r="50" ht="14.25">
      <c r="A50" s="133" t="s">
        <v>62</v>
      </c>
    </row>
    <row r="51" ht="10.5">
      <c r="J51" s="122" t="s">
        <v>12</v>
      </c>
    </row>
    <row r="52" spans="1:10" ht="13.5" customHeight="1">
      <c r="A52" s="905" t="s">
        <v>17</v>
      </c>
      <c r="B52" s="907" t="s">
        <v>19</v>
      </c>
      <c r="C52" s="909" t="s">
        <v>51</v>
      </c>
      <c r="D52" s="909" t="s">
        <v>20</v>
      </c>
      <c r="E52" s="909" t="s">
        <v>21</v>
      </c>
      <c r="F52" s="909" t="s">
        <v>22</v>
      </c>
      <c r="G52" s="896" t="s">
        <v>23</v>
      </c>
      <c r="H52" s="896" t="s">
        <v>24</v>
      </c>
      <c r="I52" s="896" t="s">
        <v>66</v>
      </c>
      <c r="J52" s="899" t="s">
        <v>8</v>
      </c>
    </row>
    <row r="53" spans="1:10" ht="13.5" customHeight="1" thickBot="1">
      <c r="A53" s="906"/>
      <c r="B53" s="908"/>
      <c r="C53" s="910"/>
      <c r="D53" s="910"/>
      <c r="E53" s="910"/>
      <c r="F53" s="910"/>
      <c r="G53" s="897"/>
      <c r="H53" s="897"/>
      <c r="I53" s="898"/>
      <c r="J53" s="900"/>
    </row>
    <row r="54" spans="1:11" ht="13.5" customHeight="1" thickTop="1">
      <c r="A54" s="20" t="s">
        <v>135</v>
      </c>
      <c r="B54" s="39">
        <v>8</v>
      </c>
      <c r="C54" s="40">
        <v>25</v>
      </c>
      <c r="D54" s="40">
        <v>2</v>
      </c>
      <c r="E54" s="190">
        <v>3</v>
      </c>
      <c r="F54" s="190" t="s">
        <v>136</v>
      </c>
      <c r="G54" s="190" t="s">
        <v>136</v>
      </c>
      <c r="H54" s="190">
        <v>908</v>
      </c>
      <c r="I54" s="40">
        <v>91</v>
      </c>
      <c r="J54" s="62"/>
      <c r="K54" s="11"/>
    </row>
    <row r="55" spans="1:11" ht="13.5" customHeight="1">
      <c r="A55" s="24" t="s">
        <v>137</v>
      </c>
      <c r="B55" s="6">
        <v>-2</v>
      </c>
      <c r="C55" s="7">
        <v>1</v>
      </c>
      <c r="D55" s="7">
        <v>2</v>
      </c>
      <c r="E55" s="191" t="s">
        <v>136</v>
      </c>
      <c r="F55" s="191" t="s">
        <v>136</v>
      </c>
      <c r="G55" s="191" t="s">
        <v>136</v>
      </c>
      <c r="H55" s="191" t="s">
        <v>136</v>
      </c>
      <c r="I55" s="191" t="s">
        <v>136</v>
      </c>
      <c r="J55" s="8"/>
      <c r="K55" s="11"/>
    </row>
    <row r="56" spans="1:11" ht="13.5" customHeight="1">
      <c r="A56" s="24" t="s">
        <v>138</v>
      </c>
      <c r="B56" s="6">
        <v>2</v>
      </c>
      <c r="C56" s="7">
        <v>15</v>
      </c>
      <c r="D56" s="7">
        <v>1</v>
      </c>
      <c r="E56" s="191">
        <v>7</v>
      </c>
      <c r="F56" s="191" t="s">
        <v>136</v>
      </c>
      <c r="G56" s="191" t="s">
        <v>136</v>
      </c>
      <c r="H56" s="191" t="s">
        <v>136</v>
      </c>
      <c r="I56" s="191" t="s">
        <v>136</v>
      </c>
      <c r="J56" s="8"/>
      <c r="K56" s="11"/>
    </row>
    <row r="57" spans="1:11" ht="13.5" customHeight="1">
      <c r="A57" s="192" t="s">
        <v>139</v>
      </c>
      <c r="B57" s="193">
        <v>3</v>
      </c>
      <c r="C57" s="194">
        <v>308</v>
      </c>
      <c r="D57" s="194">
        <v>20</v>
      </c>
      <c r="E57" s="195">
        <v>2</v>
      </c>
      <c r="F57" s="195" t="s">
        <v>136</v>
      </c>
      <c r="G57" s="195" t="s">
        <v>136</v>
      </c>
      <c r="H57" s="195" t="s">
        <v>136</v>
      </c>
      <c r="I57" s="195" t="s">
        <v>136</v>
      </c>
      <c r="J57" s="196"/>
      <c r="K57" s="11"/>
    </row>
    <row r="58" spans="1:11" ht="13.5" customHeight="1">
      <c r="A58" s="192" t="s">
        <v>140</v>
      </c>
      <c r="B58" s="193">
        <v>9</v>
      </c>
      <c r="C58" s="194">
        <v>222</v>
      </c>
      <c r="D58" s="194">
        <v>10</v>
      </c>
      <c r="E58" s="195">
        <v>16</v>
      </c>
      <c r="F58" s="195" t="s">
        <v>136</v>
      </c>
      <c r="G58" s="195" t="s">
        <v>136</v>
      </c>
      <c r="H58" s="195" t="s">
        <v>136</v>
      </c>
      <c r="I58" s="195" t="s">
        <v>136</v>
      </c>
      <c r="J58" s="196"/>
      <c r="K58" s="11"/>
    </row>
    <row r="59" spans="1:11" ht="13.5" customHeight="1">
      <c r="A59" s="192" t="s">
        <v>141</v>
      </c>
      <c r="B59" s="193">
        <v>-11</v>
      </c>
      <c r="C59" s="194">
        <v>353</v>
      </c>
      <c r="D59" s="194">
        <v>50</v>
      </c>
      <c r="E59" s="195">
        <v>56</v>
      </c>
      <c r="F59" s="195" t="s">
        <v>136</v>
      </c>
      <c r="G59" s="195" t="s">
        <v>136</v>
      </c>
      <c r="H59" s="195" t="s">
        <v>136</v>
      </c>
      <c r="I59" s="195" t="s">
        <v>136</v>
      </c>
      <c r="J59" s="196"/>
      <c r="K59" s="11"/>
    </row>
    <row r="60" spans="1:11" ht="13.5" customHeight="1">
      <c r="A60" s="192" t="s">
        <v>142</v>
      </c>
      <c r="B60" s="193">
        <v>-2</v>
      </c>
      <c r="C60" s="194">
        <v>242</v>
      </c>
      <c r="D60" s="194">
        <v>212</v>
      </c>
      <c r="E60" s="195">
        <v>0</v>
      </c>
      <c r="F60" s="195" t="s">
        <v>136</v>
      </c>
      <c r="G60" s="195" t="s">
        <v>136</v>
      </c>
      <c r="H60" s="195" t="s">
        <v>136</v>
      </c>
      <c r="I60" s="195" t="s">
        <v>136</v>
      </c>
      <c r="J60" s="196"/>
      <c r="K60" s="11"/>
    </row>
    <row r="61" spans="1:11" ht="13.5" customHeight="1">
      <c r="A61" s="192" t="s">
        <v>143</v>
      </c>
      <c r="B61" s="193">
        <v>-8</v>
      </c>
      <c r="C61" s="194">
        <v>30</v>
      </c>
      <c r="D61" s="194">
        <v>10</v>
      </c>
      <c r="E61" s="195" t="s">
        <v>136</v>
      </c>
      <c r="F61" s="195">
        <v>404</v>
      </c>
      <c r="G61" s="195">
        <v>1413</v>
      </c>
      <c r="H61" s="195" t="s">
        <v>136</v>
      </c>
      <c r="I61" s="195" t="s">
        <v>136</v>
      </c>
      <c r="J61" s="196"/>
      <c r="K61" s="11"/>
    </row>
    <row r="62" spans="1:11" ht="13.5" customHeight="1">
      <c r="A62" s="192" t="s">
        <v>144</v>
      </c>
      <c r="B62" s="193">
        <v>36</v>
      </c>
      <c r="C62" s="194">
        <v>77</v>
      </c>
      <c r="D62" s="194">
        <v>30</v>
      </c>
      <c r="E62" s="195" t="s">
        <v>136</v>
      </c>
      <c r="F62" s="195" t="s">
        <v>136</v>
      </c>
      <c r="G62" s="195" t="s">
        <v>136</v>
      </c>
      <c r="H62" s="195" t="s">
        <v>136</v>
      </c>
      <c r="I62" s="195" t="s">
        <v>136</v>
      </c>
      <c r="J62" s="196"/>
      <c r="K62" s="11"/>
    </row>
    <row r="63" spans="1:11" ht="13.5" customHeight="1">
      <c r="A63" s="197" t="s">
        <v>145</v>
      </c>
      <c r="B63" s="193">
        <v>-411</v>
      </c>
      <c r="C63" s="194">
        <v>2378</v>
      </c>
      <c r="D63" s="194">
        <v>9</v>
      </c>
      <c r="E63" s="195">
        <v>76</v>
      </c>
      <c r="F63" s="195" t="s">
        <v>136</v>
      </c>
      <c r="G63" s="195" t="s">
        <v>136</v>
      </c>
      <c r="H63" s="195" t="s">
        <v>136</v>
      </c>
      <c r="I63" s="195" t="s">
        <v>136</v>
      </c>
      <c r="J63" s="196"/>
      <c r="K63" s="11"/>
    </row>
    <row r="64" spans="1:11" ht="13.5" customHeight="1">
      <c r="A64" s="197" t="s">
        <v>146</v>
      </c>
      <c r="B64" s="193">
        <v>-4</v>
      </c>
      <c r="C64" s="194">
        <v>229</v>
      </c>
      <c r="D64" s="194">
        <v>3</v>
      </c>
      <c r="E64" s="195">
        <v>0</v>
      </c>
      <c r="F64" s="195" t="s">
        <v>136</v>
      </c>
      <c r="G64" s="195" t="s">
        <v>136</v>
      </c>
      <c r="H64" s="195" t="s">
        <v>136</v>
      </c>
      <c r="I64" s="195" t="s">
        <v>136</v>
      </c>
      <c r="J64" s="196"/>
      <c r="K64" s="11"/>
    </row>
    <row r="65" spans="1:11" ht="13.5" customHeight="1">
      <c r="A65" s="198" t="s">
        <v>147</v>
      </c>
      <c r="B65" s="193">
        <v>15</v>
      </c>
      <c r="C65" s="194">
        <v>152</v>
      </c>
      <c r="D65" s="194">
        <v>1</v>
      </c>
      <c r="E65" s="195">
        <v>0</v>
      </c>
      <c r="F65" s="195" t="s">
        <v>136</v>
      </c>
      <c r="G65" s="195" t="s">
        <v>136</v>
      </c>
      <c r="H65" s="195" t="s">
        <v>136</v>
      </c>
      <c r="I65" s="195" t="s">
        <v>136</v>
      </c>
      <c r="J65" s="196"/>
      <c r="K65" s="11"/>
    </row>
    <row r="66" spans="1:11" ht="13.5" customHeight="1">
      <c r="A66" s="199" t="s">
        <v>148</v>
      </c>
      <c r="B66" s="193">
        <v>0</v>
      </c>
      <c r="C66" s="194">
        <v>112</v>
      </c>
      <c r="D66" s="194">
        <v>0</v>
      </c>
      <c r="E66" s="195">
        <v>2</v>
      </c>
      <c r="F66" s="195" t="s">
        <v>136</v>
      </c>
      <c r="G66" s="195" t="s">
        <v>136</v>
      </c>
      <c r="H66" s="195" t="s">
        <v>136</v>
      </c>
      <c r="I66" s="195" t="s">
        <v>136</v>
      </c>
      <c r="J66" s="196"/>
      <c r="K66" s="11"/>
    </row>
    <row r="67" spans="1:11" ht="13.5" customHeight="1">
      <c r="A67" s="200" t="s">
        <v>18</v>
      </c>
      <c r="B67" s="64"/>
      <c r="C67" s="52"/>
      <c r="D67" s="51">
        <f aca="true" t="shared" si="0" ref="D67:I67">SUM(D54:D66)</f>
        <v>350</v>
      </c>
      <c r="E67" s="51">
        <f t="shared" si="0"/>
        <v>162</v>
      </c>
      <c r="F67" s="51">
        <f t="shared" si="0"/>
        <v>404</v>
      </c>
      <c r="G67" s="51">
        <f t="shared" si="0"/>
        <v>1413</v>
      </c>
      <c r="H67" s="51">
        <f t="shared" si="0"/>
        <v>908</v>
      </c>
      <c r="I67" s="51">
        <f t="shared" si="0"/>
        <v>91</v>
      </c>
      <c r="J67" s="53"/>
      <c r="K67" s="11"/>
    </row>
    <row r="68" spans="1:11" ht="10.5">
      <c r="A68" s="121" t="s">
        <v>60</v>
      </c>
      <c r="B68" s="11"/>
      <c r="C68" s="11"/>
      <c r="D68" s="11"/>
      <c r="E68" s="11"/>
      <c r="F68" s="11"/>
      <c r="G68" s="11"/>
      <c r="H68" s="11"/>
      <c r="I68" s="11"/>
      <c r="J68" s="11"/>
      <c r="K68" s="11"/>
    </row>
    <row r="69" ht="9.75" customHeight="1"/>
    <row r="70" ht="14.25">
      <c r="A70" s="133" t="s">
        <v>43</v>
      </c>
    </row>
    <row r="71" ht="10.5">
      <c r="D71" s="122" t="s">
        <v>12</v>
      </c>
    </row>
    <row r="72" spans="1:4" ht="21.75" thickBot="1">
      <c r="A72" s="201" t="s">
        <v>36</v>
      </c>
      <c r="B72" s="202" t="s">
        <v>41</v>
      </c>
      <c r="C72" s="203" t="s">
        <v>42</v>
      </c>
      <c r="D72" s="204" t="s">
        <v>55</v>
      </c>
    </row>
    <row r="73" spans="1:4" ht="13.5" customHeight="1" thickTop="1">
      <c r="A73" s="205" t="s">
        <v>37</v>
      </c>
      <c r="B73" s="206"/>
      <c r="C73" s="157">
        <v>9080</v>
      </c>
      <c r="D73" s="207"/>
    </row>
    <row r="74" spans="1:4" ht="13.5" customHeight="1">
      <c r="A74" s="208" t="s">
        <v>38</v>
      </c>
      <c r="B74" s="209"/>
      <c r="C74" s="181">
        <v>1253</v>
      </c>
      <c r="D74" s="210"/>
    </row>
    <row r="75" spans="1:4" ht="13.5" customHeight="1">
      <c r="A75" s="211" t="s">
        <v>39</v>
      </c>
      <c r="B75" s="212"/>
      <c r="C75" s="169">
        <v>17192</v>
      </c>
      <c r="D75" s="213"/>
    </row>
    <row r="76" spans="1:4" ht="13.5" customHeight="1">
      <c r="A76" s="214" t="s">
        <v>40</v>
      </c>
      <c r="B76" s="215"/>
      <c r="C76" s="172">
        <v>27525</v>
      </c>
      <c r="D76" s="216"/>
    </row>
    <row r="77" spans="1:4" ht="10.5">
      <c r="A77" s="121" t="s">
        <v>64</v>
      </c>
      <c r="B77" s="217"/>
      <c r="C77" s="217"/>
      <c r="D77" s="217"/>
    </row>
    <row r="78" spans="1:4" ht="9.75" customHeight="1">
      <c r="A78" s="218"/>
      <c r="B78" s="217"/>
      <c r="C78" s="217"/>
      <c r="D78" s="217"/>
    </row>
    <row r="79" ht="14.25">
      <c r="A79" s="133" t="s">
        <v>63</v>
      </c>
    </row>
    <row r="80" ht="10.5" customHeight="1">
      <c r="A80" s="133"/>
    </row>
    <row r="81" spans="1:11" ht="21.75" thickBot="1">
      <c r="A81" s="201" t="s">
        <v>34</v>
      </c>
      <c r="B81" s="202" t="s">
        <v>41</v>
      </c>
      <c r="C81" s="203" t="s">
        <v>42</v>
      </c>
      <c r="D81" s="203" t="s">
        <v>55</v>
      </c>
      <c r="E81" s="219" t="s">
        <v>32</v>
      </c>
      <c r="F81" s="204" t="s">
        <v>33</v>
      </c>
      <c r="G81" s="901" t="s">
        <v>44</v>
      </c>
      <c r="H81" s="902"/>
      <c r="I81" s="202" t="s">
        <v>41</v>
      </c>
      <c r="J81" s="203" t="s">
        <v>42</v>
      </c>
      <c r="K81" s="204" t="s">
        <v>55</v>
      </c>
    </row>
    <row r="82" spans="1:11" ht="13.5" customHeight="1" thickTop="1">
      <c r="A82" s="66" t="s">
        <v>26</v>
      </c>
      <c r="B82" s="5">
        <v>9.19</v>
      </c>
      <c r="C82" s="79">
        <v>7.71</v>
      </c>
      <c r="D82" s="79">
        <f>+C82-B82</f>
        <v>-1.4799999999999995</v>
      </c>
      <c r="E82" s="80">
        <v>-11.25</v>
      </c>
      <c r="F82" s="81">
        <v>-20</v>
      </c>
      <c r="G82" s="903" t="s">
        <v>120</v>
      </c>
      <c r="H82" s="904"/>
      <c r="I82" s="220"/>
      <c r="J82" s="221">
        <v>27.2</v>
      </c>
      <c r="K82" s="222"/>
    </row>
    <row r="83" spans="1:11" ht="13.5" customHeight="1">
      <c r="A83" s="69" t="s">
        <v>27</v>
      </c>
      <c r="B83" s="85"/>
      <c r="C83" s="86">
        <v>22.96</v>
      </c>
      <c r="D83" s="87"/>
      <c r="E83" s="88">
        <v>-16.25</v>
      </c>
      <c r="F83" s="89">
        <v>-40</v>
      </c>
      <c r="G83" s="892" t="s">
        <v>149</v>
      </c>
      <c r="H83" s="893"/>
      <c r="I83" s="223"/>
      <c r="J83" s="224">
        <v>47.5</v>
      </c>
      <c r="K83" s="225"/>
    </row>
    <row r="84" spans="1:11" ht="13.5" customHeight="1">
      <c r="A84" s="69" t="s">
        <v>28</v>
      </c>
      <c r="B84" s="92">
        <v>13.1</v>
      </c>
      <c r="C84" s="93">
        <v>8.9</v>
      </c>
      <c r="D84" s="93">
        <f>+C84-B84</f>
        <v>-4.199999999999999</v>
      </c>
      <c r="E84" s="94">
        <v>25</v>
      </c>
      <c r="F84" s="95">
        <v>35</v>
      </c>
      <c r="G84" s="892" t="s">
        <v>84</v>
      </c>
      <c r="H84" s="893"/>
      <c r="I84" s="223"/>
      <c r="J84" s="224">
        <v>47</v>
      </c>
      <c r="K84" s="225"/>
    </row>
    <row r="85" spans="1:11" ht="13.5" customHeight="1">
      <c r="A85" s="69" t="s">
        <v>29</v>
      </c>
      <c r="B85" s="96"/>
      <c r="C85" s="93">
        <v>52.3</v>
      </c>
      <c r="D85" s="97"/>
      <c r="E85" s="94">
        <v>350</v>
      </c>
      <c r="F85" s="98"/>
      <c r="G85" s="892" t="s">
        <v>150</v>
      </c>
      <c r="H85" s="893"/>
      <c r="I85" s="223"/>
      <c r="J85" s="224">
        <v>36.1</v>
      </c>
      <c r="K85" s="225"/>
    </row>
    <row r="86" spans="1:11" ht="13.5" customHeight="1">
      <c r="A86" s="69" t="s">
        <v>30</v>
      </c>
      <c r="B86" s="99">
        <v>0.84</v>
      </c>
      <c r="C86" s="86">
        <v>0.85</v>
      </c>
      <c r="D86" s="86">
        <f>+C86-B86</f>
        <v>0.010000000000000009</v>
      </c>
      <c r="E86" s="100"/>
      <c r="F86" s="101"/>
      <c r="G86" s="892" t="s">
        <v>151</v>
      </c>
      <c r="H86" s="893"/>
      <c r="I86" s="223"/>
      <c r="J86" s="224">
        <v>0</v>
      </c>
      <c r="K86" s="225"/>
    </row>
    <row r="87" spans="1:11" ht="13.5" customHeight="1">
      <c r="A87" s="226" t="s">
        <v>31</v>
      </c>
      <c r="B87" s="227">
        <v>86.3</v>
      </c>
      <c r="C87" s="228">
        <v>90.7</v>
      </c>
      <c r="D87" s="228">
        <f>+C87-B87</f>
        <v>4.400000000000006</v>
      </c>
      <c r="E87" s="113"/>
      <c r="F87" s="114"/>
      <c r="G87" s="892" t="s">
        <v>152</v>
      </c>
      <c r="H87" s="893"/>
      <c r="I87" s="223"/>
      <c r="J87" s="224">
        <v>0</v>
      </c>
      <c r="K87" s="225"/>
    </row>
    <row r="88" spans="1:11" ht="13.5" customHeight="1">
      <c r="A88" s="229"/>
      <c r="G88" s="894" t="s">
        <v>153</v>
      </c>
      <c r="H88" s="895"/>
      <c r="I88" s="231"/>
      <c r="J88" s="232">
        <v>0</v>
      </c>
      <c r="K88" s="233"/>
    </row>
    <row r="89" ht="10.5">
      <c r="A89" s="121" t="s">
        <v>65</v>
      </c>
    </row>
    <row r="90" ht="13.5" customHeight="1">
      <c r="A90" s="11" t="s">
        <v>109</v>
      </c>
    </row>
  </sheetData>
  <sheetProtection password="81BD" sheet="1"/>
  <mergeCells count="44">
    <mergeCell ref="A8:A9"/>
    <mergeCell ref="B8:B9"/>
    <mergeCell ref="C8:C9"/>
    <mergeCell ref="D8:D9"/>
    <mergeCell ref="E8:E9"/>
    <mergeCell ref="F8:F9"/>
    <mergeCell ref="G8:G9"/>
    <mergeCell ref="H8:H9"/>
    <mergeCell ref="A19:A20"/>
    <mergeCell ref="B19:B20"/>
    <mergeCell ref="C19:C20"/>
    <mergeCell ref="D19:D20"/>
    <mergeCell ref="E19:E20"/>
    <mergeCell ref="F19:F20"/>
    <mergeCell ref="G19:G20"/>
    <mergeCell ref="H19:H20"/>
    <mergeCell ref="I19:I20"/>
    <mergeCell ref="A41:A42"/>
    <mergeCell ref="B41:B42"/>
    <mergeCell ref="C41:C42"/>
    <mergeCell ref="D41:D42"/>
    <mergeCell ref="E41:E42"/>
    <mergeCell ref="F41:F42"/>
    <mergeCell ref="G41:G42"/>
    <mergeCell ref="H41:H42"/>
    <mergeCell ref="I41:I42"/>
    <mergeCell ref="A52:A53"/>
    <mergeCell ref="B52:B53"/>
    <mergeCell ref="C52:C53"/>
    <mergeCell ref="D52:D53"/>
    <mergeCell ref="E52:E53"/>
    <mergeCell ref="F52:F53"/>
    <mergeCell ref="G52:G53"/>
    <mergeCell ref="H52:H53"/>
    <mergeCell ref="I52:I53"/>
    <mergeCell ref="J52:J53"/>
    <mergeCell ref="G81:H81"/>
    <mergeCell ref="G82:H82"/>
    <mergeCell ref="G83:H83"/>
    <mergeCell ref="G84:H84"/>
    <mergeCell ref="G85:H85"/>
    <mergeCell ref="G86:H86"/>
    <mergeCell ref="G87:H87"/>
    <mergeCell ref="G88:H88"/>
  </mergeCells>
  <printOptions/>
  <pageMargins left="0.4330708661417323" right="0.3937007874015748" top="0.71" bottom="0.3" header="0.45" footer="0.2"/>
  <pageSetup horizontalDpi="300" verticalDpi="300" orientation="portrait" paperSize="9" scale="88" r:id="rId1"/>
  <rowBreaks count="1" manualBreakCount="1">
    <brk id="69" max="10" man="1"/>
  </rowBreaks>
  <colBreaks count="1" manualBreakCount="1">
    <brk id="11" max="72" man="1"/>
  </colBreaks>
</worksheet>
</file>

<file path=xl/worksheets/sheet10.xml><?xml version="1.0" encoding="utf-8"?>
<worksheet xmlns="http://schemas.openxmlformats.org/spreadsheetml/2006/main" xmlns:r="http://schemas.openxmlformats.org/officeDocument/2006/relationships">
  <dimension ref="A1:M92"/>
  <sheetViews>
    <sheetView view="pageBreakPreview" zoomScale="134" zoomScaleNormal="130" zoomScaleSheetLayoutView="134"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9" t="s">
        <v>35</v>
      </c>
      <c r="B1" s="10"/>
      <c r="C1" s="10"/>
      <c r="D1" s="10"/>
      <c r="E1" s="10"/>
      <c r="F1" s="10"/>
      <c r="G1" s="10"/>
      <c r="H1" s="10"/>
      <c r="I1" s="10"/>
      <c r="J1" s="10"/>
      <c r="K1" s="10"/>
      <c r="L1" s="120"/>
      <c r="M1" s="119"/>
    </row>
    <row r="2" spans="1:13" ht="13.5" customHeight="1">
      <c r="A2" s="9"/>
      <c r="B2" s="10"/>
      <c r="C2" s="10"/>
      <c r="D2" s="10"/>
      <c r="E2" s="10"/>
      <c r="F2" s="10"/>
      <c r="G2" s="10"/>
      <c r="H2" s="10"/>
      <c r="I2" s="10"/>
      <c r="J2" s="10"/>
      <c r="K2" s="10"/>
      <c r="L2" s="119"/>
      <c r="M2" s="119"/>
    </row>
    <row r="3" spans="1:11" ht="13.5" customHeight="1">
      <c r="A3" s="11"/>
      <c r="B3" s="11"/>
      <c r="C3" s="11"/>
      <c r="D3" s="11"/>
      <c r="E3" s="11"/>
      <c r="F3" s="11"/>
      <c r="G3" s="11"/>
      <c r="H3" s="11"/>
      <c r="I3" s="11"/>
      <c r="J3" s="12" t="s">
        <v>12</v>
      </c>
      <c r="K3" s="11"/>
    </row>
    <row r="4" spans="1:11" ht="21" customHeight="1" thickBot="1">
      <c r="A4" s="13" t="s">
        <v>848</v>
      </c>
      <c r="B4" s="14"/>
      <c r="C4" s="11"/>
      <c r="D4" s="11"/>
      <c r="E4" s="11"/>
      <c r="F4" s="11"/>
      <c r="G4" s="125" t="s">
        <v>56</v>
      </c>
      <c r="H4" s="126" t="s">
        <v>57</v>
      </c>
      <c r="I4" s="127" t="s">
        <v>58</v>
      </c>
      <c r="J4" s="128" t="s">
        <v>59</v>
      </c>
      <c r="K4" s="11"/>
    </row>
    <row r="5" spans="1:11" ht="13.5" customHeight="1" thickTop="1">
      <c r="A5" s="11"/>
      <c r="B5" s="11"/>
      <c r="C5" s="11"/>
      <c r="D5" s="11"/>
      <c r="E5" s="11"/>
      <c r="F5" s="11"/>
      <c r="G5" s="645">
        <v>8517</v>
      </c>
      <c r="H5" s="646">
        <v>7425</v>
      </c>
      <c r="I5" s="647">
        <v>775</v>
      </c>
      <c r="J5" s="771">
        <f>SUM(G5:I5)</f>
        <v>16717</v>
      </c>
      <c r="K5" s="11"/>
    </row>
    <row r="6" spans="1:11" ht="14.25">
      <c r="A6" s="19" t="s">
        <v>2</v>
      </c>
      <c r="B6" s="11"/>
      <c r="C6" s="11"/>
      <c r="D6" s="11"/>
      <c r="E6" s="11"/>
      <c r="F6" s="11"/>
      <c r="G6" s="11"/>
      <c r="H6" s="11"/>
      <c r="I6" s="11"/>
      <c r="J6" s="11"/>
      <c r="K6" s="11"/>
    </row>
    <row r="7" spans="1:11" ht="10.5">
      <c r="A7" s="11"/>
      <c r="B7" s="11"/>
      <c r="C7" s="11"/>
      <c r="D7" s="11"/>
      <c r="E7" s="11"/>
      <c r="F7" s="11"/>
      <c r="G7" s="11"/>
      <c r="H7" s="12" t="s">
        <v>12</v>
      </c>
      <c r="I7" s="12"/>
      <c r="J7" s="11"/>
      <c r="K7" s="11"/>
    </row>
    <row r="8" spans="1:11" ht="13.5" customHeight="1">
      <c r="A8" s="911" t="s">
        <v>0</v>
      </c>
      <c r="B8" s="915" t="s">
        <v>3</v>
      </c>
      <c r="C8" s="914" t="s">
        <v>4</v>
      </c>
      <c r="D8" s="914" t="s">
        <v>5</v>
      </c>
      <c r="E8" s="914" t="s">
        <v>6</v>
      </c>
      <c r="F8" s="909" t="s">
        <v>61</v>
      </c>
      <c r="G8" s="914" t="s">
        <v>7</v>
      </c>
      <c r="H8" s="899" t="s">
        <v>8</v>
      </c>
      <c r="I8" s="11"/>
      <c r="J8" s="11"/>
      <c r="K8" s="11"/>
    </row>
    <row r="9" spans="1:11" ht="13.5" customHeight="1" thickBot="1">
      <c r="A9" s="912"/>
      <c r="B9" s="908"/>
      <c r="C9" s="910"/>
      <c r="D9" s="910"/>
      <c r="E9" s="910"/>
      <c r="F9" s="913"/>
      <c r="G9" s="910"/>
      <c r="H9" s="900"/>
      <c r="I9" s="11"/>
      <c r="J9" s="11"/>
      <c r="K9" s="11"/>
    </row>
    <row r="10" spans="1:11" ht="27" customHeight="1" thickTop="1">
      <c r="A10" s="20" t="s">
        <v>9</v>
      </c>
      <c r="B10" s="682">
        <v>28340</v>
      </c>
      <c r="C10" s="587">
        <v>26958</v>
      </c>
      <c r="D10" s="587">
        <v>1382</v>
      </c>
      <c r="E10" s="587">
        <v>1160</v>
      </c>
      <c r="F10" s="587">
        <v>701</v>
      </c>
      <c r="G10" s="587">
        <v>37667</v>
      </c>
      <c r="H10" s="838" t="s">
        <v>849</v>
      </c>
      <c r="I10" s="11"/>
      <c r="J10" s="11"/>
      <c r="K10" s="11"/>
    </row>
    <row r="11" spans="1:11" ht="13.5" customHeight="1">
      <c r="A11" s="24"/>
      <c r="B11" s="683"/>
      <c r="C11" s="142"/>
      <c r="D11" s="142"/>
      <c r="E11" s="142"/>
      <c r="F11" s="142"/>
      <c r="G11" s="142"/>
      <c r="H11" s="589"/>
      <c r="I11" s="11"/>
      <c r="J11" s="11"/>
      <c r="K11" s="11"/>
    </row>
    <row r="12" spans="1:11" ht="13.5" customHeight="1">
      <c r="A12" s="24"/>
      <c r="B12" s="683"/>
      <c r="C12" s="142"/>
      <c r="D12" s="142"/>
      <c r="E12" s="142"/>
      <c r="F12" s="142"/>
      <c r="G12" s="142"/>
      <c r="H12" s="589"/>
      <c r="I12" s="11"/>
      <c r="J12" s="11"/>
      <c r="K12" s="11"/>
    </row>
    <row r="13" spans="1:11" ht="13.5" customHeight="1">
      <c r="A13" s="29"/>
      <c r="B13" s="684"/>
      <c r="C13" s="147"/>
      <c r="D13" s="147"/>
      <c r="E13" s="147"/>
      <c r="F13" s="147"/>
      <c r="G13" s="147"/>
      <c r="H13" s="591"/>
      <c r="I13" s="11"/>
      <c r="J13" s="11"/>
      <c r="K13" s="11"/>
    </row>
    <row r="14" spans="1:11" ht="13.5" customHeight="1">
      <c r="A14" s="34" t="s">
        <v>1</v>
      </c>
      <c r="B14" s="618">
        <f>SUM(B10:B13)</f>
        <v>28340</v>
      </c>
      <c r="C14" s="593">
        <f>SUM(C10:C13)</f>
        <v>26958</v>
      </c>
      <c r="D14" s="593">
        <f>SUM(D10:D13)</f>
        <v>1382</v>
      </c>
      <c r="E14" s="593">
        <f>SUM(E10:E13)</f>
        <v>1160</v>
      </c>
      <c r="F14" s="592"/>
      <c r="G14" s="593">
        <f>SUM(G10:G13)</f>
        <v>37667</v>
      </c>
      <c r="H14" s="594"/>
      <c r="I14" s="11"/>
      <c r="J14" s="11"/>
      <c r="K14" s="11"/>
    </row>
    <row r="15" spans="1:11" ht="9.75" customHeight="1">
      <c r="A15" s="11"/>
      <c r="B15" s="11"/>
      <c r="C15" s="11"/>
      <c r="D15" s="11"/>
      <c r="E15" s="11"/>
      <c r="F15" s="11"/>
      <c r="G15" s="11"/>
      <c r="H15" s="11"/>
      <c r="I15" s="11"/>
      <c r="J15" s="11"/>
      <c r="K15" s="11"/>
    </row>
    <row r="16" spans="1:11" ht="14.25">
      <c r="A16" s="19" t="s">
        <v>10</v>
      </c>
      <c r="B16" s="11"/>
      <c r="C16" s="11"/>
      <c r="D16" s="11"/>
      <c r="E16" s="11"/>
      <c r="F16" s="11"/>
      <c r="G16" s="11"/>
      <c r="H16" s="11"/>
      <c r="I16" s="11"/>
      <c r="J16" s="11"/>
      <c r="K16" s="11"/>
    </row>
    <row r="17" spans="1:12" ht="10.5">
      <c r="A17" s="11"/>
      <c r="B17" s="11"/>
      <c r="C17" s="11"/>
      <c r="D17" s="11"/>
      <c r="E17" s="11"/>
      <c r="F17" s="11"/>
      <c r="G17" s="11"/>
      <c r="H17" s="11"/>
      <c r="I17" s="12" t="s">
        <v>12</v>
      </c>
      <c r="J17" s="11"/>
      <c r="K17" s="12"/>
      <c r="L17" s="122"/>
    </row>
    <row r="18" spans="1:11" ht="13.5" customHeight="1">
      <c r="A18" s="911" t="s">
        <v>0</v>
      </c>
      <c r="B18" s="907" t="s">
        <v>47</v>
      </c>
      <c r="C18" s="909" t="s">
        <v>48</v>
      </c>
      <c r="D18" s="909" t="s">
        <v>49</v>
      </c>
      <c r="E18" s="896" t="s">
        <v>50</v>
      </c>
      <c r="F18" s="909" t="s">
        <v>61</v>
      </c>
      <c r="G18" s="909" t="s">
        <v>11</v>
      </c>
      <c r="H18" s="896" t="s">
        <v>45</v>
      </c>
      <c r="I18" s="899" t="s">
        <v>8</v>
      </c>
      <c r="J18" s="11"/>
      <c r="K18" s="11"/>
    </row>
    <row r="19" spans="1:11" ht="13.5" customHeight="1" thickBot="1">
      <c r="A19" s="912"/>
      <c r="B19" s="908"/>
      <c r="C19" s="910"/>
      <c r="D19" s="910"/>
      <c r="E19" s="897"/>
      <c r="F19" s="913"/>
      <c r="G19" s="913"/>
      <c r="H19" s="898"/>
      <c r="I19" s="900"/>
      <c r="J19" s="11"/>
      <c r="K19" s="11"/>
    </row>
    <row r="20" spans="1:11" ht="13.5" customHeight="1" thickTop="1">
      <c r="A20" s="20" t="s">
        <v>472</v>
      </c>
      <c r="B20" s="39">
        <v>5402</v>
      </c>
      <c r="C20" s="40">
        <v>5185</v>
      </c>
      <c r="D20" s="40">
        <v>217</v>
      </c>
      <c r="E20" s="40">
        <v>217</v>
      </c>
      <c r="F20" s="40">
        <v>383</v>
      </c>
      <c r="G20" s="190" t="s">
        <v>136</v>
      </c>
      <c r="H20" s="190" t="s">
        <v>136</v>
      </c>
      <c r="I20" s="62"/>
      <c r="J20" s="11"/>
      <c r="K20" s="11"/>
    </row>
    <row r="21" spans="1:11" ht="13.5" customHeight="1">
      <c r="A21" s="24" t="s">
        <v>491</v>
      </c>
      <c r="B21" s="6">
        <v>570</v>
      </c>
      <c r="C21" s="7">
        <v>590</v>
      </c>
      <c r="D21" s="7">
        <v>-20</v>
      </c>
      <c r="E21" s="7">
        <v>-20</v>
      </c>
      <c r="F21" s="7">
        <v>137</v>
      </c>
      <c r="G21" s="7">
        <v>292</v>
      </c>
      <c r="H21" s="7">
        <v>51</v>
      </c>
      <c r="I21" s="8"/>
      <c r="J21" s="11"/>
      <c r="K21" s="11"/>
    </row>
    <row r="22" spans="1:11" ht="13.5" customHeight="1">
      <c r="A22" s="24" t="s">
        <v>394</v>
      </c>
      <c r="B22" s="6">
        <v>5401</v>
      </c>
      <c r="C22" s="7">
        <v>5448</v>
      </c>
      <c r="D22" s="7">
        <v>-47</v>
      </c>
      <c r="E22" s="7">
        <v>-47</v>
      </c>
      <c r="F22" s="7">
        <v>428</v>
      </c>
      <c r="G22" s="191" t="s">
        <v>136</v>
      </c>
      <c r="H22" s="191" t="s">
        <v>136</v>
      </c>
      <c r="I22" s="8"/>
      <c r="J22" s="11"/>
      <c r="K22" s="11"/>
    </row>
    <row r="23" spans="1:11" ht="13.5" customHeight="1">
      <c r="A23" s="24" t="s">
        <v>475</v>
      </c>
      <c r="B23" s="6">
        <v>3602</v>
      </c>
      <c r="C23" s="7">
        <v>3563</v>
      </c>
      <c r="D23" s="7">
        <v>39</v>
      </c>
      <c r="E23" s="7">
        <v>39</v>
      </c>
      <c r="F23" s="7">
        <v>497</v>
      </c>
      <c r="G23" s="839" t="s">
        <v>136</v>
      </c>
      <c r="H23" s="839" t="s">
        <v>136</v>
      </c>
      <c r="I23" s="8"/>
      <c r="J23" s="11"/>
      <c r="K23" s="11"/>
    </row>
    <row r="24" spans="1:11" ht="13.5" customHeight="1">
      <c r="A24" s="24" t="s">
        <v>839</v>
      </c>
      <c r="B24" s="6">
        <v>419</v>
      </c>
      <c r="C24" s="7">
        <v>406</v>
      </c>
      <c r="D24" s="7">
        <v>13</v>
      </c>
      <c r="E24" s="7">
        <v>13</v>
      </c>
      <c r="F24" s="7">
        <v>30</v>
      </c>
      <c r="G24" s="7">
        <v>311</v>
      </c>
      <c r="H24" s="7">
        <v>30</v>
      </c>
      <c r="I24" s="8"/>
      <c r="J24" s="11"/>
      <c r="K24" s="11"/>
    </row>
    <row r="25" spans="1:11" ht="13.5" customHeight="1">
      <c r="A25" s="24" t="s">
        <v>160</v>
      </c>
      <c r="B25" s="6">
        <v>1723</v>
      </c>
      <c r="C25" s="7">
        <v>1722</v>
      </c>
      <c r="D25" s="7">
        <v>1</v>
      </c>
      <c r="E25" s="7">
        <v>1</v>
      </c>
      <c r="F25" s="7">
        <v>645</v>
      </c>
      <c r="G25" s="7">
        <v>6517</v>
      </c>
      <c r="H25" s="7">
        <v>4431</v>
      </c>
      <c r="I25" s="8"/>
      <c r="J25" s="11"/>
      <c r="K25" s="11"/>
    </row>
    <row r="26" spans="1:11" ht="13.5" customHeight="1">
      <c r="A26" s="24" t="s">
        <v>161</v>
      </c>
      <c r="B26" s="6">
        <v>248</v>
      </c>
      <c r="C26" s="7">
        <v>248</v>
      </c>
      <c r="D26" s="7">
        <v>0</v>
      </c>
      <c r="E26" s="7">
        <v>0</v>
      </c>
      <c r="F26" s="7">
        <v>166</v>
      </c>
      <c r="G26" s="7">
        <v>2414</v>
      </c>
      <c r="H26" s="7">
        <v>1767</v>
      </c>
      <c r="I26" s="8"/>
      <c r="J26" s="11"/>
      <c r="K26" s="11"/>
    </row>
    <row r="27" spans="1:11" ht="13.5" customHeight="1">
      <c r="A27" s="24" t="s">
        <v>315</v>
      </c>
      <c r="B27" s="6">
        <v>65</v>
      </c>
      <c r="C27" s="7">
        <v>62</v>
      </c>
      <c r="D27" s="7">
        <v>2</v>
      </c>
      <c r="E27" s="7">
        <v>2</v>
      </c>
      <c r="F27" s="7">
        <v>271</v>
      </c>
      <c r="G27" s="7">
        <v>271</v>
      </c>
      <c r="H27" s="7">
        <v>271</v>
      </c>
      <c r="I27" s="8"/>
      <c r="J27" s="11"/>
      <c r="K27" s="11"/>
    </row>
    <row r="28" spans="1:11" ht="13.5" customHeight="1">
      <c r="A28" s="24" t="s">
        <v>425</v>
      </c>
      <c r="B28" s="6">
        <v>1847</v>
      </c>
      <c r="C28" s="7">
        <v>1845</v>
      </c>
      <c r="D28" s="7">
        <v>2</v>
      </c>
      <c r="E28" s="7">
        <v>2</v>
      </c>
      <c r="F28" s="7">
        <v>613</v>
      </c>
      <c r="G28" s="7">
        <v>9578</v>
      </c>
      <c r="H28" s="7">
        <v>5871</v>
      </c>
      <c r="I28" s="8"/>
      <c r="J28" s="11"/>
      <c r="K28" s="11"/>
    </row>
    <row r="29" spans="1:11" ht="13.5" customHeight="1">
      <c r="A29" s="24" t="s">
        <v>84</v>
      </c>
      <c r="B29" s="6">
        <v>863</v>
      </c>
      <c r="C29" s="7">
        <v>772</v>
      </c>
      <c r="D29" s="191">
        <v>91</v>
      </c>
      <c r="E29" s="7">
        <v>1068</v>
      </c>
      <c r="F29" s="7">
        <v>84</v>
      </c>
      <c r="G29" s="7">
        <v>1826</v>
      </c>
      <c r="H29" s="7">
        <v>166</v>
      </c>
      <c r="I29" s="8" t="s">
        <v>85</v>
      </c>
      <c r="J29" s="11"/>
      <c r="K29" s="11"/>
    </row>
    <row r="30" spans="1:11" ht="13.5" customHeight="1">
      <c r="A30" s="24" t="s">
        <v>83</v>
      </c>
      <c r="B30" s="6">
        <v>3357</v>
      </c>
      <c r="C30" s="7">
        <v>3343</v>
      </c>
      <c r="D30" s="191">
        <v>15</v>
      </c>
      <c r="E30" s="7">
        <v>738</v>
      </c>
      <c r="F30" s="7">
        <v>324</v>
      </c>
      <c r="G30" s="7">
        <v>1638</v>
      </c>
      <c r="H30" s="7">
        <v>1097</v>
      </c>
      <c r="I30" s="8" t="s">
        <v>85</v>
      </c>
      <c r="J30" s="11"/>
      <c r="K30" s="11"/>
    </row>
    <row r="31" spans="1:11" ht="13.5" customHeight="1">
      <c r="A31" s="29" t="s">
        <v>850</v>
      </c>
      <c r="B31" s="46">
        <v>431</v>
      </c>
      <c r="C31" s="47">
        <v>439</v>
      </c>
      <c r="D31" s="168">
        <v>-8</v>
      </c>
      <c r="E31" s="47">
        <v>320</v>
      </c>
      <c r="F31" s="47">
        <v>31</v>
      </c>
      <c r="G31" s="47">
        <v>766</v>
      </c>
      <c r="H31" s="47">
        <v>308</v>
      </c>
      <c r="I31" s="599" t="s">
        <v>85</v>
      </c>
      <c r="J31" s="11"/>
      <c r="K31" s="11"/>
    </row>
    <row r="32" spans="1:11" ht="13.5" customHeight="1">
      <c r="A32" s="34" t="s">
        <v>15</v>
      </c>
      <c r="B32" s="49"/>
      <c r="C32" s="50"/>
      <c r="D32" s="50"/>
      <c r="E32" s="51">
        <f>SUM(E20:E31)</f>
        <v>2333</v>
      </c>
      <c r="F32" s="52"/>
      <c r="G32" s="51">
        <f>SUM(G20:G31)</f>
        <v>23613</v>
      </c>
      <c r="H32" s="51">
        <f>SUM(H20:H31)</f>
        <v>13992</v>
      </c>
      <c r="I32" s="53"/>
      <c r="J32" s="11"/>
      <c r="K32" s="11"/>
    </row>
    <row r="33" spans="1:11" ht="10.5">
      <c r="A33" s="11" t="s">
        <v>25</v>
      </c>
      <c r="B33" s="11"/>
      <c r="C33" s="11"/>
      <c r="D33" s="11"/>
      <c r="E33" s="11"/>
      <c r="F33" s="11"/>
      <c r="G33" s="11"/>
      <c r="H33" s="11"/>
      <c r="I33" s="11"/>
      <c r="J33" s="11"/>
      <c r="K33" s="11"/>
    </row>
    <row r="34" spans="1:11" ht="10.5">
      <c r="A34" s="11" t="s">
        <v>54</v>
      </c>
      <c r="B34" s="11"/>
      <c r="C34" s="11"/>
      <c r="D34" s="11"/>
      <c r="E34" s="11"/>
      <c r="F34" s="11"/>
      <c r="G34" s="11"/>
      <c r="H34" s="11"/>
      <c r="I34" s="11"/>
      <c r="J34" s="11"/>
      <c r="K34" s="11"/>
    </row>
    <row r="35" spans="1:11" ht="10.5">
      <c r="A35" s="11" t="s">
        <v>53</v>
      </c>
      <c r="B35" s="11"/>
      <c r="C35" s="11"/>
      <c r="D35" s="11"/>
      <c r="E35" s="11"/>
      <c r="F35" s="11"/>
      <c r="G35" s="11"/>
      <c r="H35" s="11"/>
      <c r="I35" s="11"/>
      <c r="J35" s="11"/>
      <c r="K35" s="11"/>
    </row>
    <row r="36" spans="1:11" ht="10.5">
      <c r="A36" s="11" t="s">
        <v>52</v>
      </c>
      <c r="B36" s="11"/>
      <c r="C36" s="11"/>
      <c r="D36" s="11"/>
      <c r="E36" s="11"/>
      <c r="F36" s="11"/>
      <c r="G36" s="11"/>
      <c r="H36" s="11"/>
      <c r="I36" s="11"/>
      <c r="J36" s="11"/>
      <c r="K36" s="11"/>
    </row>
    <row r="37" spans="1:11" ht="9.75" customHeight="1">
      <c r="A37" s="11"/>
      <c r="B37" s="11"/>
      <c r="C37" s="11"/>
      <c r="D37" s="11"/>
      <c r="E37" s="11"/>
      <c r="F37" s="11"/>
      <c r="G37" s="11"/>
      <c r="H37" s="11"/>
      <c r="I37" s="11"/>
      <c r="J37" s="11"/>
      <c r="K37" s="11"/>
    </row>
    <row r="38" spans="1:11" ht="14.25">
      <c r="A38" s="19" t="s">
        <v>13</v>
      </c>
      <c r="B38" s="11"/>
      <c r="C38" s="11"/>
      <c r="D38" s="11"/>
      <c r="E38" s="11"/>
      <c r="F38" s="11"/>
      <c r="G38" s="11"/>
      <c r="H38" s="11"/>
      <c r="I38" s="11"/>
      <c r="J38" s="11"/>
      <c r="K38" s="11"/>
    </row>
    <row r="39" spans="1:11" ht="10.5">
      <c r="A39" s="11"/>
      <c r="B39" s="11"/>
      <c r="C39" s="11"/>
      <c r="D39" s="11"/>
      <c r="E39" s="11"/>
      <c r="F39" s="11"/>
      <c r="G39" s="11"/>
      <c r="H39" s="11"/>
      <c r="I39" s="12" t="s">
        <v>12</v>
      </c>
      <c r="J39" s="12"/>
      <c r="K39" s="11"/>
    </row>
    <row r="40" spans="1:11" ht="13.5" customHeight="1">
      <c r="A40" s="911" t="s">
        <v>14</v>
      </c>
      <c r="B40" s="907" t="s">
        <v>47</v>
      </c>
      <c r="C40" s="909" t="s">
        <v>48</v>
      </c>
      <c r="D40" s="909" t="s">
        <v>49</v>
      </c>
      <c r="E40" s="896" t="s">
        <v>50</v>
      </c>
      <c r="F40" s="909" t="s">
        <v>61</v>
      </c>
      <c r="G40" s="909" t="s">
        <v>11</v>
      </c>
      <c r="H40" s="896" t="s">
        <v>46</v>
      </c>
      <c r="I40" s="899" t="s">
        <v>8</v>
      </c>
      <c r="J40" s="11"/>
      <c r="K40" s="11"/>
    </row>
    <row r="41" spans="1:11" ht="13.5" customHeight="1" thickBot="1">
      <c r="A41" s="912"/>
      <c r="B41" s="908"/>
      <c r="C41" s="910"/>
      <c r="D41" s="910"/>
      <c r="E41" s="897"/>
      <c r="F41" s="913"/>
      <c r="G41" s="913"/>
      <c r="H41" s="898"/>
      <c r="I41" s="900"/>
      <c r="J41" s="11"/>
      <c r="K41" s="11"/>
    </row>
    <row r="42" spans="1:11" ht="13.5" customHeight="1" thickTop="1">
      <c r="A42" s="20" t="s">
        <v>302</v>
      </c>
      <c r="B42" s="39">
        <v>13669</v>
      </c>
      <c r="C42" s="40">
        <v>13204</v>
      </c>
      <c r="D42" s="40">
        <v>465</v>
      </c>
      <c r="E42" s="40">
        <v>465</v>
      </c>
      <c r="F42" s="40">
        <v>4030</v>
      </c>
      <c r="G42" s="190" t="s">
        <v>136</v>
      </c>
      <c r="H42" s="190" t="s">
        <v>136</v>
      </c>
      <c r="I42" s="54"/>
      <c r="J42" s="11"/>
      <c r="K42" s="11"/>
    </row>
    <row r="43" spans="1:11" ht="13.5" customHeight="1">
      <c r="A43" s="24" t="s">
        <v>98</v>
      </c>
      <c r="B43" s="6">
        <v>80</v>
      </c>
      <c r="C43" s="7">
        <v>77</v>
      </c>
      <c r="D43" s="7">
        <v>3</v>
      </c>
      <c r="E43" s="7">
        <v>3</v>
      </c>
      <c r="F43" s="191" t="s">
        <v>307</v>
      </c>
      <c r="G43" s="191" t="s">
        <v>136</v>
      </c>
      <c r="H43" s="191" t="s">
        <v>136</v>
      </c>
      <c r="I43" s="8"/>
      <c r="J43" s="11"/>
      <c r="K43" s="11"/>
    </row>
    <row r="44" spans="1:11" ht="13.5" customHeight="1">
      <c r="A44" s="24" t="s">
        <v>851</v>
      </c>
      <c r="B44" s="6">
        <v>13</v>
      </c>
      <c r="C44" s="7">
        <v>12</v>
      </c>
      <c r="D44" s="7">
        <v>1</v>
      </c>
      <c r="E44" s="7">
        <v>1</v>
      </c>
      <c r="F44" s="191" t="s">
        <v>307</v>
      </c>
      <c r="G44" s="191" t="s">
        <v>136</v>
      </c>
      <c r="H44" s="191" t="s">
        <v>136</v>
      </c>
      <c r="I44" s="8"/>
      <c r="J44" s="11"/>
      <c r="K44" s="11"/>
    </row>
    <row r="45" spans="1:11" ht="13.5" customHeight="1">
      <c r="A45" s="840" t="s">
        <v>99</v>
      </c>
      <c r="B45" s="841">
        <v>1541</v>
      </c>
      <c r="C45" s="842">
        <v>1329</v>
      </c>
      <c r="D45" s="842">
        <v>212</v>
      </c>
      <c r="E45" s="842">
        <v>212</v>
      </c>
      <c r="F45" s="839" t="s">
        <v>307</v>
      </c>
      <c r="G45" s="839" t="s">
        <v>136</v>
      </c>
      <c r="H45" s="839" t="s">
        <v>136</v>
      </c>
      <c r="I45" s="843"/>
      <c r="J45" s="11"/>
      <c r="K45" s="11"/>
    </row>
    <row r="46" spans="1:11" ht="13.5" customHeight="1">
      <c r="A46" s="29" t="s">
        <v>277</v>
      </c>
      <c r="B46" s="46">
        <v>391</v>
      </c>
      <c r="C46" s="47">
        <v>380</v>
      </c>
      <c r="D46" s="47">
        <v>12</v>
      </c>
      <c r="E46" s="47">
        <v>701</v>
      </c>
      <c r="F46" s="168" t="s">
        <v>307</v>
      </c>
      <c r="G46" s="168" t="s">
        <v>136</v>
      </c>
      <c r="H46" s="168" t="s">
        <v>136</v>
      </c>
      <c r="I46" s="599" t="s">
        <v>429</v>
      </c>
      <c r="J46" s="11"/>
      <c r="K46" s="11"/>
    </row>
    <row r="47" spans="1:11" ht="13.5" customHeight="1">
      <c r="A47" s="34" t="s">
        <v>16</v>
      </c>
      <c r="B47" s="49"/>
      <c r="C47" s="50"/>
      <c r="D47" s="50"/>
      <c r="E47" s="51">
        <f>SUM(E42:E46)</f>
        <v>1382</v>
      </c>
      <c r="F47" s="52"/>
      <c r="G47" s="601" t="s">
        <v>136</v>
      </c>
      <c r="H47" s="601" t="s">
        <v>136</v>
      </c>
      <c r="I47" s="60"/>
      <c r="J47" s="11"/>
      <c r="K47" s="11"/>
    </row>
    <row r="48" spans="1:11" ht="9.75" customHeight="1">
      <c r="A48" s="61"/>
      <c r="B48" s="11"/>
      <c r="C48" s="11"/>
      <c r="D48" s="11"/>
      <c r="E48" s="11"/>
      <c r="F48" s="11"/>
      <c r="G48" s="11"/>
      <c r="H48" s="11"/>
      <c r="I48" s="11"/>
      <c r="J48" s="11"/>
      <c r="K48" s="11"/>
    </row>
    <row r="49" spans="1:11" ht="14.25">
      <c r="A49" s="19" t="s">
        <v>62</v>
      </c>
      <c r="B49" s="11"/>
      <c r="C49" s="11"/>
      <c r="D49" s="11"/>
      <c r="E49" s="11"/>
      <c r="F49" s="11"/>
      <c r="G49" s="11"/>
      <c r="H49" s="11"/>
      <c r="I49" s="11"/>
      <c r="J49" s="11"/>
      <c r="K49" s="11"/>
    </row>
    <row r="50" spans="1:11" ht="10.5">
      <c r="A50" s="11"/>
      <c r="B50" s="11"/>
      <c r="C50" s="11"/>
      <c r="D50" s="11"/>
      <c r="E50" s="11"/>
      <c r="F50" s="11"/>
      <c r="G50" s="11"/>
      <c r="H50" s="11"/>
      <c r="I50" s="11"/>
      <c r="J50" s="12" t="s">
        <v>12</v>
      </c>
      <c r="K50" s="11"/>
    </row>
    <row r="51" spans="1:11" ht="13.5" customHeight="1">
      <c r="A51" s="905" t="s">
        <v>17</v>
      </c>
      <c r="B51" s="907" t="s">
        <v>19</v>
      </c>
      <c r="C51" s="909" t="s">
        <v>51</v>
      </c>
      <c r="D51" s="909" t="s">
        <v>20</v>
      </c>
      <c r="E51" s="909" t="s">
        <v>21</v>
      </c>
      <c r="F51" s="909" t="s">
        <v>22</v>
      </c>
      <c r="G51" s="896" t="s">
        <v>23</v>
      </c>
      <c r="H51" s="896" t="s">
        <v>24</v>
      </c>
      <c r="I51" s="896" t="s">
        <v>66</v>
      </c>
      <c r="J51" s="899" t="s">
        <v>8</v>
      </c>
      <c r="K51" s="11"/>
    </row>
    <row r="52" spans="1:11" ht="13.5" customHeight="1" thickBot="1">
      <c r="A52" s="906"/>
      <c r="B52" s="908"/>
      <c r="C52" s="910"/>
      <c r="D52" s="910"/>
      <c r="E52" s="910"/>
      <c r="F52" s="910"/>
      <c r="G52" s="897"/>
      <c r="H52" s="897"/>
      <c r="I52" s="898"/>
      <c r="J52" s="900"/>
      <c r="K52" s="11"/>
    </row>
    <row r="53" spans="1:11" ht="13.5" customHeight="1" thickTop="1">
      <c r="A53" s="24" t="s">
        <v>852</v>
      </c>
      <c r="B53" s="39">
        <v>-7</v>
      </c>
      <c r="C53" s="40">
        <v>26</v>
      </c>
      <c r="D53" s="40">
        <v>2</v>
      </c>
      <c r="E53" s="190" t="s">
        <v>114</v>
      </c>
      <c r="F53" s="190" t="s">
        <v>114</v>
      </c>
      <c r="G53" s="190" t="s">
        <v>114</v>
      </c>
      <c r="H53" s="190" t="s">
        <v>114</v>
      </c>
      <c r="I53" s="190" t="s">
        <v>114</v>
      </c>
      <c r="J53" s="62"/>
      <c r="K53" s="11"/>
    </row>
    <row r="54" spans="1:11" ht="13.5" customHeight="1">
      <c r="A54" s="24" t="s">
        <v>853</v>
      </c>
      <c r="B54" s="6">
        <v>1</v>
      </c>
      <c r="C54" s="7">
        <v>112</v>
      </c>
      <c r="D54" s="7">
        <v>102</v>
      </c>
      <c r="E54" s="7">
        <v>10</v>
      </c>
      <c r="F54" s="191" t="s">
        <v>114</v>
      </c>
      <c r="G54" s="191" t="s">
        <v>114</v>
      </c>
      <c r="H54" s="191" t="s">
        <v>114</v>
      </c>
      <c r="I54" s="191" t="s">
        <v>114</v>
      </c>
      <c r="J54" s="8"/>
      <c r="K54" s="11"/>
    </row>
    <row r="55" spans="1:11" ht="13.5" customHeight="1">
      <c r="A55" s="24" t="s">
        <v>854</v>
      </c>
      <c r="B55" s="737" t="s">
        <v>114</v>
      </c>
      <c r="C55" s="7">
        <v>107</v>
      </c>
      <c r="D55" s="7">
        <v>103</v>
      </c>
      <c r="E55" s="7">
        <v>12</v>
      </c>
      <c r="F55" s="191" t="s">
        <v>114</v>
      </c>
      <c r="G55" s="191" t="s">
        <v>114</v>
      </c>
      <c r="H55" s="191" t="s">
        <v>114</v>
      </c>
      <c r="I55" s="191" t="s">
        <v>114</v>
      </c>
      <c r="J55" s="8"/>
      <c r="K55" s="11"/>
    </row>
    <row r="56" spans="1:11" ht="13.5" customHeight="1">
      <c r="A56" s="24" t="s">
        <v>855</v>
      </c>
      <c r="B56" s="737" t="s">
        <v>114</v>
      </c>
      <c r="C56" s="7">
        <v>5</v>
      </c>
      <c r="D56" s="7">
        <v>5</v>
      </c>
      <c r="E56" s="191" t="s">
        <v>114</v>
      </c>
      <c r="F56" s="191" t="s">
        <v>114</v>
      </c>
      <c r="G56" s="191" t="s">
        <v>114</v>
      </c>
      <c r="H56" s="191" t="s">
        <v>114</v>
      </c>
      <c r="I56" s="191" t="s">
        <v>114</v>
      </c>
      <c r="J56" s="8"/>
      <c r="K56" s="11"/>
    </row>
    <row r="57" spans="1:11" ht="13.5" customHeight="1">
      <c r="A57" s="24" t="s">
        <v>856</v>
      </c>
      <c r="B57" s="6">
        <v>-1</v>
      </c>
      <c r="C57" s="7">
        <v>110</v>
      </c>
      <c r="D57" s="7">
        <v>100</v>
      </c>
      <c r="E57" s="191" t="s">
        <v>114</v>
      </c>
      <c r="F57" s="191" t="s">
        <v>114</v>
      </c>
      <c r="G57" s="191" t="s">
        <v>114</v>
      </c>
      <c r="H57" s="191" t="s">
        <v>114</v>
      </c>
      <c r="I57" s="191" t="s">
        <v>114</v>
      </c>
      <c r="J57" s="8"/>
      <c r="K57" s="11"/>
    </row>
    <row r="58" spans="1:11" ht="13.5" customHeight="1">
      <c r="A58" s="24" t="s">
        <v>857</v>
      </c>
      <c r="B58" s="737" t="s">
        <v>225</v>
      </c>
      <c r="C58" s="7">
        <v>40</v>
      </c>
      <c r="D58" s="7">
        <v>5</v>
      </c>
      <c r="E58" s="191" t="s">
        <v>114</v>
      </c>
      <c r="F58" s="191" t="s">
        <v>114</v>
      </c>
      <c r="G58" s="7">
        <v>1216</v>
      </c>
      <c r="H58" s="191" t="s">
        <v>114</v>
      </c>
      <c r="I58" s="191" t="s">
        <v>114</v>
      </c>
      <c r="J58" s="8"/>
      <c r="K58" s="11"/>
    </row>
    <row r="59" spans="1:11" ht="13.5" customHeight="1">
      <c r="A59" s="24" t="s">
        <v>858</v>
      </c>
      <c r="B59" s="6">
        <v>1</v>
      </c>
      <c r="C59" s="7">
        <v>33</v>
      </c>
      <c r="D59" s="7">
        <v>14</v>
      </c>
      <c r="E59" s="191" t="s">
        <v>114</v>
      </c>
      <c r="F59" s="191" t="s">
        <v>114</v>
      </c>
      <c r="G59" s="191" t="s">
        <v>114</v>
      </c>
      <c r="H59" s="191" t="s">
        <v>114</v>
      </c>
      <c r="I59" s="191" t="s">
        <v>114</v>
      </c>
      <c r="J59" s="8"/>
      <c r="K59" s="11"/>
    </row>
    <row r="60" spans="1:11" ht="13.5" customHeight="1">
      <c r="A60" s="24" t="s">
        <v>859</v>
      </c>
      <c r="B60" s="6">
        <v>-5</v>
      </c>
      <c r="C60" s="7">
        <v>77</v>
      </c>
      <c r="D60" s="7">
        <v>20</v>
      </c>
      <c r="E60" s="191" t="s">
        <v>114</v>
      </c>
      <c r="F60" s="191" t="s">
        <v>114</v>
      </c>
      <c r="G60" s="191" t="s">
        <v>114</v>
      </c>
      <c r="H60" s="191" t="s">
        <v>114</v>
      </c>
      <c r="I60" s="191" t="s">
        <v>114</v>
      </c>
      <c r="J60" s="8"/>
      <c r="K60" s="11"/>
    </row>
    <row r="61" spans="1:11" ht="13.5" customHeight="1">
      <c r="A61" s="24" t="s">
        <v>860</v>
      </c>
      <c r="B61" s="6">
        <v>1</v>
      </c>
      <c r="C61" s="7">
        <v>45</v>
      </c>
      <c r="D61" s="7">
        <v>27</v>
      </c>
      <c r="E61" s="191" t="s">
        <v>114</v>
      </c>
      <c r="F61" s="191" t="s">
        <v>114</v>
      </c>
      <c r="G61" s="191" t="s">
        <v>114</v>
      </c>
      <c r="H61" s="7">
        <v>82</v>
      </c>
      <c r="I61" s="7">
        <v>8</v>
      </c>
      <c r="J61" s="8"/>
      <c r="K61" s="11"/>
    </row>
    <row r="62" spans="1:11" ht="13.5" customHeight="1">
      <c r="A62" s="24" t="s">
        <v>861</v>
      </c>
      <c r="B62" s="6">
        <v>3</v>
      </c>
      <c r="C62" s="7">
        <v>27</v>
      </c>
      <c r="D62" s="7">
        <v>10</v>
      </c>
      <c r="E62" s="191" t="s">
        <v>114</v>
      </c>
      <c r="F62" s="191" t="s">
        <v>114</v>
      </c>
      <c r="G62" s="191" t="s">
        <v>114</v>
      </c>
      <c r="H62" s="191" t="s">
        <v>114</v>
      </c>
      <c r="I62" s="191" t="s">
        <v>114</v>
      </c>
      <c r="J62" s="8"/>
      <c r="K62" s="11"/>
    </row>
    <row r="63" spans="1:11" ht="13.5" customHeight="1">
      <c r="A63" s="24" t="s">
        <v>862</v>
      </c>
      <c r="B63" s="6">
        <v>-52</v>
      </c>
      <c r="C63" s="7">
        <v>176</v>
      </c>
      <c r="D63" s="7">
        <v>57</v>
      </c>
      <c r="E63" s="7">
        <v>56</v>
      </c>
      <c r="F63" s="191" t="s">
        <v>114</v>
      </c>
      <c r="G63" s="191" t="s">
        <v>114</v>
      </c>
      <c r="H63" s="191" t="s">
        <v>114</v>
      </c>
      <c r="I63" s="191" t="s">
        <v>114</v>
      </c>
      <c r="J63" s="8"/>
      <c r="K63" s="11"/>
    </row>
    <row r="64" spans="1:11" ht="13.5" customHeight="1">
      <c r="A64" s="29" t="s">
        <v>863</v>
      </c>
      <c r="B64" s="46">
        <v>7</v>
      </c>
      <c r="C64" s="47">
        <v>72</v>
      </c>
      <c r="D64" s="47">
        <v>19</v>
      </c>
      <c r="E64" s="47">
        <v>8</v>
      </c>
      <c r="F64" s="168" t="s">
        <v>114</v>
      </c>
      <c r="G64" s="168" t="s">
        <v>114</v>
      </c>
      <c r="H64" s="168" t="s">
        <v>114</v>
      </c>
      <c r="I64" s="168" t="s">
        <v>114</v>
      </c>
      <c r="J64" s="599"/>
      <c r="K64" s="11"/>
    </row>
    <row r="65" spans="1:11" ht="13.5" customHeight="1">
      <c r="A65" s="63" t="s">
        <v>18</v>
      </c>
      <c r="B65" s="64"/>
      <c r="C65" s="52"/>
      <c r="D65" s="51">
        <f>SUM(D53:D64)</f>
        <v>464</v>
      </c>
      <c r="E65" s="51">
        <f>SUM(E53:E64)</f>
        <v>86</v>
      </c>
      <c r="F65" s="601" t="s">
        <v>114</v>
      </c>
      <c r="G65" s="51">
        <f>SUM(G53:G64)</f>
        <v>1216</v>
      </c>
      <c r="H65" s="51">
        <f>SUM(H53:H64)</f>
        <v>82</v>
      </c>
      <c r="I65" s="51">
        <f>SUM(I53:I64)</f>
        <v>8</v>
      </c>
      <c r="J65" s="53"/>
      <c r="K65" s="11"/>
    </row>
    <row r="66" spans="1:11" ht="10.5">
      <c r="A66" s="11" t="s">
        <v>60</v>
      </c>
      <c r="B66" s="11"/>
      <c r="C66" s="11"/>
      <c r="D66" s="11"/>
      <c r="E66" s="11"/>
      <c r="F66" s="11"/>
      <c r="G66" s="11"/>
      <c r="H66" s="11"/>
      <c r="I66" s="11"/>
      <c r="J66" s="11"/>
      <c r="K66" s="11"/>
    </row>
    <row r="67" spans="1:11" ht="9.75" customHeight="1">
      <c r="A67" s="11"/>
      <c r="B67" s="11"/>
      <c r="C67" s="11"/>
      <c r="D67" s="11"/>
      <c r="E67" s="11"/>
      <c r="F67" s="11"/>
      <c r="G67" s="11"/>
      <c r="H67" s="11"/>
      <c r="I67" s="11"/>
      <c r="J67" s="11"/>
      <c r="K67" s="11"/>
    </row>
    <row r="68" spans="1:11" ht="14.25">
      <c r="A68" s="19" t="s">
        <v>43</v>
      </c>
      <c r="B68" s="11"/>
      <c r="C68" s="11"/>
      <c r="D68" s="11"/>
      <c r="E68" s="11"/>
      <c r="F68" s="11"/>
      <c r="G68" s="11"/>
      <c r="H68" s="11"/>
      <c r="I68" s="11"/>
      <c r="J68" s="11"/>
      <c r="K68" s="11"/>
    </row>
    <row r="69" spans="1:11" ht="10.5">
      <c r="A69" s="11"/>
      <c r="B69" s="11"/>
      <c r="C69" s="11"/>
      <c r="D69" s="12" t="s">
        <v>12</v>
      </c>
      <c r="E69" s="11"/>
      <c r="F69" s="11"/>
      <c r="G69" s="11"/>
      <c r="H69" s="11"/>
      <c r="I69" s="11"/>
      <c r="J69" s="11"/>
      <c r="K69" s="11"/>
    </row>
    <row r="70" spans="1:11" ht="21.75" thickBot="1">
      <c r="A70" s="201" t="s">
        <v>36</v>
      </c>
      <c r="B70" s="202" t="s">
        <v>41</v>
      </c>
      <c r="C70" s="203" t="s">
        <v>42</v>
      </c>
      <c r="D70" s="204" t="s">
        <v>55</v>
      </c>
      <c r="E70" s="11"/>
      <c r="F70" s="11"/>
      <c r="G70" s="11"/>
      <c r="H70" s="11"/>
      <c r="I70" s="11"/>
      <c r="J70" s="11"/>
      <c r="K70" s="11"/>
    </row>
    <row r="71" spans="1:11" ht="13.5" customHeight="1" thickTop="1">
      <c r="A71" s="66" t="s">
        <v>37</v>
      </c>
      <c r="B71" s="39">
        <v>2888</v>
      </c>
      <c r="C71" s="40">
        <v>2898</v>
      </c>
      <c r="D71" s="54">
        <f>C71-B71</f>
        <v>10</v>
      </c>
      <c r="E71" s="11"/>
      <c r="F71" s="11"/>
      <c r="G71" s="11"/>
      <c r="H71" s="11"/>
      <c r="I71" s="11"/>
      <c r="J71" s="11"/>
      <c r="K71" s="11"/>
    </row>
    <row r="72" spans="1:11" ht="13.5" customHeight="1">
      <c r="A72" s="69" t="s">
        <v>38</v>
      </c>
      <c r="B72" s="6">
        <v>218</v>
      </c>
      <c r="C72" s="7">
        <v>19</v>
      </c>
      <c r="D72" s="8">
        <f>C72-B72</f>
        <v>-199</v>
      </c>
      <c r="E72" s="11"/>
      <c r="F72" s="11"/>
      <c r="G72" s="11"/>
      <c r="H72" s="11"/>
      <c r="I72" s="11"/>
      <c r="J72" s="11"/>
      <c r="K72" s="11"/>
    </row>
    <row r="73" spans="1:11" ht="13.5" customHeight="1">
      <c r="A73" s="72" t="s">
        <v>39</v>
      </c>
      <c r="B73" s="46">
        <v>5152</v>
      </c>
      <c r="C73" s="47">
        <v>5401</v>
      </c>
      <c r="D73" s="599">
        <f>C73-B73</f>
        <v>249</v>
      </c>
      <c r="E73" s="11"/>
      <c r="F73" s="11"/>
      <c r="G73" s="11"/>
      <c r="H73" s="11"/>
      <c r="I73" s="11"/>
      <c r="J73" s="11"/>
      <c r="K73" s="11"/>
    </row>
    <row r="74" spans="1:11" ht="13.5" customHeight="1">
      <c r="A74" s="75" t="s">
        <v>40</v>
      </c>
      <c r="B74" s="844">
        <f>SUM(B71:B73)</f>
        <v>8258</v>
      </c>
      <c r="C74" s="51">
        <f>SUM(C71:C73)</f>
        <v>8318</v>
      </c>
      <c r="D74" s="53">
        <f>C74-B74</f>
        <v>60</v>
      </c>
      <c r="E74" s="11"/>
      <c r="F74" s="11"/>
      <c r="G74" s="11"/>
      <c r="H74" s="11"/>
      <c r="I74" s="11"/>
      <c r="J74" s="11"/>
      <c r="K74" s="11"/>
    </row>
    <row r="75" spans="1:11" ht="10.5">
      <c r="A75" s="11" t="s">
        <v>64</v>
      </c>
      <c r="B75" s="77"/>
      <c r="C75" s="77"/>
      <c r="D75" s="77"/>
      <c r="E75" s="11"/>
      <c r="F75" s="11"/>
      <c r="G75" s="11"/>
      <c r="H75" s="11"/>
      <c r="I75" s="11"/>
      <c r="J75" s="11"/>
      <c r="K75" s="11"/>
    </row>
    <row r="76" spans="1:11" ht="9.75" customHeight="1">
      <c r="A76" s="78"/>
      <c r="B76" s="77"/>
      <c r="C76" s="77"/>
      <c r="D76" s="77"/>
      <c r="E76" s="11"/>
      <c r="F76" s="11"/>
      <c r="G76" s="11"/>
      <c r="H76" s="11"/>
      <c r="I76" s="11"/>
      <c r="J76" s="11"/>
      <c r="K76" s="11"/>
    </row>
    <row r="77" spans="1:11" ht="14.25">
      <c r="A77" s="19" t="s">
        <v>63</v>
      </c>
      <c r="B77" s="11"/>
      <c r="C77" s="11"/>
      <c r="D77" s="11"/>
      <c r="E77" s="11"/>
      <c r="F77" s="11"/>
      <c r="G77" s="11"/>
      <c r="H77" s="11"/>
      <c r="I77" s="11"/>
      <c r="J77" s="11"/>
      <c r="K77" s="11"/>
    </row>
    <row r="78" spans="1:11" ht="10.5" customHeight="1">
      <c r="A78" s="19"/>
      <c r="B78" s="11"/>
      <c r="C78" s="11"/>
      <c r="D78" s="11"/>
      <c r="E78" s="11"/>
      <c r="F78" s="11"/>
      <c r="G78" s="11"/>
      <c r="H78" s="11"/>
      <c r="I78" s="11"/>
      <c r="J78" s="11"/>
      <c r="K78" s="11"/>
    </row>
    <row r="79" spans="1:11" ht="21.75" customHeight="1" thickBot="1">
      <c r="A79" s="201" t="s">
        <v>34</v>
      </c>
      <c r="B79" s="202" t="s">
        <v>41</v>
      </c>
      <c r="C79" s="203" t="s">
        <v>42</v>
      </c>
      <c r="D79" s="203" t="s">
        <v>55</v>
      </c>
      <c r="E79" s="219" t="s">
        <v>32</v>
      </c>
      <c r="F79" s="204" t="s">
        <v>33</v>
      </c>
      <c r="G79" s="901" t="s">
        <v>44</v>
      </c>
      <c r="H79" s="902"/>
      <c r="I79" s="202" t="s">
        <v>41</v>
      </c>
      <c r="J79" s="203" t="s">
        <v>42</v>
      </c>
      <c r="K79" s="204" t="s">
        <v>55</v>
      </c>
    </row>
    <row r="80" spans="1:11" ht="13.5" customHeight="1" thickTop="1">
      <c r="A80" s="66" t="s">
        <v>26</v>
      </c>
      <c r="B80" s="5">
        <v>8.24</v>
      </c>
      <c r="C80" s="79">
        <v>6.93</v>
      </c>
      <c r="D80" s="79">
        <f>C80-B80</f>
        <v>-1.3100000000000005</v>
      </c>
      <c r="E80" s="80">
        <v>-12.66</v>
      </c>
      <c r="F80" s="81">
        <v>-20</v>
      </c>
      <c r="G80" s="892" t="s">
        <v>160</v>
      </c>
      <c r="H80" s="893"/>
      <c r="I80" s="82"/>
      <c r="J80" s="93">
        <v>0.2</v>
      </c>
      <c r="K80" s="84"/>
    </row>
    <row r="81" spans="1:11" ht="13.5" customHeight="1">
      <c r="A81" s="69" t="s">
        <v>27</v>
      </c>
      <c r="B81" s="85"/>
      <c r="C81" s="86">
        <v>20.88</v>
      </c>
      <c r="D81" s="87"/>
      <c r="E81" s="88">
        <v>-17.66</v>
      </c>
      <c r="F81" s="89">
        <v>-40</v>
      </c>
      <c r="G81" s="892" t="s">
        <v>161</v>
      </c>
      <c r="H81" s="893"/>
      <c r="I81" s="85"/>
      <c r="J81" s="93">
        <v>0.1</v>
      </c>
      <c r="K81" s="91"/>
    </row>
    <row r="82" spans="1:11" ht="13.5" customHeight="1">
      <c r="A82" s="69" t="s">
        <v>28</v>
      </c>
      <c r="B82" s="92">
        <v>16.2</v>
      </c>
      <c r="C82" s="93">
        <v>13.9</v>
      </c>
      <c r="D82" s="93">
        <f>C82-B82</f>
        <v>-2.299999999999999</v>
      </c>
      <c r="E82" s="94">
        <v>25</v>
      </c>
      <c r="F82" s="95">
        <v>35</v>
      </c>
      <c r="G82" s="918" t="s">
        <v>425</v>
      </c>
      <c r="H82" s="919"/>
      <c r="I82" s="85"/>
      <c r="J82" s="104">
        <v>0.4</v>
      </c>
      <c r="K82" s="91"/>
    </row>
    <row r="83" spans="1:11" ht="13.5" customHeight="1">
      <c r="A83" s="69" t="s">
        <v>29</v>
      </c>
      <c r="B83" s="96"/>
      <c r="C83" s="93">
        <v>95</v>
      </c>
      <c r="D83" s="97"/>
      <c r="E83" s="94">
        <v>350</v>
      </c>
      <c r="F83" s="98"/>
      <c r="G83" s="892" t="s">
        <v>84</v>
      </c>
      <c r="H83" s="893"/>
      <c r="I83" s="85"/>
      <c r="J83" s="93">
        <v>128.8</v>
      </c>
      <c r="K83" s="91"/>
    </row>
    <row r="84" spans="1:11" ht="13.5" customHeight="1">
      <c r="A84" s="69" t="s">
        <v>30</v>
      </c>
      <c r="B84" s="99">
        <v>0.51</v>
      </c>
      <c r="C84" s="86">
        <v>0.54</v>
      </c>
      <c r="D84" s="86">
        <f>C84-B84</f>
        <v>0.030000000000000027</v>
      </c>
      <c r="E84" s="100"/>
      <c r="F84" s="101"/>
      <c r="G84" s="892" t="s">
        <v>83</v>
      </c>
      <c r="H84" s="893"/>
      <c r="I84" s="85"/>
      <c r="J84" s="93">
        <v>24.7</v>
      </c>
      <c r="K84" s="91"/>
    </row>
    <row r="85" spans="1:11" ht="13.5" customHeight="1">
      <c r="A85" s="226" t="s">
        <v>31</v>
      </c>
      <c r="B85" s="227">
        <v>90.6</v>
      </c>
      <c r="C85" s="228">
        <v>89.1</v>
      </c>
      <c r="D85" s="228">
        <f>C85-B85</f>
        <v>-1.5</v>
      </c>
      <c r="E85" s="113"/>
      <c r="F85" s="114"/>
      <c r="G85" s="916" t="s">
        <v>850</v>
      </c>
      <c r="H85" s="917"/>
      <c r="I85" s="115"/>
      <c r="J85" s="228">
        <v>77.3</v>
      </c>
      <c r="K85" s="117"/>
    </row>
    <row r="86" spans="1:11" ht="10.5">
      <c r="A86" s="11" t="s">
        <v>65</v>
      </c>
      <c r="B86" s="11"/>
      <c r="C86" s="11"/>
      <c r="D86" s="11"/>
      <c r="E86" s="11"/>
      <c r="F86" s="11"/>
      <c r="G86" s="11"/>
      <c r="H86" s="11"/>
      <c r="I86" s="11"/>
      <c r="J86" s="11"/>
      <c r="K86" s="11"/>
    </row>
    <row r="87" spans="1:11" ht="10.5">
      <c r="A87" s="11" t="s">
        <v>109</v>
      </c>
      <c r="B87" s="11"/>
      <c r="C87" s="11"/>
      <c r="D87" s="11"/>
      <c r="E87" s="11"/>
      <c r="F87" s="11"/>
      <c r="G87" s="11"/>
      <c r="H87" s="11"/>
      <c r="I87" s="11"/>
      <c r="J87" s="11"/>
      <c r="K87" s="11"/>
    </row>
    <row r="88" spans="1:11" ht="13.5" customHeight="1">
      <c r="A88" s="11"/>
      <c r="B88" s="11"/>
      <c r="C88" s="11"/>
      <c r="D88" s="11"/>
      <c r="E88" s="11"/>
      <c r="F88" s="11"/>
      <c r="G88" s="11"/>
      <c r="H88" s="11"/>
      <c r="I88" s="11"/>
      <c r="J88" s="11"/>
      <c r="K88" s="11"/>
    </row>
    <row r="89" ht="13.5" customHeight="1">
      <c r="J89" s="561"/>
    </row>
    <row r="90" spans="7:10" ht="13.5" customHeight="1">
      <c r="G90" s="990"/>
      <c r="H90" s="990"/>
      <c r="J90" s="561"/>
    </row>
    <row r="91" spans="7:10" ht="13.5" customHeight="1">
      <c r="G91" s="990"/>
      <c r="H91" s="990"/>
      <c r="J91" s="561"/>
    </row>
    <row r="92" spans="7:8" ht="13.5" customHeight="1">
      <c r="G92" s="990"/>
      <c r="H92" s="990"/>
    </row>
  </sheetData>
  <sheetProtection password="81BD" sheet="1"/>
  <mergeCells count="46">
    <mergeCell ref="G91:H91"/>
    <mergeCell ref="G92:H92"/>
    <mergeCell ref="G81:H81"/>
    <mergeCell ref="G82:H82"/>
    <mergeCell ref="G83:H83"/>
    <mergeCell ref="G84:H84"/>
    <mergeCell ref="G85:H85"/>
    <mergeCell ref="G90:H90"/>
    <mergeCell ref="G51:G52"/>
    <mergeCell ref="H51:H52"/>
    <mergeCell ref="I51:I52"/>
    <mergeCell ref="J51:J52"/>
    <mergeCell ref="G79:H79"/>
    <mergeCell ref="G80:H80"/>
    <mergeCell ref="A51:A52"/>
    <mergeCell ref="B51:B52"/>
    <mergeCell ref="C51:C52"/>
    <mergeCell ref="D51:D52"/>
    <mergeCell ref="E51:E52"/>
    <mergeCell ref="F51:F52"/>
    <mergeCell ref="I18:I19"/>
    <mergeCell ref="A40:A41"/>
    <mergeCell ref="B40:B41"/>
    <mergeCell ref="C40:C41"/>
    <mergeCell ref="D40:D41"/>
    <mergeCell ref="E40:E41"/>
    <mergeCell ref="F40:F41"/>
    <mergeCell ref="G40:G41"/>
    <mergeCell ref="H40:H41"/>
    <mergeCell ref="I40:I41"/>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8" r:id="rId1"/>
  <rowBreaks count="1" manualBreakCount="1">
    <brk id="67" max="10" man="1"/>
  </rowBreaks>
  <colBreaks count="1" manualBreakCount="1">
    <brk id="11" max="72" man="1"/>
  </colBreaks>
</worksheet>
</file>

<file path=xl/worksheets/sheet11.xml><?xml version="1.0" encoding="utf-8"?>
<worksheet xmlns="http://schemas.openxmlformats.org/spreadsheetml/2006/main" xmlns:r="http://schemas.openxmlformats.org/officeDocument/2006/relationships">
  <dimension ref="A1:M76"/>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7" width="9.00390625" style="121" customWidth="1"/>
    <col min="8" max="8" width="10.875" style="121" customWidth="1"/>
    <col min="9" max="10" width="9.00390625" style="121" customWidth="1"/>
    <col min="11" max="11" width="7.875" style="121" customWidth="1"/>
    <col min="1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339</v>
      </c>
      <c r="B4" s="124"/>
      <c r="G4" s="125" t="s">
        <v>56</v>
      </c>
      <c r="H4" s="126" t="s">
        <v>57</v>
      </c>
      <c r="I4" s="127" t="s">
        <v>58</v>
      </c>
      <c r="J4" s="128" t="s">
        <v>59</v>
      </c>
    </row>
    <row r="5" spans="7:10" ht="13.5" customHeight="1" thickTop="1">
      <c r="G5" s="129">
        <v>8958</v>
      </c>
      <c r="H5" s="130">
        <v>1500</v>
      </c>
      <c r="I5" s="131">
        <v>452</v>
      </c>
      <c r="J5" s="132">
        <v>10911</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17384</v>
      </c>
      <c r="C10" s="136">
        <v>15619</v>
      </c>
      <c r="D10" s="136">
        <v>1765</v>
      </c>
      <c r="E10" s="136">
        <v>1547</v>
      </c>
      <c r="F10" s="136">
        <v>100</v>
      </c>
      <c r="G10" s="136">
        <v>18384</v>
      </c>
      <c r="H10" s="137" t="s">
        <v>340</v>
      </c>
    </row>
    <row r="11" spans="1:8" ht="13.5" customHeight="1">
      <c r="A11" s="138"/>
      <c r="B11" s="139"/>
      <c r="C11" s="140"/>
      <c r="D11" s="140"/>
      <c r="E11" s="140"/>
      <c r="F11" s="347"/>
      <c r="G11" s="347"/>
      <c r="H11" s="141"/>
    </row>
    <row r="12" spans="1:8" ht="13.5" customHeight="1">
      <c r="A12" s="151" t="s">
        <v>1</v>
      </c>
      <c r="B12" s="152">
        <v>17384</v>
      </c>
      <c r="C12" s="153">
        <v>15619</v>
      </c>
      <c r="D12" s="153">
        <v>1765</v>
      </c>
      <c r="E12" s="153">
        <v>1547</v>
      </c>
      <c r="F12" s="154"/>
      <c r="G12" s="153">
        <v>18384</v>
      </c>
      <c r="H12" s="155"/>
    </row>
    <row r="13" ht="9.75" customHeight="1"/>
    <row r="14" ht="14.25">
      <c r="A14" s="133" t="s">
        <v>10</v>
      </c>
    </row>
    <row r="15" spans="9:12" ht="10.5">
      <c r="I15" s="122" t="s">
        <v>12</v>
      </c>
      <c r="K15" s="122"/>
      <c r="L15" s="122"/>
    </row>
    <row r="16" spans="1:9" ht="13.5" customHeight="1">
      <c r="A16" s="911" t="s">
        <v>0</v>
      </c>
      <c r="B16" s="907" t="s">
        <v>47</v>
      </c>
      <c r="C16" s="909" t="s">
        <v>48</v>
      </c>
      <c r="D16" s="909" t="s">
        <v>49</v>
      </c>
      <c r="E16" s="896" t="s">
        <v>50</v>
      </c>
      <c r="F16" s="909" t="s">
        <v>61</v>
      </c>
      <c r="G16" s="909" t="s">
        <v>11</v>
      </c>
      <c r="H16" s="896" t="s">
        <v>45</v>
      </c>
      <c r="I16" s="899" t="s">
        <v>8</v>
      </c>
    </row>
    <row r="17" spans="1:9" ht="13.5" customHeight="1" thickBot="1">
      <c r="A17" s="912"/>
      <c r="B17" s="908"/>
      <c r="C17" s="910"/>
      <c r="D17" s="910"/>
      <c r="E17" s="897"/>
      <c r="F17" s="913"/>
      <c r="G17" s="913"/>
      <c r="H17" s="898"/>
      <c r="I17" s="900"/>
    </row>
    <row r="18" spans="1:9" ht="13.5" customHeight="1" thickTop="1">
      <c r="A18" s="603" t="s">
        <v>84</v>
      </c>
      <c r="B18" s="604">
        <v>1258</v>
      </c>
      <c r="C18" s="605">
        <v>981</v>
      </c>
      <c r="D18" s="605">
        <v>277</v>
      </c>
      <c r="E18" s="605">
        <v>1877</v>
      </c>
      <c r="F18" s="606">
        <v>10</v>
      </c>
      <c r="G18" s="606">
        <v>2295</v>
      </c>
      <c r="H18" s="606">
        <v>110</v>
      </c>
      <c r="I18" s="607" t="s">
        <v>341</v>
      </c>
    </row>
    <row r="19" spans="1:9" ht="13.5" customHeight="1">
      <c r="A19" s="134" t="s">
        <v>342</v>
      </c>
      <c r="B19" s="159">
        <v>4634</v>
      </c>
      <c r="C19" s="160">
        <v>4604</v>
      </c>
      <c r="D19" s="160">
        <v>30</v>
      </c>
      <c r="E19" s="160">
        <v>30</v>
      </c>
      <c r="F19" s="160">
        <v>310</v>
      </c>
      <c r="G19" s="351" t="s">
        <v>307</v>
      </c>
      <c r="H19" s="351" t="s">
        <v>307</v>
      </c>
      <c r="I19" s="158"/>
    </row>
    <row r="20" spans="1:9" ht="13.5" customHeight="1">
      <c r="A20" s="138" t="s">
        <v>343</v>
      </c>
      <c r="B20" s="164">
        <v>2465</v>
      </c>
      <c r="C20" s="181">
        <v>2319</v>
      </c>
      <c r="D20" s="181">
        <v>146</v>
      </c>
      <c r="E20" s="181">
        <v>146</v>
      </c>
      <c r="F20" s="181">
        <v>323</v>
      </c>
      <c r="G20" s="351" t="s">
        <v>307</v>
      </c>
      <c r="H20" s="351" t="s">
        <v>307</v>
      </c>
      <c r="I20" s="166"/>
    </row>
    <row r="21" spans="1:9" ht="13.5" customHeight="1">
      <c r="A21" s="138" t="s">
        <v>344</v>
      </c>
      <c r="B21" s="164">
        <v>3538</v>
      </c>
      <c r="C21" s="181">
        <v>3527</v>
      </c>
      <c r="D21" s="181">
        <v>11</v>
      </c>
      <c r="E21" s="181">
        <v>11</v>
      </c>
      <c r="F21" s="181">
        <v>310</v>
      </c>
      <c r="G21" s="351" t="s">
        <v>307</v>
      </c>
      <c r="H21" s="351" t="s">
        <v>307</v>
      </c>
      <c r="I21" s="166"/>
    </row>
    <row r="22" spans="1:9" ht="13.5" customHeight="1">
      <c r="A22" s="350" t="s">
        <v>122</v>
      </c>
      <c r="B22" s="177">
        <v>3407</v>
      </c>
      <c r="C22" s="178">
        <v>3202</v>
      </c>
      <c r="D22" s="178">
        <v>206</v>
      </c>
      <c r="E22" s="178">
        <v>165</v>
      </c>
      <c r="F22" s="178">
        <v>1324</v>
      </c>
      <c r="G22" s="178">
        <v>25452</v>
      </c>
      <c r="H22" s="178">
        <v>18809</v>
      </c>
      <c r="I22" s="180"/>
    </row>
    <row r="23" spans="1:9" ht="13.5" customHeight="1">
      <c r="A23" s="350" t="s">
        <v>345</v>
      </c>
      <c r="B23" s="608">
        <v>37</v>
      </c>
      <c r="C23" s="609">
        <v>37</v>
      </c>
      <c r="D23" s="609">
        <v>0</v>
      </c>
      <c r="E23" s="609">
        <v>0</v>
      </c>
      <c r="F23" s="610" t="s">
        <v>307</v>
      </c>
      <c r="G23" s="610" t="s">
        <v>307</v>
      </c>
      <c r="H23" s="351"/>
      <c r="I23" s="180"/>
    </row>
    <row r="24" spans="1:9" ht="13.5" customHeight="1">
      <c r="A24" s="145"/>
      <c r="B24" s="611"/>
      <c r="C24" s="612"/>
      <c r="D24" s="612"/>
      <c r="E24" s="612"/>
      <c r="F24" s="612"/>
      <c r="G24" s="612"/>
      <c r="H24" s="352"/>
      <c r="I24" s="170"/>
    </row>
    <row r="25" spans="1:9" ht="13.5" customHeight="1">
      <c r="A25" s="151" t="s">
        <v>15</v>
      </c>
      <c r="B25" s="171"/>
      <c r="C25" s="187"/>
      <c r="D25" s="187"/>
      <c r="E25" s="172">
        <v>2229</v>
      </c>
      <c r="F25" s="353"/>
      <c r="G25" s="172">
        <v>27747</v>
      </c>
      <c r="H25" s="172">
        <v>18919</v>
      </c>
      <c r="I25" s="173"/>
    </row>
    <row r="26" ht="10.5">
      <c r="A26" s="121" t="s">
        <v>25</v>
      </c>
    </row>
    <row r="27" ht="10.5">
      <c r="A27" s="121" t="s">
        <v>54</v>
      </c>
    </row>
    <row r="28" ht="10.5">
      <c r="A28" s="121" t="s">
        <v>53</v>
      </c>
    </row>
    <row r="29" ht="10.5">
      <c r="A29" s="121" t="s">
        <v>52</v>
      </c>
    </row>
    <row r="30" ht="9.75" customHeight="1"/>
    <row r="31" ht="14.25">
      <c r="A31" s="133" t="s">
        <v>13</v>
      </c>
    </row>
    <row r="32" spans="9:10" ht="10.5">
      <c r="I32" s="122" t="s">
        <v>12</v>
      </c>
      <c r="J32" s="122"/>
    </row>
    <row r="33" spans="1:9" ht="13.5" customHeight="1">
      <c r="A33" s="911" t="s">
        <v>14</v>
      </c>
      <c r="B33" s="907" t="s">
        <v>47</v>
      </c>
      <c r="C33" s="909" t="s">
        <v>48</v>
      </c>
      <c r="D33" s="909" t="s">
        <v>49</v>
      </c>
      <c r="E33" s="896" t="s">
        <v>50</v>
      </c>
      <c r="F33" s="909" t="s">
        <v>61</v>
      </c>
      <c r="G33" s="909" t="s">
        <v>11</v>
      </c>
      <c r="H33" s="896" t="s">
        <v>46</v>
      </c>
      <c r="I33" s="899" t="s">
        <v>8</v>
      </c>
    </row>
    <row r="34" spans="1:9" ht="13.5" customHeight="1" thickBot="1">
      <c r="A34" s="912"/>
      <c r="B34" s="908"/>
      <c r="C34" s="910"/>
      <c r="D34" s="910"/>
      <c r="E34" s="897"/>
      <c r="F34" s="913"/>
      <c r="G34" s="913"/>
      <c r="H34" s="898"/>
      <c r="I34" s="900"/>
    </row>
    <row r="35" spans="1:9" ht="13.5" customHeight="1" thickTop="1">
      <c r="A35" s="134" t="s">
        <v>346</v>
      </c>
      <c r="B35" s="156">
        <v>4148</v>
      </c>
      <c r="C35" s="157">
        <v>4005</v>
      </c>
      <c r="D35" s="157">
        <v>143</v>
      </c>
      <c r="E35" s="157">
        <v>143</v>
      </c>
      <c r="F35" s="157">
        <v>195</v>
      </c>
      <c r="G35" s="157">
        <v>7865</v>
      </c>
      <c r="H35" s="157">
        <v>1991</v>
      </c>
      <c r="I35" s="175"/>
    </row>
    <row r="36" spans="1:9" ht="13.5" customHeight="1">
      <c r="A36" s="355" t="s">
        <v>98</v>
      </c>
      <c r="B36" s="356">
        <v>80</v>
      </c>
      <c r="C36" s="357">
        <v>77</v>
      </c>
      <c r="D36" s="357">
        <v>3</v>
      </c>
      <c r="E36" s="357">
        <v>3</v>
      </c>
      <c r="F36" s="358" t="s">
        <v>307</v>
      </c>
      <c r="G36" s="349" t="s">
        <v>307</v>
      </c>
      <c r="H36" s="358" t="s">
        <v>307</v>
      </c>
      <c r="I36" s="359"/>
    </row>
    <row r="37" spans="1:9" ht="13.5" customHeight="1">
      <c r="A37" s="138" t="s">
        <v>302</v>
      </c>
      <c r="B37" s="164">
        <v>13669</v>
      </c>
      <c r="C37" s="181">
        <v>13204</v>
      </c>
      <c r="D37" s="181">
        <v>465</v>
      </c>
      <c r="E37" s="181">
        <v>465</v>
      </c>
      <c r="F37" s="181">
        <v>4030</v>
      </c>
      <c r="G37" s="349" t="s">
        <v>307</v>
      </c>
      <c r="H37" s="349" t="s">
        <v>307</v>
      </c>
      <c r="I37" s="166"/>
    </row>
    <row r="38" spans="1:9" ht="13.5" customHeight="1">
      <c r="A38" s="138" t="s">
        <v>347</v>
      </c>
      <c r="B38" s="164">
        <v>112</v>
      </c>
      <c r="C38" s="181">
        <v>109</v>
      </c>
      <c r="D38" s="181">
        <v>3</v>
      </c>
      <c r="E38" s="181">
        <v>3</v>
      </c>
      <c r="F38" s="181">
        <v>2</v>
      </c>
      <c r="G38" s="181">
        <v>92</v>
      </c>
      <c r="H38" s="181">
        <v>27</v>
      </c>
      <c r="I38" s="166"/>
    </row>
    <row r="39" spans="1:9" ht="13.5" customHeight="1">
      <c r="A39" s="138" t="s">
        <v>348</v>
      </c>
      <c r="B39" s="164">
        <v>2207</v>
      </c>
      <c r="C39" s="181">
        <v>2150</v>
      </c>
      <c r="D39" s="181">
        <v>57</v>
      </c>
      <c r="E39" s="181">
        <v>57</v>
      </c>
      <c r="F39" s="181">
        <v>15</v>
      </c>
      <c r="G39" s="181">
        <v>136</v>
      </c>
      <c r="H39" s="181">
        <v>28</v>
      </c>
      <c r="I39" s="166"/>
    </row>
    <row r="40" spans="1:9" ht="13.5" customHeight="1">
      <c r="A40" s="138" t="s">
        <v>349</v>
      </c>
      <c r="B40" s="164">
        <v>91</v>
      </c>
      <c r="C40" s="181">
        <v>76</v>
      </c>
      <c r="D40" s="181">
        <v>15</v>
      </c>
      <c r="E40" s="181">
        <v>15</v>
      </c>
      <c r="F40" s="358" t="s">
        <v>307</v>
      </c>
      <c r="G40" s="349" t="s">
        <v>307</v>
      </c>
      <c r="H40" s="349" t="s">
        <v>307</v>
      </c>
      <c r="I40" s="166"/>
    </row>
    <row r="41" spans="1:9" ht="13.5" customHeight="1">
      <c r="A41" s="138" t="s">
        <v>350</v>
      </c>
      <c r="B41" s="164">
        <v>12</v>
      </c>
      <c r="C41" s="181">
        <v>10</v>
      </c>
      <c r="D41" s="181">
        <v>2</v>
      </c>
      <c r="E41" s="181">
        <v>2</v>
      </c>
      <c r="F41" s="349" t="s">
        <v>307</v>
      </c>
      <c r="G41" s="349" t="s">
        <v>307</v>
      </c>
      <c r="H41" s="349" t="s">
        <v>307</v>
      </c>
      <c r="I41" s="166"/>
    </row>
    <row r="42" spans="1:9" ht="13.5" customHeight="1">
      <c r="A42" s="138" t="s">
        <v>351</v>
      </c>
      <c r="B42" s="164">
        <v>481</v>
      </c>
      <c r="C42" s="181">
        <v>464</v>
      </c>
      <c r="D42" s="181">
        <v>17</v>
      </c>
      <c r="E42" s="181">
        <v>17</v>
      </c>
      <c r="F42" s="349" t="s">
        <v>307</v>
      </c>
      <c r="G42" s="349" t="s">
        <v>307</v>
      </c>
      <c r="H42" s="349" t="s">
        <v>307</v>
      </c>
      <c r="I42" s="613" t="s">
        <v>352</v>
      </c>
    </row>
    <row r="43" spans="1:9" ht="13.5" customHeight="1" hidden="1">
      <c r="A43" s="138" t="s">
        <v>353</v>
      </c>
      <c r="B43" s="164">
        <v>99</v>
      </c>
      <c r="C43" s="181">
        <v>88</v>
      </c>
      <c r="D43" s="181">
        <v>11</v>
      </c>
      <c r="E43" s="181"/>
      <c r="F43" s="349" t="s">
        <v>307</v>
      </c>
      <c r="G43" s="181"/>
      <c r="H43" s="181"/>
      <c r="I43" s="613" t="s">
        <v>354</v>
      </c>
    </row>
    <row r="44" spans="1:9" ht="13.5" customHeight="1">
      <c r="A44" s="350" t="s">
        <v>355</v>
      </c>
      <c r="B44" s="177">
        <v>1541</v>
      </c>
      <c r="C44" s="178">
        <v>1329</v>
      </c>
      <c r="D44" s="178">
        <v>212</v>
      </c>
      <c r="E44" s="178">
        <v>212</v>
      </c>
      <c r="F44" s="351" t="s">
        <v>307</v>
      </c>
      <c r="G44" s="351" t="s">
        <v>307</v>
      </c>
      <c r="H44" s="351" t="s">
        <v>307</v>
      </c>
      <c r="I44" s="180"/>
    </row>
    <row r="45" spans="1:9" ht="13.5" customHeight="1">
      <c r="A45" s="145" t="s">
        <v>353</v>
      </c>
      <c r="B45" s="167">
        <v>99</v>
      </c>
      <c r="C45" s="169">
        <v>88</v>
      </c>
      <c r="D45" s="169">
        <v>11</v>
      </c>
      <c r="E45" s="169">
        <v>11</v>
      </c>
      <c r="F45" s="169">
        <v>2</v>
      </c>
      <c r="G45" s="352" t="s">
        <v>307</v>
      </c>
      <c r="H45" s="352" t="s">
        <v>307</v>
      </c>
      <c r="I45" s="170"/>
    </row>
    <row r="46" spans="1:9" ht="13.5" customHeight="1">
      <c r="A46" s="151" t="s">
        <v>16</v>
      </c>
      <c r="B46" s="171"/>
      <c r="C46" s="187"/>
      <c r="D46" s="187"/>
      <c r="E46" s="172">
        <v>928</v>
      </c>
      <c r="F46" s="353"/>
      <c r="G46" s="172">
        <v>8093</v>
      </c>
      <c r="H46" s="172">
        <v>2046</v>
      </c>
      <c r="I46" s="188"/>
    </row>
    <row r="47" ht="9.75" customHeight="1">
      <c r="A47" s="189"/>
    </row>
    <row r="48" ht="14.25">
      <c r="A48" s="133" t="s">
        <v>62</v>
      </c>
    </row>
    <row r="49" ht="10.5">
      <c r="J49" s="122" t="s">
        <v>12</v>
      </c>
    </row>
    <row r="50" spans="1:10" ht="13.5" customHeight="1">
      <c r="A50" s="905" t="s">
        <v>17</v>
      </c>
      <c r="B50" s="907" t="s">
        <v>19</v>
      </c>
      <c r="C50" s="909" t="s">
        <v>51</v>
      </c>
      <c r="D50" s="909" t="s">
        <v>20</v>
      </c>
      <c r="E50" s="909" t="s">
        <v>21</v>
      </c>
      <c r="F50" s="909" t="s">
        <v>22</v>
      </c>
      <c r="G50" s="896" t="s">
        <v>23</v>
      </c>
      <c r="H50" s="896" t="s">
        <v>24</v>
      </c>
      <c r="I50" s="896" t="s">
        <v>66</v>
      </c>
      <c r="J50" s="899" t="s">
        <v>8</v>
      </c>
    </row>
    <row r="51" spans="1:10" ht="13.5" customHeight="1" thickBot="1">
      <c r="A51" s="906"/>
      <c r="B51" s="908"/>
      <c r="C51" s="910"/>
      <c r="D51" s="910"/>
      <c r="E51" s="910"/>
      <c r="F51" s="910"/>
      <c r="G51" s="897"/>
      <c r="H51" s="897"/>
      <c r="I51" s="898"/>
      <c r="J51" s="900"/>
    </row>
    <row r="52" spans="1:10" ht="13.5" customHeight="1" thickTop="1">
      <c r="A52" s="134" t="s">
        <v>356</v>
      </c>
      <c r="B52" s="156">
        <v>0</v>
      </c>
      <c r="C52" s="157">
        <v>55</v>
      </c>
      <c r="D52" s="157">
        <v>1</v>
      </c>
      <c r="E52" s="157">
        <v>0</v>
      </c>
      <c r="F52" s="157">
        <v>347</v>
      </c>
      <c r="G52" s="354" t="s">
        <v>307</v>
      </c>
      <c r="H52" s="354" t="s">
        <v>307</v>
      </c>
      <c r="I52" s="354" t="s">
        <v>307</v>
      </c>
      <c r="J52" s="158"/>
    </row>
    <row r="53" spans="1:10" ht="13.5" customHeight="1">
      <c r="A53" s="138" t="s">
        <v>357</v>
      </c>
      <c r="B53" s="164">
        <v>-179</v>
      </c>
      <c r="C53" s="181">
        <v>295</v>
      </c>
      <c r="D53" s="181">
        <v>15</v>
      </c>
      <c r="E53" s="181">
        <v>19</v>
      </c>
      <c r="F53" s="349" t="s">
        <v>307</v>
      </c>
      <c r="G53" s="349" t="s">
        <v>307</v>
      </c>
      <c r="H53" s="349" t="s">
        <v>307</v>
      </c>
      <c r="I53" s="349" t="s">
        <v>307</v>
      </c>
      <c r="J53" s="166"/>
    </row>
    <row r="54" spans="1:10" ht="13.5" customHeight="1">
      <c r="A54" s="200" t="s">
        <v>18</v>
      </c>
      <c r="B54" s="215"/>
      <c r="C54" s="353"/>
      <c r="D54" s="172">
        <v>16</v>
      </c>
      <c r="E54" s="172">
        <v>19</v>
      </c>
      <c r="F54" s="172">
        <v>347</v>
      </c>
      <c r="G54" s="367" t="s">
        <v>307</v>
      </c>
      <c r="H54" s="367" t="s">
        <v>307</v>
      </c>
      <c r="I54" s="367" t="s">
        <v>307</v>
      </c>
      <c r="J54" s="173"/>
    </row>
    <row r="55" ht="10.5">
      <c r="A55" s="121" t="s">
        <v>60</v>
      </c>
    </row>
    <row r="56" ht="9.75" customHeight="1"/>
    <row r="57" ht="14.25">
      <c r="A57" s="133" t="s">
        <v>43</v>
      </c>
    </row>
    <row r="58" ht="10.5">
      <c r="D58" s="122" t="s">
        <v>12</v>
      </c>
    </row>
    <row r="59" spans="1:4" ht="21.75" thickBot="1">
      <c r="A59" s="201" t="s">
        <v>36</v>
      </c>
      <c r="B59" s="202" t="s">
        <v>41</v>
      </c>
      <c r="C59" s="203" t="s">
        <v>42</v>
      </c>
      <c r="D59" s="204" t="s">
        <v>55</v>
      </c>
    </row>
    <row r="60" spans="1:4" ht="13.5" customHeight="1" thickTop="1">
      <c r="A60" s="205" t="s">
        <v>37</v>
      </c>
      <c r="B60" s="206"/>
      <c r="C60" s="157">
        <v>1645</v>
      </c>
      <c r="D60" s="207"/>
    </row>
    <row r="61" spans="1:4" ht="13.5" customHeight="1">
      <c r="A61" s="208" t="s">
        <v>38</v>
      </c>
      <c r="B61" s="209"/>
      <c r="C61" s="181">
        <v>571</v>
      </c>
      <c r="D61" s="210"/>
    </row>
    <row r="62" spans="1:4" ht="13.5" customHeight="1">
      <c r="A62" s="211" t="s">
        <v>39</v>
      </c>
      <c r="B62" s="212"/>
      <c r="C62" s="169">
        <v>2486</v>
      </c>
      <c r="D62" s="213"/>
    </row>
    <row r="63" spans="1:4" ht="13.5" customHeight="1">
      <c r="A63" s="214" t="s">
        <v>40</v>
      </c>
      <c r="B63" s="215"/>
      <c r="C63" s="172">
        <v>4702</v>
      </c>
      <c r="D63" s="216"/>
    </row>
    <row r="64" spans="1:4" ht="10.5">
      <c r="A64" s="121" t="s">
        <v>64</v>
      </c>
      <c r="B64" s="217"/>
      <c r="C64" s="217"/>
      <c r="D64" s="217"/>
    </row>
    <row r="65" spans="1:4" ht="9.75" customHeight="1">
      <c r="A65" s="218"/>
      <c r="B65" s="217"/>
      <c r="C65" s="217"/>
      <c r="D65" s="217"/>
    </row>
    <row r="66" ht="14.25">
      <c r="A66" s="133" t="s">
        <v>63</v>
      </c>
    </row>
    <row r="67" ht="10.5" customHeight="1">
      <c r="A67" s="133"/>
    </row>
    <row r="68" spans="1:11" ht="21.75" thickBot="1">
      <c r="A68" s="201" t="s">
        <v>34</v>
      </c>
      <c r="B68" s="202" t="s">
        <v>41</v>
      </c>
      <c r="C68" s="203" t="s">
        <v>42</v>
      </c>
      <c r="D68" s="203" t="s">
        <v>55</v>
      </c>
      <c r="E68" s="219" t="s">
        <v>32</v>
      </c>
      <c r="F68" s="204" t="s">
        <v>33</v>
      </c>
      <c r="G68" s="901" t="s">
        <v>44</v>
      </c>
      <c r="H68" s="902"/>
      <c r="I68" s="202" t="s">
        <v>41</v>
      </c>
      <c r="J68" s="203" t="s">
        <v>42</v>
      </c>
      <c r="K68" s="204" t="s">
        <v>55</v>
      </c>
    </row>
    <row r="69" spans="1:11" ht="13.5" customHeight="1" thickTop="1">
      <c r="A69" s="205" t="s">
        <v>26</v>
      </c>
      <c r="B69" s="368">
        <v>11.33</v>
      </c>
      <c r="C69" s="369">
        <v>14.18</v>
      </c>
      <c r="D69" s="369">
        <v>2.85</v>
      </c>
      <c r="E69" s="370">
        <v>-13.19</v>
      </c>
      <c r="F69" s="371">
        <v>-20</v>
      </c>
      <c r="G69" s="978" t="s">
        <v>84</v>
      </c>
      <c r="H69" s="979"/>
      <c r="I69" s="220"/>
      <c r="J69" s="221">
        <v>151.6</v>
      </c>
      <c r="K69" s="222"/>
    </row>
    <row r="70" spans="1:11" ht="13.5" customHeight="1">
      <c r="A70" s="614" t="s">
        <v>27</v>
      </c>
      <c r="B70" s="223"/>
      <c r="C70" s="372">
        <v>34.6</v>
      </c>
      <c r="D70" s="373"/>
      <c r="E70" s="374">
        <v>-18.19</v>
      </c>
      <c r="F70" s="375">
        <v>-40</v>
      </c>
      <c r="G70" s="948" t="s">
        <v>122</v>
      </c>
      <c r="H70" s="949"/>
      <c r="I70" s="223"/>
      <c r="J70" s="224">
        <v>9</v>
      </c>
      <c r="K70" s="225"/>
    </row>
    <row r="71" spans="1:11" ht="13.5" customHeight="1">
      <c r="A71" s="208" t="s">
        <v>28</v>
      </c>
      <c r="B71" s="377">
        <v>13.6</v>
      </c>
      <c r="C71" s="224">
        <v>10.9</v>
      </c>
      <c r="D71" s="224">
        <v>-2.7</v>
      </c>
      <c r="E71" s="378">
        <v>25</v>
      </c>
      <c r="F71" s="379">
        <v>35</v>
      </c>
      <c r="G71" s="948"/>
      <c r="H71" s="949"/>
      <c r="I71" s="223"/>
      <c r="J71" s="224"/>
      <c r="K71" s="225"/>
    </row>
    <row r="72" spans="1:11" ht="13.5" customHeight="1">
      <c r="A72" s="208" t="s">
        <v>29</v>
      </c>
      <c r="B72" s="380"/>
      <c r="C72" s="224">
        <v>52.5</v>
      </c>
      <c r="D72" s="381"/>
      <c r="E72" s="378">
        <v>350</v>
      </c>
      <c r="F72" s="382"/>
      <c r="G72" s="948"/>
      <c r="H72" s="949"/>
      <c r="I72" s="223"/>
      <c r="J72" s="224"/>
      <c r="K72" s="225"/>
    </row>
    <row r="73" spans="1:11" ht="13.5" customHeight="1">
      <c r="A73" s="208" t="s">
        <v>30</v>
      </c>
      <c r="B73" s="383">
        <v>0.79</v>
      </c>
      <c r="C73" s="372">
        <v>0.8</v>
      </c>
      <c r="D73" s="372">
        <v>0.01</v>
      </c>
      <c r="E73" s="384"/>
      <c r="F73" s="385"/>
      <c r="G73" s="948"/>
      <c r="H73" s="949"/>
      <c r="I73" s="223"/>
      <c r="J73" s="224"/>
      <c r="K73" s="225"/>
    </row>
    <row r="74" spans="1:11" ht="13.5" customHeight="1">
      <c r="A74" s="386" t="s">
        <v>31</v>
      </c>
      <c r="B74" s="387">
        <v>83.7</v>
      </c>
      <c r="C74" s="232">
        <v>87.5</v>
      </c>
      <c r="D74" s="232">
        <v>3.8</v>
      </c>
      <c r="E74" s="389"/>
      <c r="F74" s="390"/>
      <c r="G74" s="894"/>
      <c r="H74" s="895"/>
      <c r="I74" s="231"/>
      <c r="J74" s="232"/>
      <c r="K74" s="233"/>
    </row>
    <row r="75" ht="10.5">
      <c r="A75" s="121" t="s">
        <v>65</v>
      </c>
    </row>
    <row r="76" ht="10.5">
      <c r="A76" s="121" t="s">
        <v>109</v>
      </c>
    </row>
  </sheetData>
  <sheetProtection password="81BD" sheet="1"/>
  <mergeCells count="43">
    <mergeCell ref="G70:H70"/>
    <mergeCell ref="G71:H71"/>
    <mergeCell ref="G72:H72"/>
    <mergeCell ref="G73:H73"/>
    <mergeCell ref="G74:H74"/>
    <mergeCell ref="G50:G51"/>
    <mergeCell ref="H50:H51"/>
    <mergeCell ref="I50:I51"/>
    <mergeCell ref="J50:J51"/>
    <mergeCell ref="G68:H68"/>
    <mergeCell ref="G69:H69"/>
    <mergeCell ref="A50:A51"/>
    <mergeCell ref="B50:B51"/>
    <mergeCell ref="C50:C51"/>
    <mergeCell ref="D50:D51"/>
    <mergeCell ref="E50:E51"/>
    <mergeCell ref="F50:F51"/>
    <mergeCell ref="I16:I17"/>
    <mergeCell ref="A33:A34"/>
    <mergeCell ref="B33:B34"/>
    <mergeCell ref="C33:C34"/>
    <mergeCell ref="D33:D34"/>
    <mergeCell ref="E33:E34"/>
    <mergeCell ref="F33:F34"/>
    <mergeCell ref="G33:G34"/>
    <mergeCell ref="H33:H34"/>
    <mergeCell ref="I33:I34"/>
    <mergeCell ref="G8:G9"/>
    <mergeCell ref="H8:H9"/>
    <mergeCell ref="A16:A17"/>
    <mergeCell ref="B16:B17"/>
    <mergeCell ref="C16:C17"/>
    <mergeCell ref="D16:D17"/>
    <mergeCell ref="E16:E17"/>
    <mergeCell ref="F16:F17"/>
    <mergeCell ref="G16:G17"/>
    <mergeCell ref="H16:H17"/>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78" r:id="rId1"/>
  <colBreaks count="1" manualBreakCount="1">
    <brk id="11" max="72" man="1"/>
  </colBreaks>
</worksheet>
</file>

<file path=xl/worksheets/sheet12.xml><?xml version="1.0" encoding="utf-8"?>
<worksheet xmlns="http://schemas.openxmlformats.org/spreadsheetml/2006/main" xmlns:r="http://schemas.openxmlformats.org/officeDocument/2006/relationships">
  <dimension ref="A1:M85"/>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358</v>
      </c>
      <c r="B4" s="124"/>
      <c r="G4" s="125" t="s">
        <v>56</v>
      </c>
      <c r="H4" s="126" t="s">
        <v>57</v>
      </c>
      <c r="I4" s="127" t="s">
        <v>58</v>
      </c>
      <c r="J4" s="128" t="s">
        <v>59</v>
      </c>
    </row>
    <row r="5" spans="7:10" ht="13.5" customHeight="1" thickTop="1">
      <c r="G5" s="129">
        <v>8066</v>
      </c>
      <c r="H5" s="130">
        <v>3544</v>
      </c>
      <c r="I5" s="131">
        <v>526</v>
      </c>
      <c r="J5" s="132">
        <f>SUM(G5:I5)</f>
        <v>12136</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18075</v>
      </c>
      <c r="C10" s="136">
        <v>17229</v>
      </c>
      <c r="D10" s="136">
        <f>B10-C10</f>
        <v>846</v>
      </c>
      <c r="E10" s="136">
        <v>595</v>
      </c>
      <c r="F10" s="136">
        <v>121</v>
      </c>
      <c r="G10" s="136">
        <v>15347</v>
      </c>
      <c r="H10" s="615" t="s">
        <v>359</v>
      </c>
    </row>
    <row r="11" spans="1:8" ht="13.5" customHeight="1">
      <c r="A11" s="138" t="s">
        <v>360</v>
      </c>
      <c r="B11" s="139">
        <v>1</v>
      </c>
      <c r="C11" s="140">
        <v>1</v>
      </c>
      <c r="D11" s="136">
        <f>B11-C11</f>
        <v>0</v>
      </c>
      <c r="E11" s="140">
        <v>0</v>
      </c>
      <c r="F11" s="140">
        <v>1</v>
      </c>
      <c r="G11" s="144" t="s">
        <v>114</v>
      </c>
      <c r="H11" s="616" t="s">
        <v>361</v>
      </c>
    </row>
    <row r="12" spans="1:8" ht="13.5" customHeight="1">
      <c r="A12" s="138" t="s">
        <v>362</v>
      </c>
      <c r="B12" s="139">
        <v>5</v>
      </c>
      <c r="C12" s="140">
        <v>5</v>
      </c>
      <c r="D12" s="617" t="s">
        <v>114</v>
      </c>
      <c r="E12" s="143" t="s">
        <v>114</v>
      </c>
      <c r="F12" s="140">
        <v>2</v>
      </c>
      <c r="G12" s="144" t="s">
        <v>177</v>
      </c>
      <c r="H12" s="141"/>
    </row>
    <row r="13" spans="1:8" ht="13.5" customHeight="1">
      <c r="A13" s="151" t="s">
        <v>294</v>
      </c>
      <c r="B13" s="618">
        <v>18076</v>
      </c>
      <c r="C13" s="593">
        <v>17230</v>
      </c>
      <c r="D13" s="153">
        <f>B13-C13</f>
        <v>846</v>
      </c>
      <c r="E13" s="153">
        <v>595</v>
      </c>
      <c r="F13" s="154"/>
      <c r="G13" s="153">
        <f>SUM(G10:G12)</f>
        <v>15347</v>
      </c>
      <c r="H13" s="155"/>
    </row>
    <row r="14" ht="9.75" customHeight="1"/>
    <row r="15" ht="14.25">
      <c r="A15" s="133" t="s">
        <v>10</v>
      </c>
    </row>
    <row r="16" spans="9:12" ht="10.5">
      <c r="I16" s="122" t="s">
        <v>12</v>
      </c>
      <c r="K16" s="122"/>
      <c r="L16" s="122"/>
    </row>
    <row r="17" spans="1:9" ht="13.5" customHeight="1">
      <c r="A17" s="911" t="s">
        <v>0</v>
      </c>
      <c r="B17" s="907" t="s">
        <v>47</v>
      </c>
      <c r="C17" s="909" t="s">
        <v>48</v>
      </c>
      <c r="D17" s="909" t="s">
        <v>49</v>
      </c>
      <c r="E17" s="896" t="s">
        <v>50</v>
      </c>
      <c r="F17" s="909" t="s">
        <v>61</v>
      </c>
      <c r="G17" s="909" t="s">
        <v>11</v>
      </c>
      <c r="H17" s="896" t="s">
        <v>45</v>
      </c>
      <c r="I17" s="899" t="s">
        <v>8</v>
      </c>
    </row>
    <row r="18" spans="1:9" ht="13.5" customHeight="1" thickBot="1">
      <c r="A18" s="912"/>
      <c r="B18" s="908"/>
      <c r="C18" s="910"/>
      <c r="D18" s="910"/>
      <c r="E18" s="897"/>
      <c r="F18" s="913"/>
      <c r="G18" s="913"/>
      <c r="H18" s="898"/>
      <c r="I18" s="900"/>
    </row>
    <row r="19" spans="1:9" ht="13.5" customHeight="1" thickTop="1">
      <c r="A19" s="134" t="s">
        <v>84</v>
      </c>
      <c r="B19" s="156">
        <v>1622</v>
      </c>
      <c r="C19" s="157">
        <v>1602</v>
      </c>
      <c r="D19" s="181">
        <f aca="true" t="shared" si="0" ref="D19:D24">B19-C19</f>
        <v>20</v>
      </c>
      <c r="E19" s="157">
        <v>627</v>
      </c>
      <c r="F19" s="157">
        <v>176</v>
      </c>
      <c r="G19" s="157">
        <v>6665</v>
      </c>
      <c r="H19" s="157">
        <v>1193</v>
      </c>
      <c r="I19" s="158" t="s">
        <v>85</v>
      </c>
    </row>
    <row r="20" spans="1:9" ht="13.5" customHeight="1">
      <c r="A20" s="138" t="s">
        <v>83</v>
      </c>
      <c r="B20" s="164">
        <v>6191</v>
      </c>
      <c r="C20" s="181">
        <v>6644</v>
      </c>
      <c r="D20" s="181">
        <v>-454</v>
      </c>
      <c r="E20" s="181">
        <v>1254</v>
      </c>
      <c r="F20" s="7">
        <v>613</v>
      </c>
      <c r="G20" s="181">
        <v>5163</v>
      </c>
      <c r="H20" s="181">
        <v>2891</v>
      </c>
      <c r="I20" s="166" t="s">
        <v>85</v>
      </c>
    </row>
    <row r="21" spans="1:9" ht="13.5" customHeight="1">
      <c r="A21" s="138" t="s">
        <v>158</v>
      </c>
      <c r="B21" s="164">
        <v>4658</v>
      </c>
      <c r="C21" s="181">
        <v>4617</v>
      </c>
      <c r="D21" s="181">
        <f t="shared" si="0"/>
        <v>41</v>
      </c>
      <c r="E21" s="181">
        <v>0</v>
      </c>
      <c r="F21" s="181">
        <v>1693</v>
      </c>
      <c r="G21" s="181">
        <v>16655</v>
      </c>
      <c r="H21" s="181">
        <v>13574</v>
      </c>
      <c r="I21" s="166"/>
    </row>
    <row r="22" spans="1:9" ht="13.5" customHeight="1">
      <c r="A22" s="350" t="s">
        <v>363</v>
      </c>
      <c r="B22" s="177">
        <v>146</v>
      </c>
      <c r="C22" s="178">
        <v>99</v>
      </c>
      <c r="D22" s="181">
        <f t="shared" si="0"/>
        <v>47</v>
      </c>
      <c r="E22" s="178">
        <v>47</v>
      </c>
      <c r="F22" s="178">
        <v>7</v>
      </c>
      <c r="G22" s="178">
        <v>375</v>
      </c>
      <c r="H22" s="178">
        <v>375</v>
      </c>
      <c r="I22" s="180"/>
    </row>
    <row r="23" spans="1:9" ht="13.5" customHeight="1">
      <c r="A23" s="350" t="s">
        <v>364</v>
      </c>
      <c r="B23" s="177">
        <v>6065</v>
      </c>
      <c r="C23" s="178">
        <v>5877</v>
      </c>
      <c r="D23" s="181">
        <f t="shared" si="0"/>
        <v>188</v>
      </c>
      <c r="E23" s="178">
        <v>151</v>
      </c>
      <c r="F23" s="194">
        <v>536</v>
      </c>
      <c r="G23" s="179" t="s">
        <v>114</v>
      </c>
      <c r="H23" s="179" t="s">
        <v>114</v>
      </c>
      <c r="I23" s="619" t="s">
        <v>365</v>
      </c>
    </row>
    <row r="24" spans="1:9" ht="13.5" customHeight="1">
      <c r="A24" s="350" t="s">
        <v>366</v>
      </c>
      <c r="B24" s="177">
        <v>3482</v>
      </c>
      <c r="C24" s="178">
        <v>3413</v>
      </c>
      <c r="D24" s="181">
        <f t="shared" si="0"/>
        <v>69</v>
      </c>
      <c r="E24" s="178">
        <v>69</v>
      </c>
      <c r="F24" s="178">
        <v>498</v>
      </c>
      <c r="G24" s="179" t="s">
        <v>114</v>
      </c>
      <c r="H24" s="179" t="s">
        <v>114</v>
      </c>
      <c r="I24" s="180"/>
    </row>
    <row r="25" spans="1:9" ht="13.5" customHeight="1">
      <c r="A25" s="350" t="s">
        <v>367</v>
      </c>
      <c r="B25" s="177">
        <v>38</v>
      </c>
      <c r="C25" s="178">
        <v>38</v>
      </c>
      <c r="D25" s="165" t="s">
        <v>114</v>
      </c>
      <c r="E25" s="179" t="s">
        <v>114</v>
      </c>
      <c r="F25" s="178">
        <v>21</v>
      </c>
      <c r="G25" s="179" t="s">
        <v>114</v>
      </c>
      <c r="H25" s="179" t="s">
        <v>114</v>
      </c>
      <c r="I25" s="180"/>
    </row>
    <row r="26" spans="1:9" ht="13.5" customHeight="1">
      <c r="A26" s="350" t="s">
        <v>368</v>
      </c>
      <c r="B26" s="177">
        <v>5687</v>
      </c>
      <c r="C26" s="178">
        <v>5687</v>
      </c>
      <c r="D26" s="165" t="s">
        <v>114</v>
      </c>
      <c r="E26" s="179" t="s">
        <v>114</v>
      </c>
      <c r="F26" s="178">
        <v>522</v>
      </c>
      <c r="G26" s="179" t="s">
        <v>114</v>
      </c>
      <c r="H26" s="179" t="s">
        <v>114</v>
      </c>
      <c r="I26" s="180"/>
    </row>
    <row r="27" spans="1:9" ht="13.5" customHeight="1">
      <c r="A27" s="350" t="s">
        <v>369</v>
      </c>
      <c r="B27" s="177">
        <v>16</v>
      </c>
      <c r="C27" s="178">
        <v>16</v>
      </c>
      <c r="D27" s="165" t="s">
        <v>114</v>
      </c>
      <c r="E27" s="179" t="s">
        <v>114</v>
      </c>
      <c r="F27" s="179" t="s">
        <v>114</v>
      </c>
      <c r="G27" s="179" t="s">
        <v>114</v>
      </c>
      <c r="H27" s="179" t="s">
        <v>114</v>
      </c>
      <c r="I27" s="180"/>
    </row>
    <row r="28" spans="1:9" ht="13.5" customHeight="1">
      <c r="A28" s="350" t="s">
        <v>370</v>
      </c>
      <c r="B28" s="177">
        <v>70</v>
      </c>
      <c r="C28" s="178">
        <v>64</v>
      </c>
      <c r="D28" s="181">
        <f>B28-C28</f>
        <v>6</v>
      </c>
      <c r="E28" s="178">
        <v>6</v>
      </c>
      <c r="F28" s="179" t="s">
        <v>114</v>
      </c>
      <c r="G28" s="179" t="s">
        <v>114</v>
      </c>
      <c r="H28" s="179" t="s">
        <v>114</v>
      </c>
      <c r="I28" s="180"/>
    </row>
    <row r="29" spans="1:9" ht="13.5" customHeight="1">
      <c r="A29" s="145" t="s">
        <v>371</v>
      </c>
      <c r="B29" s="167">
        <v>13</v>
      </c>
      <c r="C29" s="169">
        <v>12</v>
      </c>
      <c r="D29" s="181">
        <v>0</v>
      </c>
      <c r="E29" s="169">
        <v>0</v>
      </c>
      <c r="F29" s="169">
        <v>5</v>
      </c>
      <c r="G29" s="365" t="s">
        <v>114</v>
      </c>
      <c r="H29" s="365" t="s">
        <v>114</v>
      </c>
      <c r="I29" s="620" t="s">
        <v>372</v>
      </c>
    </row>
    <row r="30" spans="1:9" ht="13.5" customHeight="1">
      <c r="A30" s="151" t="s">
        <v>15</v>
      </c>
      <c r="B30" s="171"/>
      <c r="C30" s="187"/>
      <c r="D30" s="187"/>
      <c r="E30" s="172">
        <f>SUM(E19:E29)</f>
        <v>2154</v>
      </c>
      <c r="F30" s="353"/>
      <c r="G30" s="172">
        <f>SUM(G19:G29)</f>
        <v>28858</v>
      </c>
      <c r="H30" s="172">
        <f>SUM(H19:H29)</f>
        <v>18033</v>
      </c>
      <c r="I30" s="173"/>
    </row>
    <row r="31" ht="10.5">
      <c r="A31" s="121" t="s">
        <v>25</v>
      </c>
    </row>
    <row r="32" ht="10.5">
      <c r="A32" s="121" t="s">
        <v>54</v>
      </c>
    </row>
    <row r="33" ht="10.5">
      <c r="A33" s="121" t="s">
        <v>53</v>
      </c>
    </row>
    <row r="34" ht="10.5">
      <c r="A34" s="121" t="s">
        <v>52</v>
      </c>
    </row>
    <row r="35" ht="9.75" customHeight="1"/>
    <row r="36" ht="14.25">
      <c r="A36" s="133" t="s">
        <v>13</v>
      </c>
    </row>
    <row r="37" spans="9:10" ht="10.5">
      <c r="I37" s="122" t="s">
        <v>12</v>
      </c>
      <c r="J37" s="122"/>
    </row>
    <row r="38" spans="1:9" ht="13.5" customHeight="1">
      <c r="A38" s="911" t="s">
        <v>14</v>
      </c>
      <c r="B38" s="907" t="s">
        <v>47</v>
      </c>
      <c r="C38" s="909" t="s">
        <v>48</v>
      </c>
      <c r="D38" s="909" t="s">
        <v>49</v>
      </c>
      <c r="E38" s="896" t="s">
        <v>50</v>
      </c>
      <c r="F38" s="909" t="s">
        <v>61</v>
      </c>
      <c r="G38" s="909" t="s">
        <v>11</v>
      </c>
      <c r="H38" s="896" t="s">
        <v>46</v>
      </c>
      <c r="I38" s="899" t="s">
        <v>8</v>
      </c>
    </row>
    <row r="39" spans="1:9" ht="13.5" customHeight="1" thickBot="1">
      <c r="A39" s="912"/>
      <c r="B39" s="908"/>
      <c r="C39" s="910"/>
      <c r="D39" s="910"/>
      <c r="E39" s="897"/>
      <c r="F39" s="913"/>
      <c r="G39" s="913"/>
      <c r="H39" s="898"/>
      <c r="I39" s="900"/>
    </row>
    <row r="40" spans="1:9" ht="21" customHeight="1" thickTop="1">
      <c r="A40" s="621" t="s">
        <v>373</v>
      </c>
      <c r="B40" s="622">
        <v>298</v>
      </c>
      <c r="C40" s="157">
        <v>294</v>
      </c>
      <c r="D40" s="157">
        <v>4</v>
      </c>
      <c r="E40" s="157">
        <v>4</v>
      </c>
      <c r="F40" s="174" t="s">
        <v>114</v>
      </c>
      <c r="G40" s="174" t="s">
        <v>114</v>
      </c>
      <c r="H40" s="174" t="s">
        <v>114</v>
      </c>
      <c r="I40" s="175"/>
    </row>
    <row r="41" spans="1:9" ht="21" customHeight="1">
      <c r="A41" s="623" t="s">
        <v>374</v>
      </c>
      <c r="B41" s="624">
        <v>2</v>
      </c>
      <c r="C41" s="181">
        <v>2</v>
      </c>
      <c r="D41" s="181">
        <v>0</v>
      </c>
      <c r="E41" s="181">
        <v>0</v>
      </c>
      <c r="F41" s="165" t="s">
        <v>114</v>
      </c>
      <c r="G41" s="165" t="s">
        <v>114</v>
      </c>
      <c r="H41" s="165" t="s">
        <v>114</v>
      </c>
      <c r="I41" s="166"/>
    </row>
    <row r="42" spans="1:9" ht="21" customHeight="1">
      <c r="A42" s="623" t="s">
        <v>375</v>
      </c>
      <c r="B42" s="624">
        <v>11</v>
      </c>
      <c r="C42" s="181">
        <v>7</v>
      </c>
      <c r="D42" s="181">
        <v>4</v>
      </c>
      <c r="E42" s="181">
        <v>4</v>
      </c>
      <c r="F42" s="165" t="s">
        <v>114</v>
      </c>
      <c r="G42" s="165" t="s">
        <v>114</v>
      </c>
      <c r="H42" s="165" t="s">
        <v>114</v>
      </c>
      <c r="I42" s="166"/>
    </row>
    <row r="43" spans="1:9" ht="21" customHeight="1">
      <c r="A43" s="623" t="s">
        <v>376</v>
      </c>
      <c r="B43" s="624">
        <v>121</v>
      </c>
      <c r="C43" s="181">
        <v>118</v>
      </c>
      <c r="D43" s="181">
        <v>3</v>
      </c>
      <c r="E43" s="181">
        <v>3</v>
      </c>
      <c r="F43" s="165" t="s">
        <v>114</v>
      </c>
      <c r="G43" s="165">
        <v>137</v>
      </c>
      <c r="H43" s="165">
        <v>56</v>
      </c>
      <c r="I43" s="166"/>
    </row>
    <row r="44" spans="1:9" ht="21" customHeight="1">
      <c r="A44" s="623" t="s">
        <v>377</v>
      </c>
      <c r="B44" s="624">
        <v>14</v>
      </c>
      <c r="C44" s="181">
        <v>14</v>
      </c>
      <c r="D44" s="181">
        <v>0</v>
      </c>
      <c r="E44" s="181">
        <v>0</v>
      </c>
      <c r="F44" s="165" t="s">
        <v>114</v>
      </c>
      <c r="G44" s="165" t="s">
        <v>114</v>
      </c>
      <c r="H44" s="165" t="s">
        <v>114</v>
      </c>
      <c r="I44" s="166"/>
    </row>
    <row r="45" spans="1:9" ht="21" customHeight="1">
      <c r="A45" s="623" t="s">
        <v>378</v>
      </c>
      <c r="B45" s="624">
        <v>50</v>
      </c>
      <c r="C45" s="181">
        <v>50</v>
      </c>
      <c r="D45" s="165" t="s">
        <v>114</v>
      </c>
      <c r="E45" s="165" t="s">
        <v>114</v>
      </c>
      <c r="F45" s="165" t="s">
        <v>114</v>
      </c>
      <c r="G45" s="165" t="s">
        <v>114</v>
      </c>
      <c r="H45" s="165" t="s">
        <v>114</v>
      </c>
      <c r="I45" s="166"/>
    </row>
    <row r="46" spans="1:9" ht="13.5" customHeight="1">
      <c r="A46" s="138" t="s">
        <v>379</v>
      </c>
      <c r="B46" s="624">
        <v>86</v>
      </c>
      <c r="C46" s="181">
        <v>76</v>
      </c>
      <c r="D46" s="181">
        <f>B46-C46</f>
        <v>10</v>
      </c>
      <c r="E46" s="181">
        <v>10</v>
      </c>
      <c r="F46" s="165" t="s">
        <v>114</v>
      </c>
      <c r="G46" s="165" t="s">
        <v>114</v>
      </c>
      <c r="H46" s="165" t="s">
        <v>114</v>
      </c>
      <c r="I46" s="166"/>
    </row>
    <row r="47" spans="1:9" ht="13.5" customHeight="1">
      <c r="A47" s="138" t="s">
        <v>380</v>
      </c>
      <c r="B47" s="624">
        <v>13669</v>
      </c>
      <c r="C47" s="181">
        <v>13204</v>
      </c>
      <c r="D47" s="181">
        <f>B47-C47</f>
        <v>465</v>
      </c>
      <c r="E47" s="181">
        <v>465</v>
      </c>
      <c r="F47" s="165">
        <v>4030</v>
      </c>
      <c r="G47" s="165" t="s">
        <v>114</v>
      </c>
      <c r="H47" s="165" t="s">
        <v>114</v>
      </c>
      <c r="I47" s="613" t="s">
        <v>381</v>
      </c>
    </row>
    <row r="48" spans="1:9" ht="13.5" customHeight="1">
      <c r="A48" s="138" t="s">
        <v>382</v>
      </c>
      <c r="B48" s="624">
        <v>80</v>
      </c>
      <c r="C48" s="181">
        <v>77</v>
      </c>
      <c r="D48" s="181">
        <f>B48-C48</f>
        <v>3</v>
      </c>
      <c r="E48" s="181">
        <v>3</v>
      </c>
      <c r="F48" s="165" t="s">
        <v>114</v>
      </c>
      <c r="G48" s="165" t="s">
        <v>114</v>
      </c>
      <c r="H48" s="165" t="s">
        <v>114</v>
      </c>
      <c r="I48" s="166"/>
    </row>
    <row r="49" spans="1:9" ht="13.5" customHeight="1">
      <c r="A49" s="138" t="s">
        <v>383</v>
      </c>
      <c r="B49" s="624">
        <v>13</v>
      </c>
      <c r="C49" s="181">
        <v>12</v>
      </c>
      <c r="D49" s="181">
        <f>B49-C49</f>
        <v>1</v>
      </c>
      <c r="E49" s="181">
        <v>1</v>
      </c>
      <c r="F49" s="165" t="s">
        <v>114</v>
      </c>
      <c r="G49" s="165" t="s">
        <v>114</v>
      </c>
      <c r="H49" s="165" t="s">
        <v>114</v>
      </c>
      <c r="I49" s="166"/>
    </row>
    <row r="50" spans="1:9" ht="13.5" customHeight="1">
      <c r="A50" s="138" t="s">
        <v>384</v>
      </c>
      <c r="B50" s="624">
        <v>1541</v>
      </c>
      <c r="C50" s="181">
        <v>1329</v>
      </c>
      <c r="D50" s="181">
        <f>B50-C50</f>
        <v>212</v>
      </c>
      <c r="E50" s="181">
        <v>212</v>
      </c>
      <c r="F50" s="165" t="s">
        <v>114</v>
      </c>
      <c r="G50" s="165" t="s">
        <v>114</v>
      </c>
      <c r="H50" s="165" t="s">
        <v>114</v>
      </c>
      <c r="I50" s="166"/>
    </row>
    <row r="51" spans="1:9" ht="13.5" customHeight="1">
      <c r="A51" s="145" t="s">
        <v>385</v>
      </c>
      <c r="B51" s="625">
        <v>391</v>
      </c>
      <c r="C51" s="169">
        <v>380</v>
      </c>
      <c r="D51" s="169">
        <v>12</v>
      </c>
      <c r="E51" s="169">
        <v>702</v>
      </c>
      <c r="F51" s="365" t="s">
        <v>114</v>
      </c>
      <c r="G51" s="365" t="s">
        <v>114</v>
      </c>
      <c r="H51" s="365" t="s">
        <v>114</v>
      </c>
      <c r="I51" s="170" t="s">
        <v>429</v>
      </c>
    </row>
    <row r="52" spans="1:9" ht="13.5" customHeight="1">
      <c r="A52" s="151" t="s">
        <v>16</v>
      </c>
      <c r="B52" s="171"/>
      <c r="C52" s="187"/>
      <c r="D52" s="187"/>
      <c r="E52" s="172">
        <f>SUM(E40:E51)</f>
        <v>1404</v>
      </c>
      <c r="F52" s="353"/>
      <c r="G52" s="172">
        <f>SUM(G40:G51)</f>
        <v>137</v>
      </c>
      <c r="H52" s="172">
        <f>SUM(H40:H51)</f>
        <v>56</v>
      </c>
      <c r="I52" s="188"/>
    </row>
    <row r="53" ht="9.75" customHeight="1">
      <c r="A53" s="189"/>
    </row>
    <row r="54" ht="14.25">
      <c r="A54" s="133" t="s">
        <v>62</v>
      </c>
    </row>
    <row r="55" ht="10.5">
      <c r="J55" s="122" t="s">
        <v>12</v>
      </c>
    </row>
    <row r="56" spans="1:10" ht="13.5" customHeight="1">
      <c r="A56" s="905" t="s">
        <v>17</v>
      </c>
      <c r="B56" s="907" t="s">
        <v>19</v>
      </c>
      <c r="C56" s="909" t="s">
        <v>51</v>
      </c>
      <c r="D56" s="909" t="s">
        <v>20</v>
      </c>
      <c r="E56" s="909" t="s">
        <v>21</v>
      </c>
      <c r="F56" s="909" t="s">
        <v>22</v>
      </c>
      <c r="G56" s="896" t="s">
        <v>23</v>
      </c>
      <c r="H56" s="896" t="s">
        <v>24</v>
      </c>
      <c r="I56" s="896" t="s">
        <v>66</v>
      </c>
      <c r="J56" s="899" t="s">
        <v>8</v>
      </c>
    </row>
    <row r="57" spans="1:10" ht="13.5" customHeight="1" thickBot="1">
      <c r="A57" s="906"/>
      <c r="B57" s="908"/>
      <c r="C57" s="910"/>
      <c r="D57" s="910"/>
      <c r="E57" s="910"/>
      <c r="F57" s="910"/>
      <c r="G57" s="897"/>
      <c r="H57" s="897"/>
      <c r="I57" s="898"/>
      <c r="J57" s="900"/>
    </row>
    <row r="58" spans="1:10" ht="13.5" customHeight="1" thickTop="1">
      <c r="A58" s="134" t="s">
        <v>386</v>
      </c>
      <c r="B58" s="156">
        <v>-1</v>
      </c>
      <c r="C58" s="40">
        <v>1059</v>
      </c>
      <c r="D58" s="157">
        <v>5</v>
      </c>
      <c r="E58" s="174" t="s">
        <v>114</v>
      </c>
      <c r="F58" s="174">
        <v>1225</v>
      </c>
      <c r="G58" s="174" t="s">
        <v>114</v>
      </c>
      <c r="H58" s="174" t="s">
        <v>114</v>
      </c>
      <c r="I58" s="174" t="s">
        <v>114</v>
      </c>
      <c r="J58" s="158"/>
    </row>
    <row r="59" spans="1:10" ht="13.5" customHeight="1">
      <c r="A59" s="138" t="s">
        <v>387</v>
      </c>
      <c r="B59" s="164">
        <v>0</v>
      </c>
      <c r="C59" s="7">
        <v>24</v>
      </c>
      <c r="D59" s="181">
        <v>10</v>
      </c>
      <c r="E59" s="165">
        <v>19</v>
      </c>
      <c r="F59" s="165" t="s">
        <v>114</v>
      </c>
      <c r="G59" s="165" t="s">
        <v>114</v>
      </c>
      <c r="H59" s="165" t="s">
        <v>114</v>
      </c>
      <c r="I59" s="165" t="s">
        <v>114</v>
      </c>
      <c r="J59" s="166"/>
    </row>
    <row r="60" spans="1:10" ht="13.5" customHeight="1">
      <c r="A60" s="138" t="s">
        <v>388</v>
      </c>
      <c r="B60" s="626" t="s">
        <v>176</v>
      </c>
      <c r="C60" s="7">
        <v>30</v>
      </c>
      <c r="D60" s="181">
        <v>30</v>
      </c>
      <c r="E60" s="165">
        <v>23</v>
      </c>
      <c r="F60" s="165" t="s">
        <v>114</v>
      </c>
      <c r="G60" s="165" t="s">
        <v>114</v>
      </c>
      <c r="H60" s="165" t="s">
        <v>114</v>
      </c>
      <c r="I60" s="165" t="s">
        <v>114</v>
      </c>
      <c r="J60" s="166"/>
    </row>
    <row r="61" spans="1:10" ht="13.5" customHeight="1">
      <c r="A61" s="138" t="s">
        <v>389</v>
      </c>
      <c r="B61" s="164">
        <v>-3</v>
      </c>
      <c r="C61" s="7">
        <v>84</v>
      </c>
      <c r="D61" s="181">
        <v>5</v>
      </c>
      <c r="E61" s="165">
        <v>5</v>
      </c>
      <c r="F61" s="165" t="s">
        <v>114</v>
      </c>
      <c r="G61" s="165" t="s">
        <v>114</v>
      </c>
      <c r="H61" s="165" t="s">
        <v>114</v>
      </c>
      <c r="I61" s="165" t="s">
        <v>114</v>
      </c>
      <c r="J61" s="166"/>
    </row>
    <row r="62" spans="1:10" ht="13.5" customHeight="1">
      <c r="A62" s="350" t="s">
        <v>390</v>
      </c>
      <c r="B62" s="164">
        <v>8</v>
      </c>
      <c r="C62" s="7">
        <v>55</v>
      </c>
      <c r="D62" s="181">
        <v>10</v>
      </c>
      <c r="E62" s="165" t="s">
        <v>114</v>
      </c>
      <c r="F62" s="165" t="s">
        <v>114</v>
      </c>
      <c r="G62" s="165" t="s">
        <v>114</v>
      </c>
      <c r="H62" s="165" t="s">
        <v>114</v>
      </c>
      <c r="I62" s="165" t="s">
        <v>114</v>
      </c>
      <c r="J62" s="166"/>
    </row>
    <row r="63" spans="1:10" ht="13.5" customHeight="1">
      <c r="A63" s="200" t="s">
        <v>18</v>
      </c>
      <c r="B63" s="215"/>
      <c r="C63" s="52"/>
      <c r="D63" s="172">
        <f>SUM(D58:D62)</f>
        <v>60</v>
      </c>
      <c r="E63" s="172">
        <f>SUM(E58:E62)</f>
        <v>47</v>
      </c>
      <c r="F63" s="172">
        <f>SUM(F58:F62)</f>
        <v>1225</v>
      </c>
      <c r="G63" s="601" t="s">
        <v>114</v>
      </c>
      <c r="H63" s="601" t="s">
        <v>114</v>
      </c>
      <c r="I63" s="601" t="s">
        <v>114</v>
      </c>
      <c r="J63" s="173"/>
    </row>
    <row r="64" ht="10.5">
      <c r="A64" s="121" t="s">
        <v>60</v>
      </c>
    </row>
    <row r="65" ht="9.75" customHeight="1"/>
    <row r="66" ht="14.25">
      <c r="A66" s="133" t="s">
        <v>43</v>
      </c>
    </row>
    <row r="67" ht="10.5">
      <c r="D67" s="122" t="s">
        <v>12</v>
      </c>
    </row>
    <row r="68" spans="1:4" ht="21.75" thickBot="1">
      <c r="A68" s="201" t="s">
        <v>36</v>
      </c>
      <c r="B68" s="202" t="s">
        <v>41</v>
      </c>
      <c r="C68" s="203" t="s">
        <v>42</v>
      </c>
      <c r="D68" s="204" t="s">
        <v>55</v>
      </c>
    </row>
    <row r="69" spans="1:4" ht="13.5" customHeight="1" thickTop="1">
      <c r="A69" s="205" t="s">
        <v>37</v>
      </c>
      <c r="B69" s="206"/>
      <c r="C69" s="157">
        <v>2371</v>
      </c>
      <c r="D69" s="207"/>
    </row>
    <row r="70" spans="1:4" ht="13.5" customHeight="1">
      <c r="A70" s="208" t="s">
        <v>38</v>
      </c>
      <c r="B70" s="209"/>
      <c r="C70" s="181">
        <v>957</v>
      </c>
      <c r="D70" s="210"/>
    </row>
    <row r="71" spans="1:4" ht="13.5" customHeight="1">
      <c r="A71" s="211" t="s">
        <v>39</v>
      </c>
      <c r="B71" s="212"/>
      <c r="C71" s="169">
        <v>6852</v>
      </c>
      <c r="D71" s="213"/>
    </row>
    <row r="72" spans="1:4" ht="13.5" customHeight="1">
      <c r="A72" s="214" t="s">
        <v>40</v>
      </c>
      <c r="B72" s="215"/>
      <c r="C72" s="172">
        <f>SUM(C69:C71)</f>
        <v>10180</v>
      </c>
      <c r="D72" s="216"/>
    </row>
    <row r="73" spans="1:4" ht="10.5">
      <c r="A73" s="121" t="s">
        <v>64</v>
      </c>
      <c r="B73" s="217"/>
      <c r="C73" s="217"/>
      <c r="D73" s="217"/>
    </row>
    <row r="74" spans="1:4" ht="9.75" customHeight="1">
      <c r="A74" s="218"/>
      <c r="B74" s="217"/>
      <c r="C74" s="217"/>
      <c r="D74" s="217"/>
    </row>
    <row r="75" ht="14.25">
      <c r="A75" s="133" t="s">
        <v>63</v>
      </c>
    </row>
    <row r="76" ht="10.5" customHeight="1">
      <c r="A76" s="133"/>
    </row>
    <row r="77" spans="1:11" ht="21.75" thickBot="1">
      <c r="A77" s="201" t="s">
        <v>34</v>
      </c>
      <c r="B77" s="202" t="s">
        <v>41</v>
      </c>
      <c r="C77" s="203" t="s">
        <v>42</v>
      </c>
      <c r="D77" s="203" t="s">
        <v>55</v>
      </c>
      <c r="E77" s="219" t="s">
        <v>32</v>
      </c>
      <c r="F77" s="204" t="s">
        <v>33</v>
      </c>
      <c r="G77" s="901" t="s">
        <v>44</v>
      </c>
      <c r="H77" s="902"/>
      <c r="I77" s="202" t="s">
        <v>41</v>
      </c>
      <c r="J77" s="203" t="s">
        <v>42</v>
      </c>
      <c r="K77" s="204" t="s">
        <v>55</v>
      </c>
    </row>
    <row r="78" spans="1:11" ht="13.5" customHeight="1" thickTop="1">
      <c r="A78" s="205" t="s">
        <v>26</v>
      </c>
      <c r="B78" s="368">
        <v>5.84</v>
      </c>
      <c r="C78" s="369">
        <v>4.9</v>
      </c>
      <c r="D78" s="369">
        <f>C78-B78</f>
        <v>-0.9399999999999995</v>
      </c>
      <c r="E78" s="370">
        <v>-13.04</v>
      </c>
      <c r="F78" s="371">
        <v>-20</v>
      </c>
      <c r="G78" s="978" t="s">
        <v>84</v>
      </c>
      <c r="H78" s="979"/>
      <c r="I78" s="220"/>
      <c r="J78" s="221">
        <v>41</v>
      </c>
      <c r="K78" s="222"/>
    </row>
    <row r="79" spans="1:11" ht="13.5" customHeight="1">
      <c r="A79" s="614" t="s">
        <v>27</v>
      </c>
      <c r="B79" s="223"/>
      <c r="C79" s="372">
        <v>22.66</v>
      </c>
      <c r="D79" s="373"/>
      <c r="E79" s="374">
        <v>-18.04</v>
      </c>
      <c r="F79" s="375">
        <v>-40</v>
      </c>
      <c r="G79" s="948" t="s">
        <v>83</v>
      </c>
      <c r="H79" s="949"/>
      <c r="I79" s="223"/>
      <c r="J79" s="224">
        <v>23.4</v>
      </c>
      <c r="K79" s="225"/>
    </row>
    <row r="80" spans="1:11" ht="13.5" customHeight="1">
      <c r="A80" s="208" t="s">
        <v>28</v>
      </c>
      <c r="B80" s="377">
        <v>19.7</v>
      </c>
      <c r="C80" s="224">
        <v>13.8</v>
      </c>
      <c r="D80" s="224">
        <f>C80-B80</f>
        <v>-5.899999999999999</v>
      </c>
      <c r="E80" s="378">
        <v>25</v>
      </c>
      <c r="F80" s="379">
        <v>35</v>
      </c>
      <c r="G80" s="948" t="s">
        <v>158</v>
      </c>
      <c r="H80" s="949"/>
      <c r="I80" s="223"/>
      <c r="J80" s="224">
        <v>0</v>
      </c>
      <c r="K80" s="225"/>
    </row>
    <row r="81" spans="1:11" ht="13.5" customHeight="1">
      <c r="A81" s="208" t="s">
        <v>29</v>
      </c>
      <c r="B81" s="380"/>
      <c r="C81" s="224">
        <v>26.7</v>
      </c>
      <c r="D81" s="381"/>
      <c r="E81" s="378">
        <v>350</v>
      </c>
      <c r="F81" s="382"/>
      <c r="G81" s="948" t="s">
        <v>161</v>
      </c>
      <c r="H81" s="949"/>
      <c r="I81" s="223"/>
      <c r="J81" s="627">
        <v>0</v>
      </c>
      <c r="K81" s="225"/>
    </row>
    <row r="82" spans="1:11" ht="13.5" customHeight="1">
      <c r="A82" s="208" t="s">
        <v>30</v>
      </c>
      <c r="B82" s="383">
        <v>0.59</v>
      </c>
      <c r="C82" s="372">
        <v>0.61</v>
      </c>
      <c r="D82" s="372">
        <f>C82-B82</f>
        <v>0.020000000000000018</v>
      </c>
      <c r="E82" s="384"/>
      <c r="F82" s="385"/>
      <c r="G82" s="948"/>
      <c r="H82" s="949"/>
      <c r="I82" s="223"/>
      <c r="J82" s="224"/>
      <c r="K82" s="225"/>
    </row>
    <row r="83" spans="1:11" ht="13.5" customHeight="1">
      <c r="A83" s="386" t="s">
        <v>31</v>
      </c>
      <c r="B83" s="387">
        <v>88.1</v>
      </c>
      <c r="C83" s="232">
        <v>90.7</v>
      </c>
      <c r="D83" s="232">
        <f>C83-B83</f>
        <v>2.6000000000000085</v>
      </c>
      <c r="E83" s="389"/>
      <c r="F83" s="390"/>
      <c r="G83" s="894"/>
      <c r="H83" s="895"/>
      <c r="I83" s="231"/>
      <c r="J83" s="232"/>
      <c r="K83" s="233"/>
    </row>
    <row r="84" ht="10.5">
      <c r="A84" s="121" t="s">
        <v>65</v>
      </c>
    </row>
    <row r="85" ht="10.5">
      <c r="A85" s="121" t="s">
        <v>109</v>
      </c>
    </row>
  </sheetData>
  <sheetProtection password="81BD" sheet="1"/>
  <mergeCells count="43">
    <mergeCell ref="G79:H79"/>
    <mergeCell ref="G80:H80"/>
    <mergeCell ref="G81:H81"/>
    <mergeCell ref="G82:H82"/>
    <mergeCell ref="G83:H83"/>
    <mergeCell ref="G56:G57"/>
    <mergeCell ref="H56:H57"/>
    <mergeCell ref="I56:I57"/>
    <mergeCell ref="J56:J57"/>
    <mergeCell ref="G77:H77"/>
    <mergeCell ref="G78:H78"/>
    <mergeCell ref="A56:A57"/>
    <mergeCell ref="B56:B57"/>
    <mergeCell ref="C56:C57"/>
    <mergeCell ref="D56:D57"/>
    <mergeCell ref="E56:E57"/>
    <mergeCell ref="F56:F57"/>
    <mergeCell ref="I17:I18"/>
    <mergeCell ref="A38:A39"/>
    <mergeCell ref="B38:B39"/>
    <mergeCell ref="C38:C39"/>
    <mergeCell ref="D38:D39"/>
    <mergeCell ref="E38:E39"/>
    <mergeCell ref="F38:F39"/>
    <mergeCell ref="G38:G39"/>
    <mergeCell ref="H38:H39"/>
    <mergeCell ref="I38:I39"/>
    <mergeCell ref="G8:G9"/>
    <mergeCell ref="H8:H9"/>
    <mergeCell ref="A17:A18"/>
    <mergeCell ref="B17:B18"/>
    <mergeCell ref="C17:C18"/>
    <mergeCell ref="D17:D18"/>
    <mergeCell ref="E17:E18"/>
    <mergeCell ref="F17:F18"/>
    <mergeCell ref="G17:G18"/>
    <mergeCell ref="H17:H18"/>
    <mergeCell ref="A8:A9"/>
    <mergeCell ref="B8:B9"/>
    <mergeCell ref="C8:C9"/>
    <mergeCell ref="D8:D9"/>
    <mergeCell ref="E8:E9"/>
    <mergeCell ref="F8:F9"/>
  </mergeCells>
  <printOptions horizontalCentered="1"/>
  <pageMargins left="0.4330708661417323" right="0.3937007874015748" top="0.7086614173228347" bottom="0.7086614173228347" header="0.4330708661417323" footer="0.1968503937007874"/>
  <pageSetup fitToHeight="2" horizontalDpi="300" verticalDpi="300" orientation="portrait" paperSize="9" scale="88" r:id="rId1"/>
  <rowBreaks count="1" manualBreakCount="1">
    <brk id="65" max="10" man="1"/>
  </rowBreaks>
</worksheet>
</file>

<file path=xl/worksheets/sheet13.xml><?xml version="1.0" encoding="utf-8"?>
<worksheet xmlns="http://schemas.openxmlformats.org/spreadsheetml/2006/main" xmlns:r="http://schemas.openxmlformats.org/officeDocument/2006/relationships">
  <dimension ref="A1:M68"/>
  <sheetViews>
    <sheetView view="pageBreakPreview" zoomScaleSheetLayoutView="10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391</v>
      </c>
      <c r="B4" s="124"/>
      <c r="G4" s="125" t="s">
        <v>56</v>
      </c>
      <c r="H4" s="126" t="s">
        <v>57</v>
      </c>
      <c r="I4" s="127" t="s">
        <v>58</v>
      </c>
      <c r="J4" s="128" t="s">
        <v>59</v>
      </c>
    </row>
    <row r="5" spans="7:10" ht="13.5" customHeight="1" thickTop="1">
      <c r="G5" s="129">
        <v>23730</v>
      </c>
      <c r="H5" s="130">
        <v>134</v>
      </c>
      <c r="I5" s="131">
        <v>1227</v>
      </c>
      <c r="J5" s="132">
        <v>25091</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42199</v>
      </c>
      <c r="C10" s="136">
        <v>39727</v>
      </c>
      <c r="D10" s="136">
        <v>2473</v>
      </c>
      <c r="E10" s="136">
        <v>2160</v>
      </c>
      <c r="F10" s="136">
        <v>1175</v>
      </c>
      <c r="G10" s="136">
        <v>39206</v>
      </c>
      <c r="H10" s="137" t="s">
        <v>392</v>
      </c>
    </row>
    <row r="11" spans="1:8" ht="13.5" customHeight="1">
      <c r="A11" s="151" t="s">
        <v>393</v>
      </c>
      <c r="B11" s="618">
        <f>B10</f>
        <v>42199</v>
      </c>
      <c r="C11" s="593">
        <f>C10</f>
        <v>39727</v>
      </c>
      <c r="D11" s="153">
        <v>2473</v>
      </c>
      <c r="E11" s="153">
        <v>2160</v>
      </c>
      <c r="F11" s="154"/>
      <c r="G11" s="153">
        <v>39206</v>
      </c>
      <c r="H11" s="155"/>
    </row>
    <row r="12" ht="9.75" customHeight="1"/>
    <row r="13" ht="14.25">
      <c r="A13" s="133" t="s">
        <v>10</v>
      </c>
    </row>
    <row r="14" spans="9:12" ht="10.5">
      <c r="I14" s="122" t="s">
        <v>12</v>
      </c>
      <c r="K14" s="122"/>
      <c r="L14" s="122"/>
    </row>
    <row r="15" spans="1:9" ht="13.5" customHeight="1">
      <c r="A15" s="911" t="s">
        <v>0</v>
      </c>
      <c r="B15" s="907" t="s">
        <v>47</v>
      </c>
      <c r="C15" s="909" t="s">
        <v>48</v>
      </c>
      <c r="D15" s="909" t="s">
        <v>49</v>
      </c>
      <c r="E15" s="896" t="s">
        <v>50</v>
      </c>
      <c r="F15" s="909" t="s">
        <v>61</v>
      </c>
      <c r="G15" s="909" t="s">
        <v>11</v>
      </c>
      <c r="H15" s="896" t="s">
        <v>45</v>
      </c>
      <c r="I15" s="899" t="s">
        <v>8</v>
      </c>
    </row>
    <row r="16" spans="1:9" ht="13.5" customHeight="1" thickBot="1">
      <c r="A16" s="912"/>
      <c r="B16" s="908"/>
      <c r="C16" s="910"/>
      <c r="D16" s="910"/>
      <c r="E16" s="897"/>
      <c r="F16" s="913"/>
      <c r="G16" s="913"/>
      <c r="H16" s="898"/>
      <c r="I16" s="900"/>
    </row>
    <row r="17" spans="1:9" ht="13.5" customHeight="1" thickTop="1">
      <c r="A17" s="134" t="s">
        <v>127</v>
      </c>
      <c r="B17" s="156">
        <v>13562</v>
      </c>
      <c r="C17" s="157">
        <v>13002</v>
      </c>
      <c r="D17" s="157">
        <v>560</v>
      </c>
      <c r="E17" s="157">
        <v>560</v>
      </c>
      <c r="F17" s="157">
        <v>841</v>
      </c>
      <c r="G17" s="174" t="s">
        <v>114</v>
      </c>
      <c r="H17" s="174" t="s">
        <v>114</v>
      </c>
      <c r="I17" s="158"/>
    </row>
    <row r="18" spans="1:9" ht="13.5" customHeight="1">
      <c r="A18" s="138" t="s">
        <v>129</v>
      </c>
      <c r="B18" s="164">
        <v>6430</v>
      </c>
      <c r="C18" s="181">
        <v>6196</v>
      </c>
      <c r="D18" s="181">
        <v>234</v>
      </c>
      <c r="E18" s="181">
        <v>234</v>
      </c>
      <c r="F18" s="181">
        <v>918</v>
      </c>
      <c r="G18" s="165" t="s">
        <v>114</v>
      </c>
      <c r="H18" s="165" t="s">
        <v>114</v>
      </c>
      <c r="I18" s="166"/>
    </row>
    <row r="19" spans="1:9" ht="13.5" customHeight="1">
      <c r="A19" s="138" t="s">
        <v>394</v>
      </c>
      <c r="B19" s="164">
        <v>9544</v>
      </c>
      <c r="C19" s="181">
        <v>9528</v>
      </c>
      <c r="D19" s="181">
        <v>16</v>
      </c>
      <c r="E19" s="181">
        <v>16</v>
      </c>
      <c r="F19" s="181">
        <v>720</v>
      </c>
      <c r="G19" s="165" t="s">
        <v>114</v>
      </c>
      <c r="H19" s="165" t="s">
        <v>114</v>
      </c>
      <c r="I19" s="166"/>
    </row>
    <row r="20" spans="1:9" ht="13.5" customHeight="1">
      <c r="A20" s="138" t="s">
        <v>158</v>
      </c>
      <c r="B20" s="164">
        <v>4395</v>
      </c>
      <c r="C20" s="181">
        <v>4331</v>
      </c>
      <c r="D20" s="181">
        <v>64</v>
      </c>
      <c r="E20" s="181">
        <v>59</v>
      </c>
      <c r="F20" s="181">
        <v>1100</v>
      </c>
      <c r="G20" s="181">
        <v>19476</v>
      </c>
      <c r="H20" s="181">
        <v>10673</v>
      </c>
      <c r="I20" s="166"/>
    </row>
    <row r="21" spans="1:9" ht="13.5" customHeight="1">
      <c r="A21" s="145" t="s">
        <v>395</v>
      </c>
      <c r="B21" s="167">
        <v>2657</v>
      </c>
      <c r="C21" s="169">
        <v>2312</v>
      </c>
      <c r="D21" s="169">
        <v>345</v>
      </c>
      <c r="E21" s="169">
        <v>642</v>
      </c>
      <c r="F21" s="169">
        <v>535</v>
      </c>
      <c r="G21" s="169">
        <v>5673</v>
      </c>
      <c r="H21" s="169">
        <v>45</v>
      </c>
      <c r="I21" s="170" t="s">
        <v>85</v>
      </c>
    </row>
    <row r="22" spans="1:9" ht="13.5" customHeight="1">
      <c r="A22" s="151" t="s">
        <v>15</v>
      </c>
      <c r="B22" s="171"/>
      <c r="C22" s="187"/>
      <c r="D22" s="187"/>
      <c r="E22" s="172">
        <f>SUM(E17:E21)</f>
        <v>1511</v>
      </c>
      <c r="F22" s="353"/>
      <c r="G22" s="172">
        <f>SUM(G20:G21)</f>
        <v>25149</v>
      </c>
      <c r="H22" s="172">
        <f>SUM(H20:H21)</f>
        <v>10718</v>
      </c>
      <c r="I22" s="173"/>
    </row>
    <row r="23" ht="10.5">
      <c r="A23" s="121" t="s">
        <v>25</v>
      </c>
    </row>
    <row r="24" ht="10.5">
      <c r="A24" s="121" t="s">
        <v>54</v>
      </c>
    </row>
    <row r="25" ht="10.5">
      <c r="A25" s="121" t="s">
        <v>53</v>
      </c>
    </row>
    <row r="26" ht="10.5">
      <c r="A26" s="121" t="s">
        <v>52</v>
      </c>
    </row>
    <row r="27" ht="9.75" customHeight="1"/>
    <row r="28" ht="14.25">
      <c r="A28" s="133" t="s">
        <v>13</v>
      </c>
    </row>
    <row r="29" spans="9:10" ht="10.5">
      <c r="I29" s="122" t="s">
        <v>12</v>
      </c>
      <c r="J29" s="122"/>
    </row>
    <row r="30" spans="1:9" ht="13.5" customHeight="1">
      <c r="A30" s="911" t="s">
        <v>14</v>
      </c>
      <c r="B30" s="907" t="s">
        <v>47</v>
      </c>
      <c r="C30" s="909" t="s">
        <v>48</v>
      </c>
      <c r="D30" s="909" t="s">
        <v>49</v>
      </c>
      <c r="E30" s="896" t="s">
        <v>50</v>
      </c>
      <c r="F30" s="909" t="s">
        <v>61</v>
      </c>
      <c r="G30" s="909" t="s">
        <v>11</v>
      </c>
      <c r="H30" s="896" t="s">
        <v>46</v>
      </c>
      <c r="I30" s="899" t="s">
        <v>8</v>
      </c>
    </row>
    <row r="31" spans="1:9" ht="13.5" customHeight="1" thickBot="1">
      <c r="A31" s="912"/>
      <c r="B31" s="908"/>
      <c r="C31" s="910"/>
      <c r="D31" s="910"/>
      <c r="E31" s="897"/>
      <c r="F31" s="913"/>
      <c r="G31" s="913"/>
      <c r="H31" s="898"/>
      <c r="I31" s="900"/>
    </row>
    <row r="32" spans="1:9" ht="13.5" customHeight="1" thickTop="1">
      <c r="A32" s="628" t="s">
        <v>396</v>
      </c>
      <c r="B32" s="157">
        <v>2002</v>
      </c>
      <c r="C32" s="157">
        <v>1944</v>
      </c>
      <c r="D32" s="157">
        <v>58</v>
      </c>
      <c r="E32" s="157">
        <v>58</v>
      </c>
      <c r="F32" s="174" t="s">
        <v>114</v>
      </c>
      <c r="G32" s="157">
        <v>983</v>
      </c>
      <c r="H32" s="157">
        <v>53</v>
      </c>
      <c r="I32" s="175"/>
    </row>
    <row r="33" spans="1:9" ht="13.5" customHeight="1">
      <c r="A33" s="629" t="s">
        <v>133</v>
      </c>
      <c r="B33" s="181">
        <v>39</v>
      </c>
      <c r="C33" s="181">
        <v>36</v>
      </c>
      <c r="D33" s="181">
        <v>3</v>
      </c>
      <c r="E33" s="181">
        <v>3</v>
      </c>
      <c r="F33" s="181">
        <v>8</v>
      </c>
      <c r="G33" s="165" t="s">
        <v>114</v>
      </c>
      <c r="H33" s="165" t="s">
        <v>114</v>
      </c>
      <c r="I33" s="166"/>
    </row>
    <row r="34" spans="1:9" ht="13.5" customHeight="1">
      <c r="A34" s="629" t="s">
        <v>98</v>
      </c>
      <c r="B34" s="181">
        <v>80</v>
      </c>
      <c r="C34" s="181">
        <v>77</v>
      </c>
      <c r="D34" s="181">
        <v>3</v>
      </c>
      <c r="E34" s="181">
        <v>3</v>
      </c>
      <c r="F34" s="165" t="s">
        <v>114</v>
      </c>
      <c r="G34" s="165" t="s">
        <v>114</v>
      </c>
      <c r="H34" s="165" t="s">
        <v>114</v>
      </c>
      <c r="I34" s="166"/>
    </row>
    <row r="35" spans="1:9" ht="13.5" customHeight="1">
      <c r="A35" s="629" t="s">
        <v>302</v>
      </c>
      <c r="B35" s="181">
        <v>13669</v>
      </c>
      <c r="C35" s="181">
        <v>13204</v>
      </c>
      <c r="D35" s="181">
        <v>465</v>
      </c>
      <c r="E35" s="181">
        <v>465</v>
      </c>
      <c r="F35" s="181">
        <v>4030</v>
      </c>
      <c r="G35" s="165" t="s">
        <v>114</v>
      </c>
      <c r="H35" s="165" t="s">
        <v>114</v>
      </c>
      <c r="I35" s="166"/>
    </row>
    <row r="36" spans="1:9" ht="13.5" customHeight="1">
      <c r="A36" s="630" t="s">
        <v>397</v>
      </c>
      <c r="B36" s="169">
        <v>1541</v>
      </c>
      <c r="C36" s="169">
        <v>1329</v>
      </c>
      <c r="D36" s="169">
        <v>212</v>
      </c>
      <c r="E36" s="169">
        <v>212</v>
      </c>
      <c r="F36" s="365" t="s">
        <v>114</v>
      </c>
      <c r="G36" s="365" t="s">
        <v>114</v>
      </c>
      <c r="H36" s="365" t="s">
        <v>114</v>
      </c>
      <c r="I36" s="170"/>
    </row>
    <row r="37" spans="1:9" ht="13.5" customHeight="1">
      <c r="A37" s="151" t="s">
        <v>16</v>
      </c>
      <c r="B37" s="171"/>
      <c r="C37" s="187"/>
      <c r="D37" s="187"/>
      <c r="E37" s="172">
        <f>SUM(E32:E36)</f>
        <v>741</v>
      </c>
      <c r="F37" s="353"/>
      <c r="G37" s="172">
        <f>SUM(G32:G36)</f>
        <v>983</v>
      </c>
      <c r="H37" s="172">
        <f>SUM(H32:H36)</f>
        <v>53</v>
      </c>
      <c r="I37" s="188"/>
    </row>
    <row r="38" ht="9.75" customHeight="1">
      <c r="A38" s="189"/>
    </row>
    <row r="39" ht="14.25">
      <c r="A39" s="133" t="s">
        <v>62</v>
      </c>
    </row>
    <row r="40" ht="10.5">
      <c r="J40" s="122" t="s">
        <v>12</v>
      </c>
    </row>
    <row r="41" spans="1:10" ht="13.5" customHeight="1">
      <c r="A41" s="905" t="s">
        <v>17</v>
      </c>
      <c r="B41" s="907" t="s">
        <v>19</v>
      </c>
      <c r="C41" s="909" t="s">
        <v>51</v>
      </c>
      <c r="D41" s="909" t="s">
        <v>20</v>
      </c>
      <c r="E41" s="909" t="s">
        <v>21</v>
      </c>
      <c r="F41" s="909" t="s">
        <v>22</v>
      </c>
      <c r="G41" s="896" t="s">
        <v>23</v>
      </c>
      <c r="H41" s="896" t="s">
        <v>24</v>
      </c>
      <c r="I41" s="896" t="s">
        <v>66</v>
      </c>
      <c r="J41" s="899" t="s">
        <v>8</v>
      </c>
    </row>
    <row r="42" spans="1:10" ht="13.5" customHeight="1" thickBot="1">
      <c r="A42" s="906"/>
      <c r="B42" s="908"/>
      <c r="C42" s="910"/>
      <c r="D42" s="910"/>
      <c r="E42" s="910"/>
      <c r="F42" s="910"/>
      <c r="G42" s="897"/>
      <c r="H42" s="897"/>
      <c r="I42" s="898"/>
      <c r="J42" s="900"/>
    </row>
    <row r="43" spans="1:10" ht="13.5" customHeight="1" thickTop="1">
      <c r="A43" s="138" t="s">
        <v>398</v>
      </c>
      <c r="B43" s="164">
        <v>2</v>
      </c>
      <c r="C43" s="181">
        <v>22</v>
      </c>
      <c r="D43" s="181">
        <v>10</v>
      </c>
      <c r="E43" s="165" t="s">
        <v>114</v>
      </c>
      <c r="F43" s="165" t="s">
        <v>114</v>
      </c>
      <c r="G43" s="165" t="s">
        <v>114</v>
      </c>
      <c r="H43" s="165" t="s">
        <v>114</v>
      </c>
      <c r="I43" s="165" t="s">
        <v>114</v>
      </c>
      <c r="J43" s="166"/>
    </row>
    <row r="44" spans="1:10" ht="13.5" customHeight="1">
      <c r="A44" s="138" t="s">
        <v>399</v>
      </c>
      <c r="B44" s="164">
        <v>20</v>
      </c>
      <c r="C44" s="181">
        <v>187</v>
      </c>
      <c r="D44" s="181">
        <v>5</v>
      </c>
      <c r="E44" s="165" t="s">
        <v>114</v>
      </c>
      <c r="F44" s="181">
        <v>657</v>
      </c>
      <c r="G44" s="181">
        <v>844</v>
      </c>
      <c r="H44" s="191" t="s">
        <v>114</v>
      </c>
      <c r="I44" s="191" t="s">
        <v>114</v>
      </c>
      <c r="J44" s="166"/>
    </row>
    <row r="45" spans="1:10" ht="13.5" customHeight="1">
      <c r="A45" s="145" t="s">
        <v>400</v>
      </c>
      <c r="B45" s="167">
        <v>-8</v>
      </c>
      <c r="C45" s="169">
        <v>577</v>
      </c>
      <c r="D45" s="169">
        <v>9</v>
      </c>
      <c r="E45" s="169">
        <v>10</v>
      </c>
      <c r="F45" s="365" t="s">
        <v>114</v>
      </c>
      <c r="G45" s="365" t="s">
        <v>114</v>
      </c>
      <c r="H45" s="365" t="s">
        <v>114</v>
      </c>
      <c r="I45" s="365" t="s">
        <v>114</v>
      </c>
      <c r="J45" s="170"/>
    </row>
    <row r="46" spans="1:10" ht="13.5" customHeight="1">
      <c r="A46" s="200" t="s">
        <v>18</v>
      </c>
      <c r="B46" s="215"/>
      <c r="C46" s="353"/>
      <c r="D46" s="172">
        <f>SUM(D43:D45)</f>
        <v>24</v>
      </c>
      <c r="E46" s="172">
        <f>SUM(E43:E45)</f>
        <v>10</v>
      </c>
      <c r="F46" s="172">
        <f>SUM(F43:F45)</f>
        <v>657</v>
      </c>
      <c r="G46" s="172">
        <f>SUM(G43:G45)</f>
        <v>844</v>
      </c>
      <c r="H46" s="601" t="s">
        <v>114</v>
      </c>
      <c r="I46" s="601" t="s">
        <v>114</v>
      </c>
      <c r="J46" s="173"/>
    </row>
    <row r="47" ht="10.5">
      <c r="A47" s="121" t="s">
        <v>60</v>
      </c>
    </row>
    <row r="48" ht="9.75" customHeight="1"/>
    <row r="49" ht="14.25">
      <c r="A49" s="133" t="s">
        <v>43</v>
      </c>
    </row>
    <row r="50" ht="10.5">
      <c r="D50" s="122" t="s">
        <v>12</v>
      </c>
    </row>
    <row r="51" spans="1:4" ht="21.75" thickBot="1">
      <c r="A51" s="201" t="s">
        <v>36</v>
      </c>
      <c r="B51" s="202" t="s">
        <v>41</v>
      </c>
      <c r="C51" s="203" t="s">
        <v>42</v>
      </c>
      <c r="D51" s="204" t="s">
        <v>55</v>
      </c>
    </row>
    <row r="52" spans="1:4" ht="13.5" customHeight="1" thickTop="1">
      <c r="A52" s="205" t="s">
        <v>37</v>
      </c>
      <c r="B52" s="206"/>
      <c r="C52" s="157">
        <v>4216</v>
      </c>
      <c r="D52" s="207"/>
    </row>
    <row r="53" spans="1:4" ht="13.5" customHeight="1">
      <c r="A53" s="208" t="s">
        <v>38</v>
      </c>
      <c r="B53" s="209"/>
      <c r="C53" s="181">
        <v>6023</v>
      </c>
      <c r="D53" s="210"/>
    </row>
    <row r="54" spans="1:4" ht="13.5" customHeight="1">
      <c r="A54" s="211" t="s">
        <v>39</v>
      </c>
      <c r="B54" s="212"/>
      <c r="C54" s="169">
        <v>7975</v>
      </c>
      <c r="D54" s="213"/>
    </row>
    <row r="55" spans="1:4" ht="13.5" customHeight="1">
      <c r="A55" s="214" t="s">
        <v>40</v>
      </c>
      <c r="B55" s="215"/>
      <c r="C55" s="172">
        <f>SUM(C52:C54)</f>
        <v>18214</v>
      </c>
      <c r="D55" s="216"/>
    </row>
    <row r="56" spans="1:4" ht="10.5">
      <c r="A56" s="121" t="s">
        <v>64</v>
      </c>
      <c r="B56" s="217"/>
      <c r="C56" s="217"/>
      <c r="D56" s="217"/>
    </row>
    <row r="57" spans="1:4" ht="9.75" customHeight="1">
      <c r="A57" s="218"/>
      <c r="B57" s="217"/>
      <c r="C57" s="217"/>
      <c r="D57" s="217"/>
    </row>
    <row r="58" ht="14.25">
      <c r="A58" s="133" t="s">
        <v>63</v>
      </c>
    </row>
    <row r="59" ht="10.5" customHeight="1">
      <c r="A59" s="133"/>
    </row>
    <row r="60" spans="1:11" ht="21.75" thickBot="1">
      <c r="A60" s="201" t="s">
        <v>34</v>
      </c>
      <c r="B60" s="202" t="s">
        <v>41</v>
      </c>
      <c r="C60" s="203" t="s">
        <v>42</v>
      </c>
      <c r="D60" s="203" t="s">
        <v>55</v>
      </c>
      <c r="E60" s="219" t="s">
        <v>32</v>
      </c>
      <c r="F60" s="204" t="s">
        <v>33</v>
      </c>
      <c r="G60" s="901" t="s">
        <v>44</v>
      </c>
      <c r="H60" s="902"/>
      <c r="I60" s="202" t="s">
        <v>41</v>
      </c>
      <c r="J60" s="203" t="s">
        <v>42</v>
      </c>
      <c r="K60" s="204" t="s">
        <v>55</v>
      </c>
    </row>
    <row r="61" spans="1:11" ht="13.5" customHeight="1" thickTop="1">
      <c r="A61" s="205" t="s">
        <v>26</v>
      </c>
      <c r="B61" s="368">
        <v>8.3</v>
      </c>
      <c r="C61" s="369">
        <v>8.6</v>
      </c>
      <c r="D61" s="369">
        <f>C61-B61</f>
        <v>0.29999999999999893</v>
      </c>
      <c r="E61" s="370">
        <v>-12.08</v>
      </c>
      <c r="F61" s="371">
        <v>-20</v>
      </c>
      <c r="G61" s="978" t="s">
        <v>158</v>
      </c>
      <c r="H61" s="979"/>
      <c r="I61" s="220"/>
      <c r="J61" s="221">
        <v>6.1</v>
      </c>
      <c r="K61" s="222"/>
    </row>
    <row r="62" spans="1:11" ht="13.5" customHeight="1">
      <c r="A62" s="208" t="s">
        <v>27</v>
      </c>
      <c r="B62" s="223"/>
      <c r="C62" s="372">
        <v>14.63</v>
      </c>
      <c r="D62" s="373"/>
      <c r="E62" s="374">
        <v>-17.08</v>
      </c>
      <c r="F62" s="375">
        <v>-40</v>
      </c>
      <c r="G62" s="948" t="s">
        <v>395</v>
      </c>
      <c r="H62" s="949"/>
      <c r="I62" s="223"/>
      <c r="J62" s="224">
        <v>26.1</v>
      </c>
      <c r="K62" s="225"/>
    </row>
    <row r="63" spans="1:11" ht="13.5" customHeight="1">
      <c r="A63" s="208" t="s">
        <v>28</v>
      </c>
      <c r="B63" s="377">
        <v>7.8</v>
      </c>
      <c r="C63" s="224">
        <v>3.2</v>
      </c>
      <c r="D63" s="224">
        <f>C63-B63</f>
        <v>-4.6</v>
      </c>
      <c r="E63" s="378">
        <v>25</v>
      </c>
      <c r="F63" s="379">
        <v>35</v>
      </c>
      <c r="G63" s="948"/>
      <c r="H63" s="949"/>
      <c r="I63" s="223"/>
      <c r="J63" s="224"/>
      <c r="K63" s="225"/>
    </row>
    <row r="64" spans="1:11" ht="13.5" customHeight="1">
      <c r="A64" s="208" t="s">
        <v>29</v>
      </c>
      <c r="B64" s="380"/>
      <c r="C64" s="224" t="s">
        <v>114</v>
      </c>
      <c r="D64" s="381"/>
      <c r="E64" s="378">
        <v>350</v>
      </c>
      <c r="F64" s="382"/>
      <c r="G64" s="948"/>
      <c r="H64" s="949"/>
      <c r="I64" s="223"/>
      <c r="J64" s="224"/>
      <c r="K64" s="225"/>
    </row>
    <row r="65" spans="1:11" ht="13.5" customHeight="1">
      <c r="A65" s="208" t="s">
        <v>30</v>
      </c>
      <c r="B65" s="383">
        <v>0.96</v>
      </c>
      <c r="C65" s="372">
        <v>0.99</v>
      </c>
      <c r="D65" s="86">
        <f>C65-B65</f>
        <v>0.030000000000000027</v>
      </c>
      <c r="E65" s="384"/>
      <c r="F65" s="385"/>
      <c r="G65" s="948"/>
      <c r="H65" s="949"/>
      <c r="I65" s="223"/>
      <c r="J65" s="224"/>
      <c r="K65" s="225"/>
    </row>
    <row r="66" spans="1:11" ht="13.5" customHeight="1">
      <c r="A66" s="386" t="s">
        <v>31</v>
      </c>
      <c r="B66" s="387">
        <v>80.9</v>
      </c>
      <c r="C66" s="232">
        <v>84.4</v>
      </c>
      <c r="D66" s="232">
        <f>C66-B66</f>
        <v>3.5</v>
      </c>
      <c r="E66" s="389"/>
      <c r="F66" s="390"/>
      <c r="G66" s="894"/>
      <c r="H66" s="895"/>
      <c r="I66" s="231"/>
      <c r="J66" s="232"/>
      <c r="K66" s="233"/>
    </row>
    <row r="67" ht="10.5">
      <c r="A67" s="121" t="s">
        <v>65</v>
      </c>
    </row>
    <row r="68" s="11" customFormat="1" ht="10.5">
      <c r="A68" s="11" t="s">
        <v>109</v>
      </c>
    </row>
  </sheetData>
  <sheetProtection password="81BD" sheet="1"/>
  <mergeCells count="43">
    <mergeCell ref="G62:H62"/>
    <mergeCell ref="G63:H63"/>
    <mergeCell ref="G64:H64"/>
    <mergeCell ref="G65:H65"/>
    <mergeCell ref="G66:H66"/>
    <mergeCell ref="G41:G42"/>
    <mergeCell ref="H41:H42"/>
    <mergeCell ref="I41:I42"/>
    <mergeCell ref="J41:J42"/>
    <mergeCell ref="G60:H60"/>
    <mergeCell ref="G61:H61"/>
    <mergeCell ref="A41:A42"/>
    <mergeCell ref="B41:B42"/>
    <mergeCell ref="C41:C42"/>
    <mergeCell ref="D41:D42"/>
    <mergeCell ref="E41:E42"/>
    <mergeCell ref="F41:F42"/>
    <mergeCell ref="I15:I16"/>
    <mergeCell ref="A30:A31"/>
    <mergeCell ref="B30:B31"/>
    <mergeCell ref="C30:C31"/>
    <mergeCell ref="D30:D31"/>
    <mergeCell ref="E30:E31"/>
    <mergeCell ref="F30:F31"/>
    <mergeCell ref="G30:G31"/>
    <mergeCell ref="H30:H31"/>
    <mergeCell ref="I30:I31"/>
    <mergeCell ref="G8:G9"/>
    <mergeCell ref="H8:H9"/>
    <mergeCell ref="A15:A16"/>
    <mergeCell ref="B15:B16"/>
    <mergeCell ref="C15:C16"/>
    <mergeCell ref="D15:D16"/>
    <mergeCell ref="E15:E16"/>
    <mergeCell ref="F15:F16"/>
    <mergeCell ref="G15:G16"/>
    <mergeCell ref="H15:H16"/>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8" r:id="rId3"/>
  <colBreaks count="1" manualBreakCount="1">
    <brk id="11" max="72" man="1"/>
  </colBreaks>
  <legacyDrawing r:id="rId2"/>
</worksheet>
</file>

<file path=xl/worksheets/sheet14.xml><?xml version="1.0" encoding="utf-8"?>
<worksheet xmlns="http://schemas.openxmlformats.org/spreadsheetml/2006/main" xmlns:r="http://schemas.openxmlformats.org/officeDocument/2006/relationships">
  <dimension ref="A1:M81"/>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401</v>
      </c>
      <c r="B4" s="124"/>
      <c r="G4" s="125" t="s">
        <v>56</v>
      </c>
      <c r="H4" s="126" t="s">
        <v>57</v>
      </c>
      <c r="I4" s="127" t="s">
        <v>58</v>
      </c>
      <c r="J4" s="128" t="s">
        <v>59</v>
      </c>
    </row>
    <row r="5" spans="7:10" ht="13.5" customHeight="1" thickTop="1">
      <c r="G5" s="129">
        <v>15965</v>
      </c>
      <c r="H5" s="130">
        <v>655</v>
      </c>
      <c r="I5" s="131">
        <v>838</v>
      </c>
      <c r="J5" s="132">
        <v>17458</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21" customHeight="1" thickTop="1">
      <c r="A10" s="134" t="s">
        <v>402</v>
      </c>
      <c r="B10" s="135">
        <v>26530</v>
      </c>
      <c r="C10" s="136">
        <v>25331</v>
      </c>
      <c r="D10" s="136">
        <v>1199</v>
      </c>
      <c r="E10" s="136">
        <v>1067</v>
      </c>
      <c r="F10" s="136">
        <v>646</v>
      </c>
      <c r="G10" s="136">
        <v>20643</v>
      </c>
      <c r="H10" s="631" t="s">
        <v>403</v>
      </c>
    </row>
    <row r="11" spans="1:8" ht="13.5" customHeight="1">
      <c r="A11" s="138" t="s">
        <v>404</v>
      </c>
      <c r="B11" s="139">
        <v>6</v>
      </c>
      <c r="C11" s="140">
        <v>5</v>
      </c>
      <c r="D11" s="140">
        <v>1</v>
      </c>
      <c r="E11" s="140">
        <v>1</v>
      </c>
      <c r="F11" s="140">
        <v>3</v>
      </c>
      <c r="G11" s="347" t="s">
        <v>114</v>
      </c>
      <c r="H11" s="616" t="s">
        <v>405</v>
      </c>
    </row>
    <row r="12" spans="1:8" ht="13.5" customHeight="1">
      <c r="A12" s="138" t="s">
        <v>406</v>
      </c>
      <c r="B12" s="139">
        <v>159</v>
      </c>
      <c r="C12" s="140">
        <v>151</v>
      </c>
      <c r="D12" s="140">
        <v>8</v>
      </c>
      <c r="E12" s="140">
        <v>8</v>
      </c>
      <c r="F12" s="347" t="s">
        <v>114</v>
      </c>
      <c r="G12" s="347" t="s">
        <v>114</v>
      </c>
      <c r="H12" s="632" t="s">
        <v>114</v>
      </c>
    </row>
    <row r="13" spans="1:8" ht="13.5" customHeight="1">
      <c r="A13" s="138" t="s">
        <v>407</v>
      </c>
      <c r="B13" s="139">
        <v>1237</v>
      </c>
      <c r="C13" s="140">
        <v>946</v>
      </c>
      <c r="D13" s="140">
        <v>291</v>
      </c>
      <c r="E13" s="140">
        <v>136</v>
      </c>
      <c r="F13" s="347" t="s">
        <v>114</v>
      </c>
      <c r="G13" s="347" t="s">
        <v>114</v>
      </c>
      <c r="H13" s="632" t="s">
        <v>114</v>
      </c>
    </row>
    <row r="14" spans="1:8" ht="13.5" customHeight="1">
      <c r="A14" s="151" t="s">
        <v>1</v>
      </c>
      <c r="B14" s="152">
        <v>27152</v>
      </c>
      <c r="C14" s="153">
        <v>25652</v>
      </c>
      <c r="D14" s="153">
        <f>SUM(D10:D13)</f>
        <v>1499</v>
      </c>
      <c r="E14" s="153">
        <f>SUM(E10:E13)</f>
        <v>1212</v>
      </c>
      <c r="F14" s="154"/>
      <c r="G14" s="153">
        <f>SUM(G10:G13)</f>
        <v>20643</v>
      </c>
      <c r="H14" s="155"/>
    </row>
    <row r="15" ht="9.75" customHeight="1"/>
    <row r="16" ht="14.25">
      <c r="A16" s="133" t="s">
        <v>10</v>
      </c>
    </row>
    <row r="17" spans="9:12" ht="10.5">
      <c r="I17" s="122" t="s">
        <v>12</v>
      </c>
      <c r="K17" s="122"/>
      <c r="L17" s="122"/>
    </row>
    <row r="18" spans="1:9" ht="13.5" customHeight="1">
      <c r="A18" s="911" t="s">
        <v>0</v>
      </c>
      <c r="B18" s="907" t="s">
        <v>47</v>
      </c>
      <c r="C18" s="909" t="s">
        <v>48</v>
      </c>
      <c r="D18" s="909" t="s">
        <v>49</v>
      </c>
      <c r="E18" s="896" t="s">
        <v>50</v>
      </c>
      <c r="F18" s="909" t="s">
        <v>61</v>
      </c>
      <c r="G18" s="909" t="s">
        <v>11</v>
      </c>
      <c r="H18" s="896" t="s">
        <v>45</v>
      </c>
      <c r="I18" s="899" t="s">
        <v>8</v>
      </c>
    </row>
    <row r="19" spans="1:9" ht="13.5" customHeight="1" thickBot="1">
      <c r="A19" s="912"/>
      <c r="B19" s="908"/>
      <c r="C19" s="910"/>
      <c r="D19" s="910"/>
      <c r="E19" s="897"/>
      <c r="F19" s="913"/>
      <c r="G19" s="913"/>
      <c r="H19" s="898"/>
      <c r="I19" s="900"/>
    </row>
    <row r="20" spans="1:9" ht="13.5" customHeight="1" thickTop="1">
      <c r="A20" s="134" t="s">
        <v>408</v>
      </c>
      <c r="B20" s="156">
        <v>2336</v>
      </c>
      <c r="C20" s="157">
        <v>2281</v>
      </c>
      <c r="D20" s="157">
        <v>55</v>
      </c>
      <c r="E20" s="157">
        <v>1185</v>
      </c>
      <c r="F20" s="157">
        <v>60</v>
      </c>
      <c r="G20" s="157">
        <v>1652</v>
      </c>
      <c r="H20" s="157">
        <v>56</v>
      </c>
      <c r="I20" s="633" t="s">
        <v>341</v>
      </c>
    </row>
    <row r="21" spans="1:9" ht="13.5" customHeight="1">
      <c r="A21" s="138" t="s">
        <v>72</v>
      </c>
      <c r="B21" s="164">
        <v>8110</v>
      </c>
      <c r="C21" s="181">
        <v>7910</v>
      </c>
      <c r="D21" s="181">
        <v>200</v>
      </c>
      <c r="E21" s="181">
        <v>200</v>
      </c>
      <c r="F21" s="181">
        <v>539</v>
      </c>
      <c r="G21" s="349" t="s">
        <v>114</v>
      </c>
      <c r="H21" s="349" t="s">
        <v>114</v>
      </c>
      <c r="I21" s="634" t="s">
        <v>114</v>
      </c>
    </row>
    <row r="22" spans="1:9" ht="13.5" customHeight="1">
      <c r="A22" s="138" t="s">
        <v>274</v>
      </c>
      <c r="B22" s="164">
        <v>5649</v>
      </c>
      <c r="C22" s="181">
        <v>5643</v>
      </c>
      <c r="D22" s="181">
        <v>6</v>
      </c>
      <c r="E22" s="181">
        <v>6</v>
      </c>
      <c r="F22" s="181">
        <v>593</v>
      </c>
      <c r="G22" s="349" t="s">
        <v>114</v>
      </c>
      <c r="H22" s="349" t="s">
        <v>114</v>
      </c>
      <c r="I22" s="634" t="s">
        <v>114</v>
      </c>
    </row>
    <row r="23" spans="1:9" ht="13.5" customHeight="1">
      <c r="A23" s="350" t="s">
        <v>75</v>
      </c>
      <c r="B23" s="177">
        <v>3789</v>
      </c>
      <c r="C23" s="178">
        <v>3737</v>
      </c>
      <c r="D23" s="178">
        <v>52</v>
      </c>
      <c r="E23" s="178">
        <v>52</v>
      </c>
      <c r="F23" s="178">
        <v>732</v>
      </c>
      <c r="G23" s="178">
        <v>5</v>
      </c>
      <c r="H23" s="351" t="s">
        <v>114</v>
      </c>
      <c r="I23" s="619" t="s">
        <v>409</v>
      </c>
    </row>
    <row r="24" spans="1:9" ht="13.5" customHeight="1">
      <c r="A24" s="350" t="s">
        <v>76</v>
      </c>
      <c r="B24" s="177">
        <v>12</v>
      </c>
      <c r="C24" s="178">
        <v>11</v>
      </c>
      <c r="D24" s="178">
        <v>1</v>
      </c>
      <c r="E24" s="178">
        <v>1</v>
      </c>
      <c r="F24" s="178">
        <v>6</v>
      </c>
      <c r="G24" s="178">
        <v>60</v>
      </c>
      <c r="H24" s="178">
        <v>53</v>
      </c>
      <c r="I24" s="619" t="s">
        <v>410</v>
      </c>
    </row>
    <row r="25" spans="1:9" ht="13.5" customHeight="1">
      <c r="A25" s="350" t="s">
        <v>78</v>
      </c>
      <c r="B25" s="177">
        <v>3670</v>
      </c>
      <c r="C25" s="178">
        <v>3565</v>
      </c>
      <c r="D25" s="178">
        <v>105</v>
      </c>
      <c r="E25" s="178">
        <v>96</v>
      </c>
      <c r="F25" s="178">
        <v>1127</v>
      </c>
      <c r="G25" s="178">
        <v>28199</v>
      </c>
      <c r="H25" s="178">
        <v>17004</v>
      </c>
      <c r="I25" s="619" t="s">
        <v>354</v>
      </c>
    </row>
    <row r="26" spans="1:9" ht="13.5" customHeight="1">
      <c r="A26" s="350" t="s">
        <v>79</v>
      </c>
      <c r="B26" s="177">
        <v>274</v>
      </c>
      <c r="C26" s="178">
        <v>253</v>
      </c>
      <c r="D26" s="178">
        <v>21</v>
      </c>
      <c r="E26" s="178">
        <v>21</v>
      </c>
      <c r="F26" s="178">
        <v>177</v>
      </c>
      <c r="G26" s="178">
        <v>2233</v>
      </c>
      <c r="H26" s="178">
        <v>1784</v>
      </c>
      <c r="I26" s="619" t="s">
        <v>354</v>
      </c>
    </row>
    <row r="27" spans="1:9" ht="13.5" customHeight="1">
      <c r="A27" s="145" t="s">
        <v>80</v>
      </c>
      <c r="B27" s="167">
        <v>193</v>
      </c>
      <c r="C27" s="169">
        <v>178</v>
      </c>
      <c r="D27" s="169">
        <v>14</v>
      </c>
      <c r="E27" s="169">
        <v>9</v>
      </c>
      <c r="F27" s="169">
        <v>139</v>
      </c>
      <c r="G27" s="169">
        <v>1109</v>
      </c>
      <c r="H27" s="169">
        <v>969</v>
      </c>
      <c r="I27" s="620" t="s">
        <v>354</v>
      </c>
    </row>
    <row r="28" spans="1:9" ht="13.5" customHeight="1">
      <c r="A28" s="151" t="s">
        <v>15</v>
      </c>
      <c r="B28" s="171"/>
      <c r="C28" s="187"/>
      <c r="D28" s="187"/>
      <c r="E28" s="172">
        <f>SUM(E20:E27)</f>
        <v>1570</v>
      </c>
      <c r="F28" s="353"/>
      <c r="G28" s="172">
        <f>SUM(G20:G27)</f>
        <v>33258</v>
      </c>
      <c r="H28" s="172">
        <f>SUM(H20:H27)</f>
        <v>19866</v>
      </c>
      <c r="I28" s="173"/>
    </row>
    <row r="29" ht="10.5">
      <c r="A29" s="121" t="s">
        <v>25</v>
      </c>
    </row>
    <row r="30" ht="10.5">
      <c r="A30" s="121" t="s">
        <v>54</v>
      </c>
    </row>
    <row r="31" ht="10.5">
      <c r="A31" s="121" t="s">
        <v>53</v>
      </c>
    </row>
    <row r="32" ht="10.5">
      <c r="A32" s="121" t="s">
        <v>52</v>
      </c>
    </row>
    <row r="33" ht="9.75" customHeight="1"/>
    <row r="34" ht="14.25">
      <c r="A34" s="133" t="s">
        <v>13</v>
      </c>
    </row>
    <row r="35" spans="9:10" ht="10.5">
      <c r="I35" s="122" t="s">
        <v>12</v>
      </c>
      <c r="J35" s="122"/>
    </row>
    <row r="36" spans="1:9" ht="13.5" customHeight="1">
      <c r="A36" s="911" t="s">
        <v>14</v>
      </c>
      <c r="B36" s="907" t="s">
        <v>47</v>
      </c>
      <c r="C36" s="909" t="s">
        <v>48</v>
      </c>
      <c r="D36" s="909" t="s">
        <v>49</v>
      </c>
      <c r="E36" s="896" t="s">
        <v>50</v>
      </c>
      <c r="F36" s="909" t="s">
        <v>61</v>
      </c>
      <c r="G36" s="909" t="s">
        <v>11</v>
      </c>
      <c r="H36" s="896" t="s">
        <v>46</v>
      </c>
      <c r="I36" s="899" t="s">
        <v>8</v>
      </c>
    </row>
    <row r="37" spans="1:9" ht="13.5" customHeight="1" thickBot="1">
      <c r="A37" s="912"/>
      <c r="B37" s="908"/>
      <c r="C37" s="910"/>
      <c r="D37" s="910"/>
      <c r="E37" s="897"/>
      <c r="F37" s="913"/>
      <c r="G37" s="913"/>
      <c r="H37" s="898"/>
      <c r="I37" s="900"/>
    </row>
    <row r="38" spans="1:9" ht="13.5" customHeight="1" thickTop="1">
      <c r="A38" s="134" t="s">
        <v>411</v>
      </c>
      <c r="B38" s="156">
        <v>4148</v>
      </c>
      <c r="C38" s="157">
        <v>4005</v>
      </c>
      <c r="D38" s="157">
        <v>143</v>
      </c>
      <c r="E38" s="157">
        <v>143</v>
      </c>
      <c r="F38" s="40">
        <v>195</v>
      </c>
      <c r="G38" s="157">
        <v>7865</v>
      </c>
      <c r="H38" s="157">
        <v>3323</v>
      </c>
      <c r="I38" s="175"/>
    </row>
    <row r="39" spans="1:9" ht="13.5" customHeight="1">
      <c r="A39" s="138" t="s">
        <v>412</v>
      </c>
      <c r="B39" s="164">
        <v>23</v>
      </c>
      <c r="C39" s="181">
        <v>21</v>
      </c>
      <c r="D39" s="181">
        <v>2</v>
      </c>
      <c r="E39" s="181">
        <v>2</v>
      </c>
      <c r="F39" s="597" t="s">
        <v>114</v>
      </c>
      <c r="G39" s="349" t="s">
        <v>114</v>
      </c>
      <c r="H39" s="349" t="s">
        <v>114</v>
      </c>
      <c r="I39" s="166"/>
    </row>
    <row r="40" spans="1:9" ht="13.5" customHeight="1">
      <c r="A40" s="138" t="s">
        <v>413</v>
      </c>
      <c r="B40" s="164">
        <v>39</v>
      </c>
      <c r="C40" s="181">
        <v>38</v>
      </c>
      <c r="D40" s="181">
        <v>1</v>
      </c>
      <c r="E40" s="181">
        <v>1</v>
      </c>
      <c r="F40" s="597" t="s">
        <v>114</v>
      </c>
      <c r="G40" s="181">
        <v>35</v>
      </c>
      <c r="H40" s="349" t="s">
        <v>114</v>
      </c>
      <c r="I40" s="166"/>
    </row>
    <row r="41" spans="1:9" ht="13.5" customHeight="1">
      <c r="A41" s="138" t="s">
        <v>414</v>
      </c>
      <c r="B41" s="164">
        <v>2207</v>
      </c>
      <c r="C41" s="181">
        <v>2150</v>
      </c>
      <c r="D41" s="181">
        <v>57</v>
      </c>
      <c r="E41" s="181">
        <v>57</v>
      </c>
      <c r="F41" s="7">
        <v>15</v>
      </c>
      <c r="G41" s="181">
        <v>136</v>
      </c>
      <c r="H41" s="181">
        <v>49</v>
      </c>
      <c r="I41" s="166"/>
    </row>
    <row r="42" spans="1:9" ht="13.5" customHeight="1">
      <c r="A42" s="138" t="s">
        <v>415</v>
      </c>
      <c r="B42" s="164">
        <v>80</v>
      </c>
      <c r="C42" s="181">
        <v>77</v>
      </c>
      <c r="D42" s="181">
        <v>3</v>
      </c>
      <c r="E42" s="181">
        <v>3</v>
      </c>
      <c r="F42" s="597" t="s">
        <v>114</v>
      </c>
      <c r="G42" s="349" t="s">
        <v>114</v>
      </c>
      <c r="H42" s="349" t="s">
        <v>114</v>
      </c>
      <c r="I42" s="166"/>
    </row>
    <row r="43" spans="1:9" ht="13.5" customHeight="1">
      <c r="A43" s="138" t="s">
        <v>416</v>
      </c>
      <c r="B43" s="164">
        <v>12</v>
      </c>
      <c r="C43" s="181">
        <v>10</v>
      </c>
      <c r="D43" s="181">
        <v>2</v>
      </c>
      <c r="E43" s="181">
        <v>2</v>
      </c>
      <c r="F43" s="597" t="s">
        <v>114</v>
      </c>
      <c r="G43" s="349" t="s">
        <v>114</v>
      </c>
      <c r="H43" s="349" t="s">
        <v>114</v>
      </c>
      <c r="I43" s="166"/>
    </row>
    <row r="44" spans="1:9" ht="13.5" customHeight="1">
      <c r="A44" s="138" t="s">
        <v>417</v>
      </c>
      <c r="B44" s="164">
        <v>13669</v>
      </c>
      <c r="C44" s="181">
        <v>13204</v>
      </c>
      <c r="D44" s="181">
        <v>465</v>
      </c>
      <c r="E44" s="181">
        <v>465</v>
      </c>
      <c r="F44" s="7">
        <v>4030</v>
      </c>
      <c r="G44" s="349" t="s">
        <v>114</v>
      </c>
      <c r="H44" s="349" t="s">
        <v>114</v>
      </c>
      <c r="I44" s="166"/>
    </row>
    <row r="45" spans="1:9" ht="13.5" customHeight="1">
      <c r="A45" s="138" t="s">
        <v>418</v>
      </c>
      <c r="B45" s="164">
        <v>1541</v>
      </c>
      <c r="C45" s="181">
        <v>1329</v>
      </c>
      <c r="D45" s="181">
        <v>212</v>
      </c>
      <c r="E45" s="181">
        <v>212</v>
      </c>
      <c r="F45" s="597" t="s">
        <v>114</v>
      </c>
      <c r="G45" s="349" t="s">
        <v>114</v>
      </c>
      <c r="H45" s="349" t="s">
        <v>114</v>
      </c>
      <c r="I45" s="166"/>
    </row>
    <row r="46" spans="1:9" ht="13.5" customHeight="1">
      <c r="A46" s="355" t="s">
        <v>351</v>
      </c>
      <c r="B46" s="356">
        <v>481</v>
      </c>
      <c r="C46" s="357">
        <v>464</v>
      </c>
      <c r="D46" s="357">
        <v>17</v>
      </c>
      <c r="E46" s="357">
        <v>17</v>
      </c>
      <c r="F46" s="635" t="s">
        <v>114</v>
      </c>
      <c r="G46" s="358" t="s">
        <v>114</v>
      </c>
      <c r="H46" s="358" t="s">
        <v>114</v>
      </c>
      <c r="I46" s="619" t="s">
        <v>341</v>
      </c>
    </row>
    <row r="47" spans="1:9" ht="13.5" customHeight="1">
      <c r="A47" s="145" t="s">
        <v>419</v>
      </c>
      <c r="B47" s="167">
        <v>99</v>
      </c>
      <c r="C47" s="169">
        <v>88</v>
      </c>
      <c r="D47" s="169">
        <v>11</v>
      </c>
      <c r="E47" s="169">
        <v>11</v>
      </c>
      <c r="F47" s="47">
        <v>2</v>
      </c>
      <c r="G47" s="352" t="s">
        <v>114</v>
      </c>
      <c r="H47" s="352" t="s">
        <v>114</v>
      </c>
      <c r="I47" s="620" t="s">
        <v>354</v>
      </c>
    </row>
    <row r="48" spans="1:9" ht="13.5" customHeight="1">
      <c r="A48" s="151" t="s">
        <v>16</v>
      </c>
      <c r="B48" s="171"/>
      <c r="C48" s="187"/>
      <c r="D48" s="187"/>
      <c r="E48" s="172">
        <f>SUM(E38:E47)</f>
        <v>913</v>
      </c>
      <c r="F48" s="353"/>
      <c r="G48" s="172">
        <f>SUM(G38:G47)</f>
        <v>8036</v>
      </c>
      <c r="H48" s="172">
        <f>SUM(H38:H47)</f>
        <v>3372</v>
      </c>
      <c r="I48" s="188"/>
    </row>
    <row r="49" ht="9.75" customHeight="1">
      <c r="A49" s="189"/>
    </row>
    <row r="50" ht="14.25">
      <c r="A50" s="133" t="s">
        <v>62</v>
      </c>
    </row>
    <row r="51" ht="10.5">
      <c r="J51" s="122" t="s">
        <v>12</v>
      </c>
    </row>
    <row r="52" spans="1:10" ht="13.5" customHeight="1">
      <c r="A52" s="905" t="s">
        <v>17</v>
      </c>
      <c r="B52" s="907" t="s">
        <v>19</v>
      </c>
      <c r="C52" s="909" t="s">
        <v>51</v>
      </c>
      <c r="D52" s="909" t="s">
        <v>20</v>
      </c>
      <c r="E52" s="909" t="s">
        <v>21</v>
      </c>
      <c r="F52" s="909" t="s">
        <v>22</v>
      </c>
      <c r="G52" s="896" t="s">
        <v>23</v>
      </c>
      <c r="H52" s="896" t="s">
        <v>24</v>
      </c>
      <c r="I52" s="896" t="s">
        <v>66</v>
      </c>
      <c r="J52" s="899" t="s">
        <v>8</v>
      </c>
    </row>
    <row r="53" spans="1:10" ht="13.5" customHeight="1" thickBot="1">
      <c r="A53" s="906"/>
      <c r="B53" s="908"/>
      <c r="C53" s="910"/>
      <c r="D53" s="910"/>
      <c r="E53" s="910"/>
      <c r="F53" s="910"/>
      <c r="G53" s="897"/>
      <c r="H53" s="897"/>
      <c r="I53" s="898"/>
      <c r="J53" s="900"/>
    </row>
    <row r="54" spans="1:10" ht="13.5" customHeight="1" thickTop="1">
      <c r="A54" s="134" t="s">
        <v>420</v>
      </c>
      <c r="B54" s="156">
        <v>0</v>
      </c>
      <c r="C54" s="157">
        <v>16</v>
      </c>
      <c r="D54" s="157">
        <v>15</v>
      </c>
      <c r="E54" s="157">
        <v>12</v>
      </c>
      <c r="F54" s="354" t="s">
        <v>114</v>
      </c>
      <c r="G54" s="354" t="s">
        <v>114</v>
      </c>
      <c r="H54" s="354" t="s">
        <v>114</v>
      </c>
      <c r="I54" s="354" t="s">
        <v>114</v>
      </c>
      <c r="J54" s="158"/>
    </row>
    <row r="55" spans="1:10" ht="13.5" customHeight="1">
      <c r="A55" s="138" t="s">
        <v>421</v>
      </c>
      <c r="B55" s="164">
        <v>1</v>
      </c>
      <c r="C55" s="181">
        <v>555</v>
      </c>
      <c r="D55" s="181">
        <v>106</v>
      </c>
      <c r="E55" s="181">
        <v>32</v>
      </c>
      <c r="F55" s="349" t="s">
        <v>114</v>
      </c>
      <c r="G55" s="349" t="s">
        <v>114</v>
      </c>
      <c r="H55" s="349" t="s">
        <v>114</v>
      </c>
      <c r="I55" s="349" t="s">
        <v>114</v>
      </c>
      <c r="J55" s="166"/>
    </row>
    <row r="56" spans="1:10" ht="13.5" customHeight="1">
      <c r="A56" s="138" t="s">
        <v>422</v>
      </c>
      <c r="B56" s="164">
        <v>3</v>
      </c>
      <c r="C56" s="181">
        <v>114</v>
      </c>
      <c r="D56" s="181">
        <v>100</v>
      </c>
      <c r="E56" s="349" t="s">
        <v>114</v>
      </c>
      <c r="F56" s="349" t="s">
        <v>114</v>
      </c>
      <c r="G56" s="349" t="s">
        <v>114</v>
      </c>
      <c r="H56" s="349" t="s">
        <v>114</v>
      </c>
      <c r="I56" s="349" t="s">
        <v>114</v>
      </c>
      <c r="J56" s="166"/>
    </row>
    <row r="57" spans="1:10" ht="13.5" customHeight="1">
      <c r="A57" s="350" t="s">
        <v>423</v>
      </c>
      <c r="B57" s="177">
        <v>142</v>
      </c>
      <c r="C57" s="178">
        <v>1244</v>
      </c>
      <c r="D57" s="178">
        <v>281</v>
      </c>
      <c r="E57" s="351" t="s">
        <v>114</v>
      </c>
      <c r="F57" s="351" t="s">
        <v>114</v>
      </c>
      <c r="G57" s="351" t="s">
        <v>114</v>
      </c>
      <c r="H57" s="351" t="s">
        <v>114</v>
      </c>
      <c r="I57" s="351" t="s">
        <v>114</v>
      </c>
      <c r="J57" s="619"/>
    </row>
    <row r="58" spans="1:10" ht="13.5" customHeight="1">
      <c r="A58" s="145" t="s">
        <v>424</v>
      </c>
      <c r="B58" s="167">
        <v>-1</v>
      </c>
      <c r="C58" s="169">
        <v>1306</v>
      </c>
      <c r="D58" s="169">
        <v>5</v>
      </c>
      <c r="E58" s="352" t="s">
        <v>114</v>
      </c>
      <c r="F58" s="352" t="s">
        <v>114</v>
      </c>
      <c r="G58" s="169">
        <v>160</v>
      </c>
      <c r="H58" s="352" t="s">
        <v>114</v>
      </c>
      <c r="I58" s="352" t="s">
        <v>114</v>
      </c>
      <c r="J58" s="620"/>
    </row>
    <row r="59" spans="1:10" ht="13.5" customHeight="1">
      <c r="A59" s="200" t="s">
        <v>18</v>
      </c>
      <c r="B59" s="215"/>
      <c r="C59" s="353"/>
      <c r="D59" s="172">
        <f>SUM(D54:D58)</f>
        <v>507</v>
      </c>
      <c r="E59" s="172">
        <f>SUM(E54:E58)</f>
        <v>44</v>
      </c>
      <c r="F59" s="367" t="s">
        <v>114</v>
      </c>
      <c r="G59" s="172">
        <f>SUM(G58)</f>
        <v>160</v>
      </c>
      <c r="H59" s="367" t="s">
        <v>114</v>
      </c>
      <c r="I59" s="367" t="s">
        <v>114</v>
      </c>
      <c r="J59" s="173"/>
    </row>
    <row r="60" ht="10.5">
      <c r="A60" s="121" t="s">
        <v>60</v>
      </c>
    </row>
    <row r="61" ht="9.75" customHeight="1"/>
    <row r="62" ht="14.25">
      <c r="A62" s="133" t="s">
        <v>43</v>
      </c>
    </row>
    <row r="63" ht="10.5">
      <c r="D63" s="122" t="s">
        <v>12</v>
      </c>
    </row>
    <row r="64" spans="1:4" ht="21.75" thickBot="1">
      <c r="A64" s="201" t="s">
        <v>36</v>
      </c>
      <c r="B64" s="202" t="s">
        <v>41</v>
      </c>
      <c r="C64" s="203" t="s">
        <v>42</v>
      </c>
      <c r="D64" s="204" t="s">
        <v>55</v>
      </c>
    </row>
    <row r="65" spans="1:4" ht="13.5" customHeight="1" thickTop="1">
      <c r="A65" s="205" t="s">
        <v>37</v>
      </c>
      <c r="B65" s="206"/>
      <c r="C65" s="157">
        <v>3318</v>
      </c>
      <c r="D65" s="207"/>
    </row>
    <row r="66" spans="1:4" ht="13.5" customHeight="1">
      <c r="A66" s="208" t="s">
        <v>38</v>
      </c>
      <c r="B66" s="209"/>
      <c r="C66" s="181">
        <v>1235</v>
      </c>
      <c r="D66" s="210"/>
    </row>
    <row r="67" spans="1:4" ht="13.5" customHeight="1">
      <c r="A67" s="211" t="s">
        <v>39</v>
      </c>
      <c r="B67" s="212"/>
      <c r="C67" s="169">
        <v>2762</v>
      </c>
      <c r="D67" s="213"/>
    </row>
    <row r="68" spans="1:4" ht="13.5" customHeight="1">
      <c r="A68" s="214" t="s">
        <v>40</v>
      </c>
      <c r="B68" s="215"/>
      <c r="C68" s="172">
        <f>SUM(C65:C67)</f>
        <v>7315</v>
      </c>
      <c r="D68" s="216"/>
    </row>
    <row r="69" spans="1:4" ht="10.5">
      <c r="A69" s="121" t="s">
        <v>64</v>
      </c>
      <c r="B69" s="217"/>
      <c r="C69" s="217"/>
      <c r="D69" s="217"/>
    </row>
    <row r="70" spans="1:4" ht="9.75" customHeight="1">
      <c r="A70" s="218"/>
      <c r="B70" s="217"/>
      <c r="C70" s="217"/>
      <c r="D70" s="217"/>
    </row>
    <row r="71" ht="14.25">
      <c r="A71" s="133" t="s">
        <v>63</v>
      </c>
    </row>
    <row r="72" ht="10.5" customHeight="1">
      <c r="A72" s="133"/>
    </row>
    <row r="73" spans="1:11" ht="21.75" thickBot="1">
      <c r="A73" s="201" t="s">
        <v>34</v>
      </c>
      <c r="B73" s="202" t="s">
        <v>41</v>
      </c>
      <c r="C73" s="203" t="s">
        <v>42</v>
      </c>
      <c r="D73" s="203" t="s">
        <v>55</v>
      </c>
      <c r="E73" s="219" t="s">
        <v>32</v>
      </c>
      <c r="F73" s="204" t="s">
        <v>33</v>
      </c>
      <c r="G73" s="901" t="s">
        <v>44</v>
      </c>
      <c r="H73" s="902"/>
      <c r="I73" s="202" t="s">
        <v>41</v>
      </c>
      <c r="J73" s="203" t="s">
        <v>42</v>
      </c>
      <c r="K73" s="204" t="s">
        <v>55</v>
      </c>
    </row>
    <row r="74" spans="1:11" ht="13.5" customHeight="1" thickTop="1">
      <c r="A74" s="205" t="s">
        <v>26</v>
      </c>
      <c r="B74" s="368">
        <v>5.5</v>
      </c>
      <c r="C74" s="369">
        <v>6.94</v>
      </c>
      <c r="D74" s="369">
        <v>1.44</v>
      </c>
      <c r="E74" s="370">
        <v>-12.62</v>
      </c>
      <c r="F74" s="371">
        <v>-20</v>
      </c>
      <c r="G74" s="978" t="s">
        <v>338</v>
      </c>
      <c r="H74" s="979"/>
      <c r="I74" s="220"/>
      <c r="J74" s="636">
        <v>55.3</v>
      </c>
      <c r="K74" s="222"/>
    </row>
    <row r="75" spans="1:11" ht="13.5" customHeight="1">
      <c r="A75" s="208" t="s">
        <v>27</v>
      </c>
      <c r="B75" s="223"/>
      <c r="C75" s="372">
        <v>15.94</v>
      </c>
      <c r="D75" s="373"/>
      <c r="E75" s="374">
        <v>-17.62</v>
      </c>
      <c r="F75" s="375">
        <v>-40</v>
      </c>
      <c r="G75" s="948" t="s">
        <v>160</v>
      </c>
      <c r="H75" s="949"/>
      <c r="I75" s="223"/>
      <c r="J75" s="637">
        <v>42.6</v>
      </c>
      <c r="K75" s="225"/>
    </row>
    <row r="76" spans="1:11" ht="13.5" customHeight="1">
      <c r="A76" s="208" t="s">
        <v>28</v>
      </c>
      <c r="B76" s="377">
        <v>13.8</v>
      </c>
      <c r="C76" s="224">
        <v>8.6</v>
      </c>
      <c r="D76" s="224">
        <v>-5.2</v>
      </c>
      <c r="E76" s="378">
        <v>25</v>
      </c>
      <c r="F76" s="379">
        <v>35</v>
      </c>
      <c r="G76" s="948" t="s">
        <v>425</v>
      </c>
      <c r="H76" s="949"/>
      <c r="I76" s="223"/>
      <c r="J76" s="637">
        <v>9.4</v>
      </c>
      <c r="K76" s="225"/>
    </row>
    <row r="77" spans="1:11" ht="13.5" customHeight="1">
      <c r="A77" s="208" t="s">
        <v>29</v>
      </c>
      <c r="B77" s="380"/>
      <c r="C77" s="224" t="s">
        <v>114</v>
      </c>
      <c r="D77" s="381"/>
      <c r="E77" s="378">
        <v>350</v>
      </c>
      <c r="F77" s="382"/>
      <c r="G77" s="948" t="s">
        <v>426</v>
      </c>
      <c r="H77" s="949"/>
      <c r="I77" s="223"/>
      <c r="J77" s="637">
        <v>26</v>
      </c>
      <c r="K77" s="225"/>
    </row>
    <row r="78" spans="1:11" ht="13.5" customHeight="1">
      <c r="A78" s="208" t="s">
        <v>30</v>
      </c>
      <c r="B78" s="383">
        <v>0.94</v>
      </c>
      <c r="C78" s="372">
        <v>0.95</v>
      </c>
      <c r="D78" s="372">
        <v>0.01</v>
      </c>
      <c r="E78" s="384"/>
      <c r="F78" s="385"/>
      <c r="G78" s="948" t="s">
        <v>161</v>
      </c>
      <c r="H78" s="949"/>
      <c r="I78" s="223"/>
      <c r="J78" s="637">
        <v>19.6</v>
      </c>
      <c r="K78" s="225"/>
    </row>
    <row r="79" spans="1:11" ht="13.5" customHeight="1">
      <c r="A79" s="386" t="s">
        <v>31</v>
      </c>
      <c r="B79" s="387">
        <v>86.5</v>
      </c>
      <c r="C79" s="232">
        <v>87</v>
      </c>
      <c r="D79" s="232">
        <v>0.5</v>
      </c>
      <c r="E79" s="389"/>
      <c r="F79" s="390"/>
      <c r="G79" s="894"/>
      <c r="H79" s="895"/>
      <c r="I79" s="231"/>
      <c r="J79" s="232"/>
      <c r="K79" s="233"/>
    </row>
    <row r="80" ht="10.5">
      <c r="A80" s="121" t="s">
        <v>65</v>
      </c>
    </row>
    <row r="81" ht="10.5">
      <c r="A81" s="121" t="s">
        <v>109</v>
      </c>
    </row>
  </sheetData>
  <sheetProtection password="81BD" sheet="1"/>
  <mergeCells count="43">
    <mergeCell ref="G75:H75"/>
    <mergeCell ref="G76:H76"/>
    <mergeCell ref="G77:H77"/>
    <mergeCell ref="G78:H78"/>
    <mergeCell ref="G79:H79"/>
    <mergeCell ref="G52:G53"/>
    <mergeCell ref="H52:H53"/>
    <mergeCell ref="I52:I53"/>
    <mergeCell ref="J52:J53"/>
    <mergeCell ref="G73:H73"/>
    <mergeCell ref="G74:H74"/>
    <mergeCell ref="A52:A53"/>
    <mergeCell ref="B52:B53"/>
    <mergeCell ref="C52:C53"/>
    <mergeCell ref="D52:D53"/>
    <mergeCell ref="E52:E53"/>
    <mergeCell ref="F52:F53"/>
    <mergeCell ref="I18:I19"/>
    <mergeCell ref="A36:A37"/>
    <mergeCell ref="B36:B37"/>
    <mergeCell ref="C36:C37"/>
    <mergeCell ref="D36:D37"/>
    <mergeCell ref="E36:E37"/>
    <mergeCell ref="F36:F37"/>
    <mergeCell ref="G36:G37"/>
    <mergeCell ref="H36:H37"/>
    <mergeCell ref="I36:I37"/>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8" r:id="rId1"/>
  <rowBreaks count="1" manualBreakCount="1">
    <brk id="61" max="10" man="1"/>
  </rowBreaks>
  <colBreaks count="1" manualBreakCount="1">
    <brk id="11" max="72" man="1"/>
  </colBreaks>
</worksheet>
</file>

<file path=xl/worksheets/sheet15.xml><?xml version="1.0" encoding="utf-8"?>
<worksheet xmlns="http://schemas.openxmlformats.org/spreadsheetml/2006/main" xmlns:r="http://schemas.openxmlformats.org/officeDocument/2006/relationships">
  <dimension ref="A1:M69"/>
  <sheetViews>
    <sheetView view="pageBreakPreview" zoomScaleSheetLayoutView="100" zoomScalePageLayoutView="0" workbookViewId="0" topLeftCell="A1">
      <selection activeCell="I19" sqref="I19"/>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427</v>
      </c>
      <c r="B4" s="124"/>
      <c r="G4" s="125" t="s">
        <v>56</v>
      </c>
      <c r="H4" s="126" t="s">
        <v>57</v>
      </c>
      <c r="I4" s="127" t="s">
        <v>58</v>
      </c>
      <c r="J4" s="128" t="s">
        <v>59</v>
      </c>
    </row>
    <row r="5" spans="7:10" ht="13.5" customHeight="1" thickTop="1">
      <c r="G5" s="129">
        <v>3974</v>
      </c>
      <c r="H5" s="130">
        <v>3740</v>
      </c>
      <c r="I5" s="131">
        <v>439</v>
      </c>
      <c r="J5" s="132">
        <v>8153</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11487</v>
      </c>
      <c r="C10" s="136">
        <v>10629</v>
      </c>
      <c r="D10" s="136">
        <v>858</v>
      </c>
      <c r="E10" s="136">
        <v>842</v>
      </c>
      <c r="F10" s="136">
        <v>148</v>
      </c>
      <c r="G10" s="136">
        <v>22426</v>
      </c>
      <c r="H10" s="137" t="s">
        <v>864</v>
      </c>
    </row>
    <row r="11" spans="1:8" ht="13.5" customHeight="1">
      <c r="A11" s="138" t="s">
        <v>428</v>
      </c>
      <c r="B11" s="139">
        <v>281</v>
      </c>
      <c r="C11" s="140">
        <v>281</v>
      </c>
      <c r="D11" s="347" t="s">
        <v>114</v>
      </c>
      <c r="E11" s="347" t="s">
        <v>114</v>
      </c>
      <c r="F11" s="140">
        <v>77</v>
      </c>
      <c r="G11" s="347" t="s">
        <v>114</v>
      </c>
      <c r="H11" s="141"/>
    </row>
    <row r="12" spans="1:8" ht="13.5" customHeight="1">
      <c r="A12" s="151" t="s">
        <v>1</v>
      </c>
      <c r="B12" s="152">
        <v>11691</v>
      </c>
      <c r="C12" s="153">
        <v>10833</v>
      </c>
      <c r="D12" s="153">
        <v>858</v>
      </c>
      <c r="E12" s="153">
        <v>842</v>
      </c>
      <c r="F12" s="154"/>
      <c r="G12" s="153">
        <v>22426</v>
      </c>
      <c r="H12" s="155"/>
    </row>
    <row r="13" ht="9.75" customHeight="1"/>
    <row r="14" ht="14.25">
      <c r="A14" s="133" t="s">
        <v>10</v>
      </c>
    </row>
    <row r="15" spans="9:12" ht="10.5">
      <c r="I15" s="122" t="s">
        <v>12</v>
      </c>
      <c r="K15" s="122"/>
      <c r="L15" s="122"/>
    </row>
    <row r="16" spans="1:9" ht="13.5" customHeight="1">
      <c r="A16" s="911" t="s">
        <v>0</v>
      </c>
      <c r="B16" s="907" t="s">
        <v>47</v>
      </c>
      <c r="C16" s="909" t="s">
        <v>48</v>
      </c>
      <c r="D16" s="909" t="s">
        <v>49</v>
      </c>
      <c r="E16" s="896" t="s">
        <v>50</v>
      </c>
      <c r="F16" s="909" t="s">
        <v>61</v>
      </c>
      <c r="G16" s="909" t="s">
        <v>11</v>
      </c>
      <c r="H16" s="896" t="s">
        <v>45</v>
      </c>
      <c r="I16" s="899" t="s">
        <v>8</v>
      </c>
    </row>
    <row r="17" spans="1:9" ht="13.5" customHeight="1" thickBot="1">
      <c r="A17" s="912"/>
      <c r="B17" s="908"/>
      <c r="C17" s="910"/>
      <c r="D17" s="910"/>
      <c r="E17" s="897"/>
      <c r="F17" s="913"/>
      <c r="G17" s="913"/>
      <c r="H17" s="898"/>
      <c r="I17" s="900"/>
    </row>
    <row r="18" spans="1:9" ht="13.5" customHeight="1" thickTop="1">
      <c r="A18" s="134" t="s">
        <v>84</v>
      </c>
      <c r="B18" s="156">
        <v>382</v>
      </c>
      <c r="C18" s="157">
        <v>389</v>
      </c>
      <c r="D18" s="157">
        <v>-7</v>
      </c>
      <c r="E18" s="157">
        <v>503</v>
      </c>
      <c r="F18" s="157">
        <v>62</v>
      </c>
      <c r="G18" s="157">
        <v>3023</v>
      </c>
      <c r="H18" s="157">
        <v>1094</v>
      </c>
      <c r="I18" s="158" t="s">
        <v>429</v>
      </c>
    </row>
    <row r="19" spans="1:9" ht="21.75" customHeight="1">
      <c r="A19" s="138" t="s">
        <v>160</v>
      </c>
      <c r="B19" s="638">
        <v>139</v>
      </c>
      <c r="C19" s="639">
        <v>101</v>
      </c>
      <c r="D19" s="639">
        <v>38</v>
      </c>
      <c r="E19" s="181">
        <v>38</v>
      </c>
      <c r="F19" s="181">
        <v>55</v>
      </c>
      <c r="G19" s="181">
        <v>1217</v>
      </c>
      <c r="H19" s="181">
        <v>609</v>
      </c>
      <c r="I19" s="166" t="s">
        <v>865</v>
      </c>
    </row>
    <row r="20" spans="1:9" ht="21.75" customHeight="1">
      <c r="A20" s="138" t="s">
        <v>161</v>
      </c>
      <c r="B20" s="638">
        <v>461</v>
      </c>
      <c r="C20" s="639">
        <v>461</v>
      </c>
      <c r="D20" s="639">
        <v>0</v>
      </c>
      <c r="E20" s="181">
        <v>0</v>
      </c>
      <c r="F20" s="181">
        <v>297</v>
      </c>
      <c r="G20" s="181">
        <v>4426</v>
      </c>
      <c r="H20" s="181">
        <v>3997</v>
      </c>
      <c r="I20" s="166"/>
    </row>
    <row r="21" spans="1:9" ht="21.75" customHeight="1">
      <c r="A21" s="350" t="s">
        <v>425</v>
      </c>
      <c r="B21" s="640">
        <v>1373</v>
      </c>
      <c r="C21" s="641">
        <v>1373</v>
      </c>
      <c r="D21" s="641">
        <v>0</v>
      </c>
      <c r="E21" s="178">
        <v>0</v>
      </c>
      <c r="F21" s="178">
        <v>101</v>
      </c>
      <c r="G21" s="178">
        <v>2872</v>
      </c>
      <c r="H21" s="178">
        <v>2872</v>
      </c>
      <c r="I21" s="180"/>
    </row>
    <row r="22" spans="1:9" ht="21.75" customHeight="1">
      <c r="A22" s="138" t="s">
        <v>127</v>
      </c>
      <c r="B22" s="638">
        <v>3106</v>
      </c>
      <c r="C22" s="639">
        <v>3017</v>
      </c>
      <c r="D22" s="639">
        <v>89</v>
      </c>
      <c r="E22" s="181">
        <v>89</v>
      </c>
      <c r="F22" s="181">
        <v>192</v>
      </c>
      <c r="G22" s="349" t="s">
        <v>114</v>
      </c>
      <c r="H22" s="349" t="s">
        <v>114</v>
      </c>
      <c r="I22" s="180"/>
    </row>
    <row r="23" spans="1:9" ht="21.75" customHeight="1">
      <c r="A23" s="138" t="s">
        <v>250</v>
      </c>
      <c r="B23" s="638">
        <v>2876</v>
      </c>
      <c r="C23" s="639">
        <v>2876</v>
      </c>
      <c r="D23" s="642" t="s">
        <v>114</v>
      </c>
      <c r="E23" s="349" t="s">
        <v>114</v>
      </c>
      <c r="F23" s="181">
        <v>252</v>
      </c>
      <c r="G23" s="349" t="s">
        <v>114</v>
      </c>
      <c r="H23" s="349" t="s">
        <v>114</v>
      </c>
      <c r="I23" s="180"/>
    </row>
    <row r="24" spans="1:9" ht="21.75" customHeight="1">
      <c r="A24" s="145" t="s">
        <v>129</v>
      </c>
      <c r="B24" s="643">
        <v>1919</v>
      </c>
      <c r="C24" s="644">
        <v>1636</v>
      </c>
      <c r="D24" s="644">
        <v>282</v>
      </c>
      <c r="E24" s="169">
        <v>282</v>
      </c>
      <c r="F24" s="169">
        <v>257</v>
      </c>
      <c r="G24" s="352" t="s">
        <v>114</v>
      </c>
      <c r="H24" s="352" t="s">
        <v>114</v>
      </c>
      <c r="I24" s="170"/>
    </row>
    <row r="25" spans="1:9" ht="13.5" customHeight="1">
      <c r="A25" s="151" t="s">
        <v>15</v>
      </c>
      <c r="B25" s="171"/>
      <c r="C25" s="187"/>
      <c r="D25" s="187"/>
      <c r="E25" s="172">
        <v>911</v>
      </c>
      <c r="F25" s="353"/>
      <c r="G25" s="172">
        <v>11538</v>
      </c>
      <c r="H25" s="172">
        <v>8571</v>
      </c>
      <c r="I25" s="173"/>
    </row>
    <row r="26" ht="10.5">
      <c r="A26" s="121" t="s">
        <v>25</v>
      </c>
    </row>
    <row r="27" ht="10.5">
      <c r="A27" s="121" t="s">
        <v>54</v>
      </c>
    </row>
    <row r="28" ht="10.5">
      <c r="A28" s="121" t="s">
        <v>53</v>
      </c>
    </row>
    <row r="29" ht="10.5">
      <c r="A29" s="121" t="s">
        <v>52</v>
      </c>
    </row>
    <row r="30" ht="9.75" customHeight="1"/>
    <row r="31" ht="14.25">
      <c r="A31" s="133" t="s">
        <v>13</v>
      </c>
    </row>
    <row r="32" spans="9:10" ht="10.5">
      <c r="I32" s="122" t="s">
        <v>12</v>
      </c>
      <c r="J32" s="122"/>
    </row>
    <row r="33" spans="1:9" ht="13.5" customHeight="1">
      <c r="A33" s="911" t="s">
        <v>14</v>
      </c>
      <c r="B33" s="907" t="s">
        <v>47</v>
      </c>
      <c r="C33" s="909" t="s">
        <v>48</v>
      </c>
      <c r="D33" s="909" t="s">
        <v>49</v>
      </c>
      <c r="E33" s="896" t="s">
        <v>50</v>
      </c>
      <c r="F33" s="909" t="s">
        <v>61</v>
      </c>
      <c r="G33" s="909" t="s">
        <v>11</v>
      </c>
      <c r="H33" s="896" t="s">
        <v>46</v>
      </c>
      <c r="I33" s="899" t="s">
        <v>8</v>
      </c>
    </row>
    <row r="34" spans="1:9" ht="13.5" customHeight="1" thickBot="1">
      <c r="A34" s="912"/>
      <c r="B34" s="908"/>
      <c r="C34" s="910"/>
      <c r="D34" s="910"/>
      <c r="E34" s="897"/>
      <c r="F34" s="913"/>
      <c r="G34" s="913"/>
      <c r="H34" s="898"/>
      <c r="I34" s="900"/>
    </row>
    <row r="35" spans="1:9" ht="13.5" customHeight="1" thickTop="1">
      <c r="A35" s="134" t="s">
        <v>430</v>
      </c>
      <c r="B35" s="156">
        <v>327</v>
      </c>
      <c r="C35" s="157">
        <v>293</v>
      </c>
      <c r="D35" s="157">
        <v>34</v>
      </c>
      <c r="E35" s="157">
        <v>34</v>
      </c>
      <c r="F35" s="354" t="s">
        <v>114</v>
      </c>
      <c r="G35" s="157">
        <v>238</v>
      </c>
      <c r="H35" s="157">
        <v>171</v>
      </c>
      <c r="I35" s="175"/>
    </row>
    <row r="36" spans="1:9" ht="13.5" customHeight="1">
      <c r="A36" s="138" t="s">
        <v>431</v>
      </c>
      <c r="B36" s="164">
        <v>13669</v>
      </c>
      <c r="C36" s="181">
        <v>13204</v>
      </c>
      <c r="D36" s="181">
        <v>465</v>
      </c>
      <c r="E36" s="181">
        <v>465</v>
      </c>
      <c r="F36" s="165">
        <v>4030</v>
      </c>
      <c r="G36" s="349" t="s">
        <v>114</v>
      </c>
      <c r="H36" s="349" t="s">
        <v>114</v>
      </c>
      <c r="I36" s="166"/>
    </row>
    <row r="37" spans="1:9" ht="13.5" customHeight="1">
      <c r="A37" s="355" t="s">
        <v>432</v>
      </c>
      <c r="B37" s="356">
        <v>80</v>
      </c>
      <c r="C37" s="357">
        <v>77</v>
      </c>
      <c r="D37" s="357">
        <v>3</v>
      </c>
      <c r="E37" s="357">
        <v>3</v>
      </c>
      <c r="F37" s="358" t="s">
        <v>114</v>
      </c>
      <c r="G37" s="358" t="s">
        <v>114</v>
      </c>
      <c r="H37" s="358" t="s">
        <v>114</v>
      </c>
      <c r="I37" s="359"/>
    </row>
    <row r="38" spans="1:9" ht="13.5" customHeight="1">
      <c r="A38" s="138" t="s">
        <v>433</v>
      </c>
      <c r="B38" s="164">
        <v>91</v>
      </c>
      <c r="C38" s="181">
        <v>76</v>
      </c>
      <c r="D38" s="181">
        <v>15</v>
      </c>
      <c r="E38" s="181">
        <v>15</v>
      </c>
      <c r="F38" s="349" t="s">
        <v>114</v>
      </c>
      <c r="G38" s="349" t="s">
        <v>114</v>
      </c>
      <c r="H38" s="349" t="s">
        <v>114</v>
      </c>
      <c r="I38" s="166"/>
    </row>
    <row r="39" spans="1:9" ht="13.5" customHeight="1">
      <c r="A39" s="145" t="s">
        <v>418</v>
      </c>
      <c r="B39" s="167">
        <v>1541</v>
      </c>
      <c r="C39" s="169">
        <v>1329</v>
      </c>
      <c r="D39" s="169">
        <v>212</v>
      </c>
      <c r="E39" s="169">
        <v>212</v>
      </c>
      <c r="F39" s="352" t="s">
        <v>114</v>
      </c>
      <c r="G39" s="352" t="s">
        <v>114</v>
      </c>
      <c r="H39" s="352" t="s">
        <v>114</v>
      </c>
      <c r="I39" s="170"/>
    </row>
    <row r="40" spans="1:9" ht="13.5" customHeight="1">
      <c r="A40" s="151" t="s">
        <v>16</v>
      </c>
      <c r="B40" s="171"/>
      <c r="C40" s="187"/>
      <c r="D40" s="187"/>
      <c r="E40" s="172">
        <v>729</v>
      </c>
      <c r="F40" s="353"/>
      <c r="G40" s="172">
        <v>238</v>
      </c>
      <c r="H40" s="367" t="s">
        <v>114</v>
      </c>
      <c r="I40" s="188"/>
    </row>
    <row r="41" ht="9.75" customHeight="1">
      <c r="A41" s="189"/>
    </row>
    <row r="42" ht="14.25">
      <c r="A42" s="133" t="s">
        <v>62</v>
      </c>
    </row>
    <row r="43" ht="10.5">
      <c r="J43" s="122" t="s">
        <v>12</v>
      </c>
    </row>
    <row r="44" spans="1:10" ht="13.5" customHeight="1">
      <c r="A44" s="905" t="s">
        <v>17</v>
      </c>
      <c r="B44" s="907" t="s">
        <v>19</v>
      </c>
      <c r="C44" s="909" t="s">
        <v>51</v>
      </c>
      <c r="D44" s="909" t="s">
        <v>20</v>
      </c>
      <c r="E44" s="909" t="s">
        <v>21</v>
      </c>
      <c r="F44" s="909" t="s">
        <v>22</v>
      </c>
      <c r="G44" s="896" t="s">
        <v>23</v>
      </c>
      <c r="H44" s="896" t="s">
        <v>24</v>
      </c>
      <c r="I44" s="896" t="s">
        <v>66</v>
      </c>
      <c r="J44" s="899" t="s">
        <v>8</v>
      </c>
    </row>
    <row r="45" spans="1:10" ht="13.5" customHeight="1" thickBot="1">
      <c r="A45" s="906"/>
      <c r="B45" s="908"/>
      <c r="C45" s="910"/>
      <c r="D45" s="910"/>
      <c r="E45" s="910"/>
      <c r="F45" s="910"/>
      <c r="G45" s="897"/>
      <c r="H45" s="897"/>
      <c r="I45" s="898"/>
      <c r="J45" s="900"/>
    </row>
    <row r="46" spans="1:10" ht="13.5" customHeight="1" thickTop="1">
      <c r="A46" s="134" t="s">
        <v>434</v>
      </c>
      <c r="B46" s="156">
        <v>0</v>
      </c>
      <c r="C46" s="157">
        <v>64</v>
      </c>
      <c r="D46" s="157">
        <v>10</v>
      </c>
      <c r="E46" s="354" t="s">
        <v>114</v>
      </c>
      <c r="F46" s="157">
        <v>906</v>
      </c>
      <c r="G46" s="354" t="s">
        <v>114</v>
      </c>
      <c r="H46" s="354" t="s">
        <v>114</v>
      </c>
      <c r="I46" s="354" t="s">
        <v>114</v>
      </c>
      <c r="J46" s="158" t="s">
        <v>435</v>
      </c>
    </row>
    <row r="47" spans="1:10" ht="13.5" customHeight="1">
      <c r="A47" s="200" t="s">
        <v>18</v>
      </c>
      <c r="B47" s="215"/>
      <c r="C47" s="353"/>
      <c r="D47" s="172">
        <v>10</v>
      </c>
      <c r="E47" s="367" t="s">
        <v>114</v>
      </c>
      <c r="F47" s="172">
        <v>906</v>
      </c>
      <c r="G47" s="367" t="s">
        <v>114</v>
      </c>
      <c r="H47" s="367" t="s">
        <v>114</v>
      </c>
      <c r="I47" s="367" t="s">
        <v>114</v>
      </c>
      <c r="J47" s="173"/>
    </row>
    <row r="48" ht="10.5">
      <c r="A48" s="121" t="s">
        <v>60</v>
      </c>
    </row>
    <row r="49" ht="9.75" customHeight="1"/>
    <row r="50" ht="14.25">
      <c r="A50" s="133" t="s">
        <v>43</v>
      </c>
    </row>
    <row r="51" ht="10.5">
      <c r="D51" s="122" t="s">
        <v>12</v>
      </c>
    </row>
    <row r="52" spans="1:4" ht="21.75" thickBot="1">
      <c r="A52" s="201" t="s">
        <v>36</v>
      </c>
      <c r="B52" s="202" t="s">
        <v>41</v>
      </c>
      <c r="C52" s="203" t="s">
        <v>42</v>
      </c>
      <c r="D52" s="204" t="s">
        <v>55</v>
      </c>
    </row>
    <row r="53" spans="1:4" ht="13.5" customHeight="1" thickTop="1">
      <c r="A53" s="205" t="s">
        <v>37</v>
      </c>
      <c r="B53" s="206"/>
      <c r="C53" s="157">
        <v>1696</v>
      </c>
      <c r="D53" s="207"/>
    </row>
    <row r="54" spans="1:4" ht="13.5" customHeight="1">
      <c r="A54" s="208" t="s">
        <v>38</v>
      </c>
      <c r="B54" s="209"/>
      <c r="C54" s="181">
        <v>1095</v>
      </c>
      <c r="D54" s="210"/>
    </row>
    <row r="55" spans="1:4" ht="13.5" customHeight="1">
      <c r="A55" s="211" t="s">
        <v>39</v>
      </c>
      <c r="B55" s="212"/>
      <c r="C55" s="169">
        <v>2752</v>
      </c>
      <c r="D55" s="213"/>
    </row>
    <row r="56" spans="1:4" ht="13.5" customHeight="1">
      <c r="A56" s="214" t="s">
        <v>40</v>
      </c>
      <c r="B56" s="215"/>
      <c r="C56" s="172">
        <v>5544</v>
      </c>
      <c r="D56" s="216"/>
    </row>
    <row r="57" spans="1:4" ht="10.5">
      <c r="A57" s="121" t="s">
        <v>64</v>
      </c>
      <c r="B57" s="217"/>
      <c r="C57" s="217"/>
      <c r="D57" s="217"/>
    </row>
    <row r="58" spans="1:4" ht="9.75" customHeight="1">
      <c r="A58" s="218"/>
      <c r="B58" s="217"/>
      <c r="C58" s="217"/>
      <c r="D58" s="217"/>
    </row>
    <row r="59" ht="14.25">
      <c r="A59" s="133" t="s">
        <v>63</v>
      </c>
    </row>
    <row r="60" ht="10.5" customHeight="1">
      <c r="A60" s="133"/>
    </row>
    <row r="61" spans="1:11" ht="21.75" thickBot="1">
      <c r="A61" s="201" t="s">
        <v>34</v>
      </c>
      <c r="B61" s="202" t="s">
        <v>41</v>
      </c>
      <c r="C61" s="203" t="s">
        <v>42</v>
      </c>
      <c r="D61" s="203" t="s">
        <v>55</v>
      </c>
      <c r="E61" s="219" t="s">
        <v>32</v>
      </c>
      <c r="F61" s="204" t="s">
        <v>33</v>
      </c>
      <c r="G61" s="901" t="s">
        <v>44</v>
      </c>
      <c r="H61" s="902"/>
      <c r="I61" s="202" t="s">
        <v>41</v>
      </c>
      <c r="J61" s="203" t="s">
        <v>42</v>
      </c>
      <c r="K61" s="204" t="s">
        <v>55</v>
      </c>
    </row>
    <row r="62" spans="1:11" ht="13.5" customHeight="1" thickTop="1">
      <c r="A62" s="205" t="s">
        <v>26</v>
      </c>
      <c r="B62" s="368">
        <v>8.74</v>
      </c>
      <c r="C62" s="369">
        <v>10.33</v>
      </c>
      <c r="D62" s="369">
        <v>1.59</v>
      </c>
      <c r="E62" s="370">
        <v>-13.71</v>
      </c>
      <c r="F62" s="371">
        <v>-20</v>
      </c>
      <c r="G62" s="946" t="s">
        <v>436</v>
      </c>
      <c r="H62" s="947" t="s">
        <v>436</v>
      </c>
      <c r="I62" s="220"/>
      <c r="J62" s="221">
        <v>148</v>
      </c>
      <c r="K62" s="222"/>
    </row>
    <row r="63" spans="1:11" ht="13.5" customHeight="1">
      <c r="A63" s="614" t="s">
        <v>27</v>
      </c>
      <c r="B63" s="223"/>
      <c r="C63" s="372">
        <v>21.53</v>
      </c>
      <c r="D63" s="373"/>
      <c r="E63" s="374">
        <v>-18.71</v>
      </c>
      <c r="F63" s="375">
        <v>-40</v>
      </c>
      <c r="G63" s="948" t="s">
        <v>437</v>
      </c>
      <c r="H63" s="949" t="s">
        <v>437</v>
      </c>
      <c r="I63" s="223"/>
      <c r="J63" s="224">
        <v>71.4</v>
      </c>
      <c r="K63" s="225"/>
    </row>
    <row r="64" spans="1:11" ht="13.5" customHeight="1">
      <c r="A64" s="208" t="s">
        <v>28</v>
      </c>
      <c r="B64" s="377">
        <v>12.5</v>
      </c>
      <c r="C64" s="224">
        <v>13.5</v>
      </c>
      <c r="D64" s="224">
        <v>1</v>
      </c>
      <c r="E64" s="378">
        <v>25</v>
      </c>
      <c r="F64" s="379">
        <v>35</v>
      </c>
      <c r="G64" s="948" t="s">
        <v>438</v>
      </c>
      <c r="H64" s="949" t="s">
        <v>438</v>
      </c>
      <c r="I64" s="223"/>
      <c r="J64" s="224">
        <v>0.2</v>
      </c>
      <c r="K64" s="225"/>
    </row>
    <row r="65" spans="1:11" ht="13.5" customHeight="1">
      <c r="A65" s="208" t="s">
        <v>29</v>
      </c>
      <c r="B65" s="380"/>
      <c r="C65" s="224">
        <v>138.6</v>
      </c>
      <c r="D65" s="381"/>
      <c r="E65" s="378">
        <v>350</v>
      </c>
      <c r="F65" s="382"/>
      <c r="G65" s="948" t="s">
        <v>439</v>
      </c>
      <c r="H65" s="949" t="s">
        <v>439</v>
      </c>
      <c r="I65" s="223"/>
      <c r="J65" s="224">
        <v>0</v>
      </c>
      <c r="K65" s="225"/>
    </row>
    <row r="66" spans="1:11" ht="13.5" customHeight="1">
      <c r="A66" s="208" t="s">
        <v>30</v>
      </c>
      <c r="B66" s="383">
        <v>0.48</v>
      </c>
      <c r="C66" s="372">
        <v>0.5</v>
      </c>
      <c r="D66" s="372">
        <v>0.02</v>
      </c>
      <c r="E66" s="384"/>
      <c r="F66" s="385"/>
      <c r="G66" s="948"/>
      <c r="H66" s="949"/>
      <c r="I66" s="223"/>
      <c r="J66" s="224"/>
      <c r="K66" s="225"/>
    </row>
    <row r="67" spans="1:11" ht="13.5" customHeight="1">
      <c r="A67" s="386" t="s">
        <v>31</v>
      </c>
      <c r="B67" s="387">
        <v>91.5</v>
      </c>
      <c r="C67" s="232">
        <v>90.7</v>
      </c>
      <c r="D67" s="232">
        <v>-0.8</v>
      </c>
      <c r="E67" s="389"/>
      <c r="F67" s="390"/>
      <c r="G67" s="894"/>
      <c r="H67" s="895"/>
      <c r="I67" s="231"/>
      <c r="J67" s="232"/>
      <c r="K67" s="233"/>
    </row>
    <row r="68" ht="10.5">
      <c r="A68" s="121" t="s">
        <v>65</v>
      </c>
    </row>
    <row r="69" ht="10.5">
      <c r="A69" s="121" t="s">
        <v>109</v>
      </c>
    </row>
  </sheetData>
  <sheetProtection password="81BD" sheet="1"/>
  <mergeCells count="43">
    <mergeCell ref="G63:H63"/>
    <mergeCell ref="G64:H64"/>
    <mergeCell ref="G65:H65"/>
    <mergeCell ref="G66:H66"/>
    <mergeCell ref="G67:H67"/>
    <mergeCell ref="G44:G45"/>
    <mergeCell ref="H44:H45"/>
    <mergeCell ref="I44:I45"/>
    <mergeCell ref="J44:J45"/>
    <mergeCell ref="G61:H61"/>
    <mergeCell ref="G62:H62"/>
    <mergeCell ref="A44:A45"/>
    <mergeCell ref="B44:B45"/>
    <mergeCell ref="C44:C45"/>
    <mergeCell ref="D44:D45"/>
    <mergeCell ref="E44:E45"/>
    <mergeCell ref="F44:F45"/>
    <mergeCell ref="I16:I17"/>
    <mergeCell ref="A33:A34"/>
    <mergeCell ref="B33:B34"/>
    <mergeCell ref="C33:C34"/>
    <mergeCell ref="D33:D34"/>
    <mergeCell ref="E33:E34"/>
    <mergeCell ref="F33:F34"/>
    <mergeCell ref="G33:G34"/>
    <mergeCell ref="H33:H34"/>
    <mergeCell ref="I33:I34"/>
    <mergeCell ref="G8:G9"/>
    <mergeCell ref="H8:H9"/>
    <mergeCell ref="A16:A17"/>
    <mergeCell ref="B16:B17"/>
    <mergeCell ref="C16:C17"/>
    <mergeCell ref="D16:D17"/>
    <mergeCell ref="E16:E17"/>
    <mergeCell ref="F16:F17"/>
    <mergeCell ref="G16:G17"/>
    <mergeCell ref="H16:H17"/>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6" r:id="rId1"/>
  <colBreaks count="1" manualBreakCount="1">
    <brk id="11" max="72" man="1"/>
  </colBreaks>
</worksheet>
</file>

<file path=xl/worksheets/sheet16.xml><?xml version="1.0" encoding="utf-8"?>
<worksheet xmlns="http://schemas.openxmlformats.org/spreadsheetml/2006/main" xmlns:r="http://schemas.openxmlformats.org/officeDocument/2006/relationships">
  <dimension ref="A1:M78"/>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3" width="9.625" style="121" customWidth="1"/>
    <col min="4" max="6" width="9.00390625" style="121" customWidth="1"/>
    <col min="7" max="7" width="10.25390625" style="121" customWidth="1"/>
    <col min="8" max="8" width="9.625" style="121" customWidth="1"/>
    <col min="9" max="16384" width="9.00390625" style="121" customWidth="1"/>
  </cols>
  <sheetData>
    <row r="1" spans="1:13" ht="21" customHeight="1">
      <c r="A1" s="118" t="s">
        <v>35</v>
      </c>
      <c r="B1" s="119"/>
      <c r="C1" s="119"/>
      <c r="D1" s="119"/>
      <c r="E1" s="119"/>
      <c r="F1" s="119"/>
      <c r="G1" s="119"/>
      <c r="H1" s="119"/>
      <c r="I1" s="119"/>
      <c r="J1" s="119"/>
      <c r="K1" s="119"/>
      <c r="L1" s="120"/>
      <c r="M1" s="119"/>
    </row>
    <row r="2" spans="1:13" ht="6.75" customHeight="1">
      <c r="A2" s="118"/>
      <c r="B2" s="119"/>
      <c r="C2" s="119"/>
      <c r="D2" s="119"/>
      <c r="E2" s="119"/>
      <c r="F2" s="119"/>
      <c r="G2" s="119"/>
      <c r="H2" s="119"/>
      <c r="I2" s="119"/>
      <c r="J2" s="119"/>
      <c r="K2" s="119"/>
      <c r="L2" s="119"/>
      <c r="M2" s="119"/>
    </row>
    <row r="3" ht="9" customHeight="1">
      <c r="J3" s="122" t="s">
        <v>12</v>
      </c>
    </row>
    <row r="4" spans="1:10" ht="21" customHeight="1" thickBot="1">
      <c r="A4" s="123" t="s">
        <v>440</v>
      </c>
      <c r="B4" s="124"/>
      <c r="G4" s="125" t="s">
        <v>56</v>
      </c>
      <c r="H4" s="126" t="s">
        <v>57</v>
      </c>
      <c r="I4" s="127" t="s">
        <v>58</v>
      </c>
      <c r="J4" s="128" t="s">
        <v>59</v>
      </c>
    </row>
    <row r="5" spans="7:10" ht="13.5" customHeight="1" thickTop="1">
      <c r="G5" s="645">
        <v>7621</v>
      </c>
      <c r="H5" s="646">
        <v>1315</v>
      </c>
      <c r="I5" s="647">
        <v>519</v>
      </c>
      <c r="J5" s="132">
        <v>9455</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6.5" customHeight="1" thickTop="1">
      <c r="A10" s="648" t="s">
        <v>9</v>
      </c>
      <c r="B10" s="649">
        <v>15972</v>
      </c>
      <c r="C10" s="650">
        <v>15041</v>
      </c>
      <c r="D10" s="650">
        <f>B10-C10</f>
        <v>931</v>
      </c>
      <c r="E10" s="650">
        <v>668</v>
      </c>
      <c r="F10" s="650">
        <v>326</v>
      </c>
      <c r="G10" s="650">
        <v>11367</v>
      </c>
      <c r="H10" s="651" t="s">
        <v>441</v>
      </c>
    </row>
    <row r="11" spans="1:8" ht="13.5" customHeight="1">
      <c r="A11" s="652" t="s">
        <v>442</v>
      </c>
      <c r="B11" s="649">
        <v>265</v>
      </c>
      <c r="C11" s="650">
        <v>265</v>
      </c>
      <c r="D11" s="650">
        <v>0</v>
      </c>
      <c r="E11" s="650">
        <v>0</v>
      </c>
      <c r="F11" s="650" t="s">
        <v>114</v>
      </c>
      <c r="G11" s="650" t="s">
        <v>114</v>
      </c>
      <c r="H11" s="589"/>
    </row>
    <row r="12" spans="1:8" ht="20.25" customHeight="1">
      <c r="A12" s="653" t="s">
        <v>443</v>
      </c>
      <c r="B12" s="654">
        <v>238</v>
      </c>
      <c r="C12" s="655">
        <v>228</v>
      </c>
      <c r="D12" s="655">
        <f>B12-C12</f>
        <v>10</v>
      </c>
      <c r="E12" s="655">
        <v>10</v>
      </c>
      <c r="F12" s="655">
        <v>183</v>
      </c>
      <c r="G12" s="656">
        <v>1604</v>
      </c>
      <c r="H12" s="589"/>
    </row>
    <row r="13" spans="1:8" ht="17.25" customHeight="1">
      <c r="A13" s="657" t="s">
        <v>294</v>
      </c>
      <c r="B13" s="658">
        <v>16293</v>
      </c>
      <c r="C13" s="659">
        <v>15351</v>
      </c>
      <c r="D13" s="659">
        <v>942</v>
      </c>
      <c r="E13" s="659">
        <v>678</v>
      </c>
      <c r="F13" s="660"/>
      <c r="G13" s="659">
        <v>12971</v>
      </c>
      <c r="H13" s="661" t="s">
        <v>441</v>
      </c>
    </row>
    <row r="14" ht="9.75" customHeight="1"/>
    <row r="15" ht="14.25">
      <c r="A15" s="133" t="s">
        <v>10</v>
      </c>
    </row>
    <row r="16" spans="9:12" ht="10.5">
      <c r="I16" s="122" t="s">
        <v>12</v>
      </c>
      <c r="K16" s="122"/>
      <c r="L16" s="122"/>
    </row>
    <row r="17" spans="1:9" ht="13.5" customHeight="1">
      <c r="A17" s="911" t="s">
        <v>0</v>
      </c>
      <c r="B17" s="907" t="s">
        <v>47</v>
      </c>
      <c r="C17" s="909" t="s">
        <v>48</v>
      </c>
      <c r="D17" s="909" t="s">
        <v>49</v>
      </c>
      <c r="E17" s="896" t="s">
        <v>50</v>
      </c>
      <c r="F17" s="909" t="s">
        <v>61</v>
      </c>
      <c r="G17" s="909" t="s">
        <v>11</v>
      </c>
      <c r="H17" s="896" t="s">
        <v>45</v>
      </c>
      <c r="I17" s="899" t="s">
        <v>8</v>
      </c>
    </row>
    <row r="18" spans="1:9" ht="13.5" customHeight="1" thickBot="1">
      <c r="A18" s="912"/>
      <c r="B18" s="908"/>
      <c r="C18" s="910"/>
      <c r="D18" s="910"/>
      <c r="E18" s="897"/>
      <c r="F18" s="913"/>
      <c r="G18" s="913"/>
      <c r="H18" s="898"/>
      <c r="I18" s="900"/>
    </row>
    <row r="19" spans="1:9" ht="17.25" customHeight="1" thickTop="1">
      <c r="A19" s="662" t="s">
        <v>158</v>
      </c>
      <c r="B19" s="663">
        <v>166</v>
      </c>
      <c r="C19" s="664">
        <v>155</v>
      </c>
      <c r="D19" s="664">
        <v>11</v>
      </c>
      <c r="E19" s="600">
        <v>11</v>
      </c>
      <c r="F19" s="600">
        <v>89</v>
      </c>
      <c r="G19" s="600">
        <v>2201</v>
      </c>
      <c r="H19" s="600">
        <v>1887</v>
      </c>
      <c r="I19" s="665" t="s">
        <v>444</v>
      </c>
    </row>
    <row r="20" spans="1:9" ht="18" customHeight="1">
      <c r="A20" s="662" t="s">
        <v>161</v>
      </c>
      <c r="B20" s="666">
        <v>24</v>
      </c>
      <c r="C20" s="667">
        <v>21</v>
      </c>
      <c r="D20" s="667">
        <v>2</v>
      </c>
      <c r="E20" s="597">
        <v>2</v>
      </c>
      <c r="F20" s="597">
        <v>12</v>
      </c>
      <c r="G20" s="597">
        <v>150</v>
      </c>
      <c r="H20" s="597">
        <v>128</v>
      </c>
      <c r="I20" s="8"/>
    </row>
    <row r="21" spans="1:9" ht="18" customHeight="1">
      <c r="A21" s="648" t="s">
        <v>84</v>
      </c>
      <c r="B21" s="668">
        <v>433</v>
      </c>
      <c r="C21" s="597">
        <v>344</v>
      </c>
      <c r="D21" s="597">
        <v>89</v>
      </c>
      <c r="E21" s="597">
        <v>1204</v>
      </c>
      <c r="F21" s="597">
        <v>56</v>
      </c>
      <c r="G21" s="597">
        <v>1243</v>
      </c>
      <c r="H21" s="597">
        <v>16</v>
      </c>
      <c r="I21" s="8" t="s">
        <v>445</v>
      </c>
    </row>
    <row r="22" spans="1:9" ht="16.5">
      <c r="A22" s="648" t="s">
        <v>127</v>
      </c>
      <c r="B22" s="666">
        <v>4310</v>
      </c>
      <c r="C22" s="667">
        <v>4032</v>
      </c>
      <c r="D22" s="667">
        <v>278</v>
      </c>
      <c r="E22" s="597">
        <v>278</v>
      </c>
      <c r="F22" s="597">
        <v>308</v>
      </c>
      <c r="G22" s="597" t="s">
        <v>136</v>
      </c>
      <c r="H22" s="597" t="s">
        <v>307</v>
      </c>
      <c r="I22" s="669" t="s">
        <v>446</v>
      </c>
    </row>
    <row r="23" spans="1:9" ht="18" customHeight="1">
      <c r="A23" s="670" t="s">
        <v>312</v>
      </c>
      <c r="B23" s="671">
        <v>2523</v>
      </c>
      <c r="C23" s="672">
        <v>2523</v>
      </c>
      <c r="D23" s="672" t="s">
        <v>114</v>
      </c>
      <c r="E23" s="598" t="s">
        <v>114</v>
      </c>
      <c r="F23" s="598">
        <v>146</v>
      </c>
      <c r="G23" s="598" t="s">
        <v>136</v>
      </c>
      <c r="H23" s="598" t="s">
        <v>307</v>
      </c>
      <c r="I23" s="599"/>
    </row>
    <row r="24" spans="1:9" ht="13.5" customHeight="1">
      <c r="A24" s="151" t="s">
        <v>15</v>
      </c>
      <c r="B24" s="171"/>
      <c r="C24" s="187"/>
      <c r="D24" s="187"/>
      <c r="E24" s="367">
        <f>SUM(E19:E23)</f>
        <v>1495</v>
      </c>
      <c r="F24" s="187"/>
      <c r="G24" s="367">
        <f>SUM(G19:G23)</f>
        <v>3594</v>
      </c>
      <c r="H24" s="367">
        <f>SUM(H19:H23)</f>
        <v>2031</v>
      </c>
      <c r="I24" s="173"/>
    </row>
    <row r="25" ht="10.5">
      <c r="A25" s="121" t="s">
        <v>25</v>
      </c>
    </row>
    <row r="26" ht="10.5">
      <c r="A26" s="121" t="s">
        <v>54</v>
      </c>
    </row>
    <row r="27" ht="10.5">
      <c r="A27" s="121" t="s">
        <v>53</v>
      </c>
    </row>
    <row r="28" ht="10.5">
      <c r="A28" s="121" t="s">
        <v>52</v>
      </c>
    </row>
    <row r="29" ht="9.75" customHeight="1"/>
    <row r="30" ht="14.25">
      <c r="A30" s="133" t="s">
        <v>13</v>
      </c>
    </row>
    <row r="31" spans="9:10" ht="10.5">
      <c r="I31" s="122" t="s">
        <v>12</v>
      </c>
      <c r="J31" s="122"/>
    </row>
    <row r="32" spans="1:9" ht="13.5" customHeight="1">
      <c r="A32" s="911" t="s">
        <v>14</v>
      </c>
      <c r="B32" s="907" t="s">
        <v>47</v>
      </c>
      <c r="C32" s="909" t="s">
        <v>48</v>
      </c>
      <c r="D32" s="909" t="s">
        <v>49</v>
      </c>
      <c r="E32" s="896" t="s">
        <v>50</v>
      </c>
      <c r="F32" s="909" t="s">
        <v>61</v>
      </c>
      <c r="G32" s="909" t="s">
        <v>11</v>
      </c>
      <c r="H32" s="896" t="s">
        <v>46</v>
      </c>
      <c r="I32" s="899" t="s">
        <v>8</v>
      </c>
    </row>
    <row r="33" spans="1:9" ht="13.5" customHeight="1" thickBot="1">
      <c r="A33" s="912"/>
      <c r="B33" s="908"/>
      <c r="C33" s="910"/>
      <c r="D33" s="910"/>
      <c r="E33" s="897"/>
      <c r="F33" s="913"/>
      <c r="G33" s="913"/>
      <c r="H33" s="898"/>
      <c r="I33" s="900"/>
    </row>
    <row r="34" spans="1:9" ht="13.5" customHeight="1" thickTop="1">
      <c r="A34" s="134" t="s">
        <v>447</v>
      </c>
      <c r="B34" s="673">
        <v>954</v>
      </c>
      <c r="C34" s="600">
        <v>912</v>
      </c>
      <c r="D34" s="600">
        <v>42</v>
      </c>
      <c r="E34" s="600">
        <v>42</v>
      </c>
      <c r="F34" s="600">
        <v>8</v>
      </c>
      <c r="G34" s="600" t="s">
        <v>114</v>
      </c>
      <c r="H34" s="600" t="s">
        <v>114</v>
      </c>
      <c r="I34" s="175"/>
    </row>
    <row r="35" spans="1:9" ht="13.5" customHeight="1">
      <c r="A35" s="350" t="s">
        <v>448</v>
      </c>
      <c r="B35" s="674">
        <v>1749</v>
      </c>
      <c r="C35" s="675">
        <v>1720</v>
      </c>
      <c r="D35" s="675">
        <v>29</v>
      </c>
      <c r="E35" s="675">
        <v>29</v>
      </c>
      <c r="F35" s="675" t="s">
        <v>114</v>
      </c>
      <c r="G35" s="675">
        <v>3294</v>
      </c>
      <c r="H35" s="675">
        <v>730</v>
      </c>
      <c r="I35" s="180"/>
    </row>
    <row r="36" spans="1:9" ht="13.5" customHeight="1">
      <c r="A36" s="138" t="s">
        <v>449</v>
      </c>
      <c r="B36" s="668">
        <v>80</v>
      </c>
      <c r="C36" s="597">
        <v>73</v>
      </c>
      <c r="D36" s="597">
        <v>7</v>
      </c>
      <c r="E36" s="597">
        <v>7</v>
      </c>
      <c r="F36" s="597">
        <v>6</v>
      </c>
      <c r="G36" s="597" t="s">
        <v>114</v>
      </c>
      <c r="H36" s="597" t="s">
        <v>114</v>
      </c>
      <c r="I36" s="166"/>
    </row>
    <row r="37" spans="1:9" ht="13.5" customHeight="1">
      <c r="A37" s="138" t="s">
        <v>450</v>
      </c>
      <c r="B37" s="668">
        <v>4556</v>
      </c>
      <c r="C37" s="597">
        <v>4307</v>
      </c>
      <c r="D37" s="597">
        <v>249</v>
      </c>
      <c r="E37" s="597">
        <v>249</v>
      </c>
      <c r="F37" s="675" t="s">
        <v>114</v>
      </c>
      <c r="G37" s="597" t="s">
        <v>114</v>
      </c>
      <c r="H37" s="597" t="s">
        <v>114</v>
      </c>
      <c r="I37" s="166"/>
    </row>
    <row r="38" spans="1:9" ht="17.25" customHeight="1">
      <c r="A38" s="138" t="s">
        <v>451</v>
      </c>
      <c r="B38" s="668">
        <v>979</v>
      </c>
      <c r="C38" s="597">
        <v>865</v>
      </c>
      <c r="D38" s="597">
        <v>114</v>
      </c>
      <c r="E38" s="597">
        <v>114</v>
      </c>
      <c r="F38" s="675">
        <v>30</v>
      </c>
      <c r="G38" s="597">
        <v>534</v>
      </c>
      <c r="H38" s="597">
        <v>204</v>
      </c>
      <c r="I38" s="676"/>
    </row>
    <row r="39" spans="1:9" ht="17.25" customHeight="1">
      <c r="A39" s="138" t="s">
        <v>452</v>
      </c>
      <c r="B39" s="668">
        <v>93</v>
      </c>
      <c r="C39" s="597">
        <v>89</v>
      </c>
      <c r="D39" s="597">
        <v>4</v>
      </c>
      <c r="E39" s="597">
        <v>4</v>
      </c>
      <c r="F39" s="675">
        <v>7</v>
      </c>
      <c r="G39" s="597" t="s">
        <v>114</v>
      </c>
      <c r="H39" s="597" t="s">
        <v>114</v>
      </c>
      <c r="I39" s="676"/>
    </row>
    <row r="40" spans="1:9" ht="17.25" customHeight="1">
      <c r="A40" s="138" t="s">
        <v>453</v>
      </c>
      <c r="B40" s="668">
        <v>264</v>
      </c>
      <c r="C40" s="597">
        <v>251</v>
      </c>
      <c r="D40" s="597">
        <v>13</v>
      </c>
      <c r="E40" s="597">
        <v>13</v>
      </c>
      <c r="F40" s="675" t="s">
        <v>114</v>
      </c>
      <c r="G40" s="597" t="s">
        <v>114</v>
      </c>
      <c r="H40" s="597" t="s">
        <v>114</v>
      </c>
      <c r="I40" s="676"/>
    </row>
    <row r="41" spans="1:9" ht="13.5" customHeight="1">
      <c r="A41" s="138" t="s">
        <v>454</v>
      </c>
      <c r="B41" s="668">
        <v>1541</v>
      </c>
      <c r="C41" s="597">
        <v>1329</v>
      </c>
      <c r="D41" s="597">
        <v>212</v>
      </c>
      <c r="E41" s="597">
        <v>212</v>
      </c>
      <c r="F41" s="597" t="s">
        <v>114</v>
      </c>
      <c r="G41" s="597" t="s">
        <v>114</v>
      </c>
      <c r="H41" s="597" t="s">
        <v>114</v>
      </c>
      <c r="I41" s="166"/>
    </row>
    <row r="42" spans="1:9" ht="13.5" customHeight="1">
      <c r="A42" s="138" t="s">
        <v>415</v>
      </c>
      <c r="B42" s="668">
        <v>80</v>
      </c>
      <c r="C42" s="597">
        <v>77</v>
      </c>
      <c r="D42" s="597">
        <v>3</v>
      </c>
      <c r="E42" s="597">
        <v>3</v>
      </c>
      <c r="F42" s="597" t="s">
        <v>114</v>
      </c>
      <c r="G42" s="597" t="s">
        <v>114</v>
      </c>
      <c r="H42" s="597" t="s">
        <v>114</v>
      </c>
      <c r="I42" s="166"/>
    </row>
    <row r="43" spans="1:9" ht="13.5" customHeight="1">
      <c r="A43" s="138" t="s">
        <v>455</v>
      </c>
      <c r="B43" s="668">
        <v>13669</v>
      </c>
      <c r="C43" s="597">
        <v>13204</v>
      </c>
      <c r="D43" s="597">
        <v>465</v>
      </c>
      <c r="E43" s="597">
        <v>465</v>
      </c>
      <c r="F43" s="597">
        <v>4030</v>
      </c>
      <c r="G43" s="597" t="s">
        <v>114</v>
      </c>
      <c r="H43" s="597" t="s">
        <v>114</v>
      </c>
      <c r="I43" s="166"/>
    </row>
    <row r="44" spans="1:9" ht="13.5" customHeight="1">
      <c r="A44" s="138" t="s">
        <v>456</v>
      </c>
      <c r="B44" s="668">
        <v>91</v>
      </c>
      <c r="C44" s="597">
        <v>76</v>
      </c>
      <c r="D44" s="597">
        <v>15</v>
      </c>
      <c r="E44" s="597">
        <v>15</v>
      </c>
      <c r="F44" s="597" t="s">
        <v>114</v>
      </c>
      <c r="G44" s="597" t="s">
        <v>114</v>
      </c>
      <c r="H44" s="597" t="s">
        <v>114</v>
      </c>
      <c r="I44" s="166"/>
    </row>
    <row r="45" spans="1:9" ht="18" customHeight="1">
      <c r="A45" s="182" t="s">
        <v>457</v>
      </c>
      <c r="B45" s="677">
        <v>13</v>
      </c>
      <c r="C45" s="678">
        <v>10</v>
      </c>
      <c r="D45" s="678">
        <v>3</v>
      </c>
      <c r="E45" s="678">
        <v>3</v>
      </c>
      <c r="F45" s="678">
        <v>0</v>
      </c>
      <c r="G45" s="678">
        <v>52</v>
      </c>
      <c r="H45" s="678">
        <v>19</v>
      </c>
      <c r="I45" s="679" t="s">
        <v>458</v>
      </c>
    </row>
    <row r="46" spans="1:9" ht="13.5" customHeight="1">
      <c r="A46" s="151" t="s">
        <v>16</v>
      </c>
      <c r="B46" s="171"/>
      <c r="C46" s="187"/>
      <c r="D46" s="187"/>
      <c r="E46" s="367">
        <f>SUM(E34:E45)</f>
        <v>1156</v>
      </c>
      <c r="F46" s="187"/>
      <c r="G46" s="367">
        <f>SUM(G34:G45)</f>
        <v>3880</v>
      </c>
      <c r="H46" s="367">
        <f>SUM(H34:H45)</f>
        <v>953</v>
      </c>
      <c r="I46" s="188"/>
    </row>
    <row r="47" ht="9.75" customHeight="1">
      <c r="A47" s="189"/>
    </row>
    <row r="48" ht="14.25">
      <c r="A48" s="133" t="s">
        <v>62</v>
      </c>
    </row>
    <row r="49" ht="10.5">
      <c r="J49" s="122" t="s">
        <v>12</v>
      </c>
    </row>
    <row r="50" spans="1:10" ht="13.5" customHeight="1">
      <c r="A50" s="905" t="s">
        <v>17</v>
      </c>
      <c r="B50" s="907" t="s">
        <v>19</v>
      </c>
      <c r="C50" s="909" t="s">
        <v>51</v>
      </c>
      <c r="D50" s="909" t="s">
        <v>20</v>
      </c>
      <c r="E50" s="909" t="s">
        <v>21</v>
      </c>
      <c r="F50" s="909" t="s">
        <v>22</v>
      </c>
      <c r="G50" s="896" t="s">
        <v>23</v>
      </c>
      <c r="H50" s="896" t="s">
        <v>24</v>
      </c>
      <c r="I50" s="896" t="s">
        <v>66</v>
      </c>
      <c r="J50" s="899" t="s">
        <v>8</v>
      </c>
    </row>
    <row r="51" spans="1:10" ht="13.5" customHeight="1" thickBot="1">
      <c r="A51" s="906"/>
      <c r="B51" s="908"/>
      <c r="C51" s="910"/>
      <c r="D51" s="910"/>
      <c r="E51" s="910"/>
      <c r="F51" s="910"/>
      <c r="G51" s="897"/>
      <c r="H51" s="897"/>
      <c r="I51" s="898"/>
      <c r="J51" s="900"/>
    </row>
    <row r="52" spans="1:10" ht="13.5" customHeight="1" thickTop="1">
      <c r="A52" s="134" t="s">
        <v>459</v>
      </c>
      <c r="B52" s="673" t="s">
        <v>460</v>
      </c>
      <c r="C52" s="600">
        <v>21</v>
      </c>
      <c r="D52" s="600">
        <v>20</v>
      </c>
      <c r="E52" s="600" t="s">
        <v>114</v>
      </c>
      <c r="F52" s="600" t="s">
        <v>114</v>
      </c>
      <c r="G52" s="600" t="s">
        <v>114</v>
      </c>
      <c r="H52" s="600" t="s">
        <v>114</v>
      </c>
      <c r="I52" s="600" t="s">
        <v>114</v>
      </c>
      <c r="J52" s="158"/>
    </row>
    <row r="53" spans="1:10" ht="13.5" customHeight="1">
      <c r="A53" s="138" t="s">
        <v>461</v>
      </c>
      <c r="B53" s="668" t="s">
        <v>460</v>
      </c>
      <c r="C53" s="597">
        <v>2</v>
      </c>
      <c r="D53" s="597">
        <v>1</v>
      </c>
      <c r="E53" s="597" t="s">
        <v>114</v>
      </c>
      <c r="F53" s="597" t="s">
        <v>114</v>
      </c>
      <c r="G53" s="597" t="s">
        <v>114</v>
      </c>
      <c r="H53" s="597" t="s">
        <v>114</v>
      </c>
      <c r="I53" s="597" t="s">
        <v>114</v>
      </c>
      <c r="J53" s="166"/>
    </row>
    <row r="54" spans="1:10" ht="13.5" customHeight="1">
      <c r="A54" s="138" t="s">
        <v>462</v>
      </c>
      <c r="B54" s="668">
        <v>2</v>
      </c>
      <c r="C54" s="597">
        <v>10</v>
      </c>
      <c r="D54" s="597">
        <v>10</v>
      </c>
      <c r="E54" s="597" t="s">
        <v>114</v>
      </c>
      <c r="F54" s="597" t="s">
        <v>114</v>
      </c>
      <c r="G54" s="597" t="s">
        <v>114</v>
      </c>
      <c r="H54" s="597" t="s">
        <v>114</v>
      </c>
      <c r="I54" s="597" t="s">
        <v>114</v>
      </c>
      <c r="J54" s="166"/>
    </row>
    <row r="55" spans="1:10" ht="13.5" customHeight="1">
      <c r="A55" s="145" t="s">
        <v>463</v>
      </c>
      <c r="B55" s="680">
        <v>-99</v>
      </c>
      <c r="C55" s="598">
        <v>-52</v>
      </c>
      <c r="D55" s="598">
        <v>2</v>
      </c>
      <c r="E55" s="598">
        <v>9</v>
      </c>
      <c r="F55" s="598" t="s">
        <v>114</v>
      </c>
      <c r="G55" s="598" t="s">
        <v>114</v>
      </c>
      <c r="H55" s="598" t="s">
        <v>114</v>
      </c>
      <c r="I55" s="598" t="s">
        <v>114</v>
      </c>
      <c r="J55" s="170"/>
    </row>
    <row r="56" spans="1:10" ht="13.5" customHeight="1">
      <c r="A56" s="200" t="s">
        <v>18</v>
      </c>
      <c r="B56" s="215"/>
      <c r="C56" s="353"/>
      <c r="D56" s="367">
        <f>SUM(D52:D55)</f>
        <v>33</v>
      </c>
      <c r="E56" s="367">
        <f>SUM(E52:E55)</f>
        <v>9</v>
      </c>
      <c r="F56" s="367" t="s">
        <v>114</v>
      </c>
      <c r="G56" s="367" t="s">
        <v>114</v>
      </c>
      <c r="H56" s="367" t="s">
        <v>114</v>
      </c>
      <c r="I56" s="367" t="s">
        <v>114</v>
      </c>
      <c r="J56" s="173"/>
    </row>
    <row r="57" ht="10.5">
      <c r="A57" s="121" t="s">
        <v>60</v>
      </c>
    </row>
    <row r="58" ht="9.75" customHeight="1"/>
    <row r="59" ht="14.25">
      <c r="A59" s="133" t="s">
        <v>43</v>
      </c>
    </row>
    <row r="60" ht="10.5">
      <c r="D60" s="122" t="s">
        <v>12</v>
      </c>
    </row>
    <row r="61" spans="1:4" ht="21.75" thickBot="1">
      <c r="A61" s="201" t="s">
        <v>36</v>
      </c>
      <c r="B61" s="202" t="s">
        <v>41</v>
      </c>
      <c r="C61" s="203" t="s">
        <v>42</v>
      </c>
      <c r="D61" s="204" t="s">
        <v>55</v>
      </c>
    </row>
    <row r="62" spans="1:4" ht="13.5" customHeight="1" thickTop="1">
      <c r="A62" s="205" t="s">
        <v>37</v>
      </c>
      <c r="B62" s="206"/>
      <c r="C62" s="600">
        <v>2609</v>
      </c>
      <c r="D62" s="207"/>
    </row>
    <row r="63" spans="1:4" ht="13.5" customHeight="1">
      <c r="A63" s="208" t="s">
        <v>38</v>
      </c>
      <c r="B63" s="209"/>
      <c r="C63" s="597">
        <v>2132</v>
      </c>
      <c r="D63" s="210"/>
    </row>
    <row r="64" spans="1:4" ht="13.5" customHeight="1">
      <c r="A64" s="211" t="s">
        <v>39</v>
      </c>
      <c r="B64" s="212"/>
      <c r="C64" s="598">
        <v>5600</v>
      </c>
      <c r="D64" s="213"/>
    </row>
    <row r="65" spans="1:4" ht="13.5" customHeight="1">
      <c r="A65" s="214" t="s">
        <v>40</v>
      </c>
      <c r="B65" s="215"/>
      <c r="C65" s="602">
        <v>10341</v>
      </c>
      <c r="D65" s="216"/>
    </row>
    <row r="66" spans="1:4" ht="10.5">
      <c r="A66" s="121" t="s">
        <v>64</v>
      </c>
      <c r="B66" s="217"/>
      <c r="C66" s="217"/>
      <c r="D66" s="217"/>
    </row>
    <row r="67" spans="1:4" ht="9.75" customHeight="1">
      <c r="A67" s="218"/>
      <c r="B67" s="217"/>
      <c r="C67" s="217"/>
      <c r="D67" s="217"/>
    </row>
    <row r="68" ht="14.25">
      <c r="A68" s="133" t="s">
        <v>63</v>
      </c>
    </row>
    <row r="69" ht="10.5" customHeight="1">
      <c r="A69" s="133"/>
    </row>
    <row r="70" spans="1:11" ht="21.75" thickBot="1">
      <c r="A70" s="201" t="s">
        <v>34</v>
      </c>
      <c r="B70" s="202" t="s">
        <v>41</v>
      </c>
      <c r="C70" s="203" t="s">
        <v>42</v>
      </c>
      <c r="D70" s="203" t="s">
        <v>55</v>
      </c>
      <c r="E70" s="219" t="s">
        <v>32</v>
      </c>
      <c r="F70" s="204" t="s">
        <v>33</v>
      </c>
      <c r="G70" s="901" t="s">
        <v>44</v>
      </c>
      <c r="H70" s="902"/>
      <c r="I70" s="202" t="s">
        <v>41</v>
      </c>
      <c r="J70" s="203" t="s">
        <v>42</v>
      </c>
      <c r="K70" s="204" t="s">
        <v>55</v>
      </c>
    </row>
    <row r="71" spans="1:11" ht="13.5" customHeight="1" thickTop="1">
      <c r="A71" s="205" t="s">
        <v>26</v>
      </c>
      <c r="B71" s="5">
        <v>12.3</v>
      </c>
      <c r="C71" s="79">
        <v>7.17</v>
      </c>
      <c r="D71" s="79">
        <f>C71-B71</f>
        <v>-5.130000000000001</v>
      </c>
      <c r="E71" s="80">
        <v>-13.43</v>
      </c>
      <c r="F71" s="81">
        <v>-20</v>
      </c>
      <c r="G71" s="903" t="s">
        <v>84</v>
      </c>
      <c r="H71" s="904"/>
      <c r="I71" s="82"/>
      <c r="J71" s="681">
        <v>281.3</v>
      </c>
      <c r="K71" s="222"/>
    </row>
    <row r="72" spans="1:11" ht="13.5" customHeight="1">
      <c r="A72" s="614" t="s">
        <v>27</v>
      </c>
      <c r="B72" s="85"/>
      <c r="C72" s="86">
        <v>22.98</v>
      </c>
      <c r="D72" s="87"/>
      <c r="E72" s="88">
        <v>-18.43</v>
      </c>
      <c r="F72" s="89">
        <v>-40</v>
      </c>
      <c r="G72" s="892" t="s">
        <v>158</v>
      </c>
      <c r="H72" s="893"/>
      <c r="I72" s="85"/>
      <c r="J72" s="93">
        <v>21.8</v>
      </c>
      <c r="K72" s="225"/>
    </row>
    <row r="73" spans="1:11" ht="13.5" customHeight="1">
      <c r="A73" s="208" t="s">
        <v>28</v>
      </c>
      <c r="B73" s="92">
        <v>3.7</v>
      </c>
      <c r="C73" s="93">
        <v>3.6</v>
      </c>
      <c r="D73" s="93">
        <f>C73-B73</f>
        <v>-0.10000000000000009</v>
      </c>
      <c r="E73" s="94">
        <v>25</v>
      </c>
      <c r="F73" s="95">
        <v>35</v>
      </c>
      <c r="G73" s="892" t="s">
        <v>161</v>
      </c>
      <c r="H73" s="893"/>
      <c r="I73" s="85"/>
      <c r="J73" s="93">
        <v>26.8</v>
      </c>
      <c r="K73" s="225"/>
    </row>
    <row r="74" spans="1:11" ht="13.5" customHeight="1">
      <c r="A74" s="208" t="s">
        <v>29</v>
      </c>
      <c r="B74" s="96"/>
      <c r="C74" s="93" t="s">
        <v>114</v>
      </c>
      <c r="D74" s="97"/>
      <c r="E74" s="94">
        <v>350</v>
      </c>
      <c r="F74" s="98"/>
      <c r="G74" s="892"/>
      <c r="H74" s="893"/>
      <c r="I74" s="85"/>
      <c r="J74" s="93"/>
      <c r="K74" s="225"/>
    </row>
    <row r="75" spans="1:11" ht="13.5" customHeight="1">
      <c r="A75" s="208" t="s">
        <v>30</v>
      </c>
      <c r="B75" s="99">
        <v>0.9</v>
      </c>
      <c r="C75" s="86">
        <v>0.91</v>
      </c>
      <c r="D75" s="86">
        <f>C75-B75</f>
        <v>0.010000000000000009</v>
      </c>
      <c r="E75" s="100"/>
      <c r="F75" s="101"/>
      <c r="G75" s="892"/>
      <c r="H75" s="893"/>
      <c r="I75" s="85"/>
      <c r="J75" s="93"/>
      <c r="K75" s="225"/>
    </row>
    <row r="76" spans="1:11" ht="13.5" customHeight="1">
      <c r="A76" s="386" t="s">
        <v>31</v>
      </c>
      <c r="B76" s="227">
        <v>78.3</v>
      </c>
      <c r="C76" s="228">
        <v>81.5</v>
      </c>
      <c r="D76" s="228">
        <f>C76-B76</f>
        <v>3.200000000000003</v>
      </c>
      <c r="E76" s="113"/>
      <c r="F76" s="114"/>
      <c r="G76" s="916"/>
      <c r="H76" s="917"/>
      <c r="I76" s="115"/>
      <c r="J76" s="228"/>
      <c r="K76" s="233"/>
    </row>
    <row r="77" ht="10.5">
      <c r="A77" s="121" t="s">
        <v>65</v>
      </c>
    </row>
    <row r="78" ht="10.5">
      <c r="A78" s="121" t="s">
        <v>109</v>
      </c>
    </row>
  </sheetData>
  <sheetProtection password="81BD" sheet="1"/>
  <mergeCells count="43">
    <mergeCell ref="G72:H72"/>
    <mergeCell ref="G73:H73"/>
    <mergeCell ref="G74:H74"/>
    <mergeCell ref="G75:H75"/>
    <mergeCell ref="G76:H76"/>
    <mergeCell ref="G50:G51"/>
    <mergeCell ref="H50:H51"/>
    <mergeCell ref="I50:I51"/>
    <mergeCell ref="J50:J51"/>
    <mergeCell ref="G70:H70"/>
    <mergeCell ref="G71:H71"/>
    <mergeCell ref="A50:A51"/>
    <mergeCell ref="B50:B51"/>
    <mergeCell ref="C50:C51"/>
    <mergeCell ref="D50:D51"/>
    <mergeCell ref="E50:E51"/>
    <mergeCell ref="F50:F51"/>
    <mergeCell ref="I17:I18"/>
    <mergeCell ref="A32:A33"/>
    <mergeCell ref="B32:B33"/>
    <mergeCell ref="C32:C33"/>
    <mergeCell ref="D32:D33"/>
    <mergeCell ref="E32:E33"/>
    <mergeCell ref="F32:F33"/>
    <mergeCell ref="G32:G33"/>
    <mergeCell ref="H32:H33"/>
    <mergeCell ref="I32:I33"/>
    <mergeCell ref="G8:G9"/>
    <mergeCell ref="H8:H9"/>
    <mergeCell ref="A17:A18"/>
    <mergeCell ref="B17:B18"/>
    <mergeCell ref="C17:C18"/>
    <mergeCell ref="D17:D18"/>
    <mergeCell ref="E17:E18"/>
    <mergeCell ref="F17:F18"/>
    <mergeCell ref="G17:G18"/>
    <mergeCell ref="H17:H18"/>
    <mergeCell ref="A8:A9"/>
    <mergeCell ref="B8:B9"/>
    <mergeCell ref="C8:C9"/>
    <mergeCell ref="D8:D9"/>
    <mergeCell ref="E8:E9"/>
    <mergeCell ref="F8:F9"/>
  </mergeCells>
  <printOptions/>
  <pageMargins left="0.62" right="0.27" top="0.43" bottom="0.3" header="0.45" footer="0.2"/>
  <pageSetup horizontalDpi="300" verticalDpi="300" orientation="portrait" paperSize="9" scale="79" r:id="rId1"/>
  <colBreaks count="1" manualBreakCount="1">
    <brk id="11" max="72" man="1"/>
  </colBreaks>
</worksheet>
</file>

<file path=xl/worksheets/sheet17.xml><?xml version="1.0" encoding="utf-8"?>
<worksheet xmlns="http://schemas.openxmlformats.org/spreadsheetml/2006/main" xmlns:r="http://schemas.openxmlformats.org/officeDocument/2006/relationships">
  <dimension ref="A1:M86"/>
  <sheetViews>
    <sheetView view="pageBreakPreview" zoomScale="130" zoomScaleSheetLayoutView="130" zoomScalePageLayoutView="0" workbookViewId="0" topLeftCell="A1">
      <selection activeCell="D5" sqref="D5"/>
    </sheetView>
  </sheetViews>
  <sheetFormatPr defaultColWidth="9.00390625" defaultRowHeight="13.5"/>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spans="1:11" ht="13.5" customHeight="1">
      <c r="A3" s="234"/>
      <c r="B3" s="234"/>
      <c r="C3" s="234"/>
      <c r="D3" s="234"/>
      <c r="E3" s="234"/>
      <c r="F3" s="234"/>
      <c r="G3" s="234"/>
      <c r="H3" s="234"/>
      <c r="I3" s="234"/>
      <c r="J3" s="254" t="s">
        <v>12</v>
      </c>
      <c r="K3" s="234"/>
    </row>
    <row r="4" spans="1:11" ht="21" customHeight="1" thickBot="1">
      <c r="A4" s="845" t="s">
        <v>464</v>
      </c>
      <c r="B4" s="846"/>
      <c r="C4" s="234"/>
      <c r="D4" s="234"/>
      <c r="E4" s="234"/>
      <c r="F4" s="234"/>
      <c r="G4" s="847" t="s">
        <v>56</v>
      </c>
      <c r="H4" s="848" t="s">
        <v>57</v>
      </c>
      <c r="I4" s="849" t="s">
        <v>58</v>
      </c>
      <c r="J4" s="850" t="s">
        <v>59</v>
      </c>
      <c r="K4" s="234"/>
    </row>
    <row r="5" spans="1:11" ht="13.5" customHeight="1" thickTop="1">
      <c r="A5" s="234"/>
      <c r="B5" s="234"/>
      <c r="C5" s="234"/>
      <c r="D5" s="234"/>
      <c r="E5" s="234"/>
      <c r="F5" s="234"/>
      <c r="G5" s="851">
        <v>4190</v>
      </c>
      <c r="H5" s="852">
        <v>5701</v>
      </c>
      <c r="I5" s="853">
        <v>501</v>
      </c>
      <c r="J5" s="854">
        <f>G5+H5+I5</f>
        <v>10392</v>
      </c>
      <c r="K5" s="234"/>
    </row>
    <row r="6" spans="1:11" ht="14.25">
      <c r="A6" s="253" t="s">
        <v>2</v>
      </c>
      <c r="B6" s="234"/>
      <c r="C6" s="234"/>
      <c r="D6" s="234"/>
      <c r="E6" s="234"/>
      <c r="F6" s="234"/>
      <c r="G6" s="234"/>
      <c r="H6" s="234"/>
      <c r="I6" s="234"/>
      <c r="J6" s="234"/>
      <c r="K6" s="234"/>
    </row>
    <row r="7" spans="1:11" ht="10.5">
      <c r="A7" s="234"/>
      <c r="B7" s="234"/>
      <c r="C7" s="234"/>
      <c r="D7" s="234"/>
      <c r="E7" s="234"/>
      <c r="F7" s="234"/>
      <c r="G7" s="234"/>
      <c r="H7" s="254" t="s">
        <v>12</v>
      </c>
      <c r="I7" s="254"/>
      <c r="J7" s="234"/>
      <c r="K7" s="234"/>
    </row>
    <row r="8" spans="1:11" ht="13.5" customHeight="1">
      <c r="A8" s="941" t="s">
        <v>0</v>
      </c>
      <c r="B8" s="945" t="s">
        <v>3</v>
      </c>
      <c r="C8" s="944" t="s">
        <v>4</v>
      </c>
      <c r="D8" s="944" t="s">
        <v>5</v>
      </c>
      <c r="E8" s="944" t="s">
        <v>6</v>
      </c>
      <c r="F8" s="939" t="s">
        <v>61</v>
      </c>
      <c r="G8" s="944" t="s">
        <v>7</v>
      </c>
      <c r="H8" s="929" t="s">
        <v>8</v>
      </c>
      <c r="I8" s="234"/>
      <c r="J8" s="234"/>
      <c r="K8" s="234"/>
    </row>
    <row r="9" spans="1:11" ht="13.5" customHeight="1" thickBot="1">
      <c r="A9" s="942"/>
      <c r="B9" s="938"/>
      <c r="C9" s="940"/>
      <c r="D9" s="940"/>
      <c r="E9" s="940"/>
      <c r="F9" s="943"/>
      <c r="G9" s="940"/>
      <c r="H9" s="930"/>
      <c r="I9" s="234"/>
      <c r="J9" s="234"/>
      <c r="K9" s="234"/>
    </row>
    <row r="10" spans="1:11" ht="13.5" customHeight="1" thickTop="1">
      <c r="A10" s="235" t="s">
        <v>9</v>
      </c>
      <c r="B10" s="855">
        <v>19734</v>
      </c>
      <c r="C10" s="856">
        <v>18579</v>
      </c>
      <c r="D10" s="856">
        <v>1156</v>
      </c>
      <c r="E10" s="856">
        <v>1042</v>
      </c>
      <c r="F10" s="237">
        <v>762</v>
      </c>
      <c r="G10" s="237">
        <v>22814</v>
      </c>
      <c r="H10" s="857" t="s">
        <v>465</v>
      </c>
      <c r="I10" s="234"/>
      <c r="J10" s="234"/>
      <c r="K10" s="234"/>
    </row>
    <row r="11" spans="1:11" ht="13.5" customHeight="1">
      <c r="A11" s="239" t="s">
        <v>466</v>
      </c>
      <c r="B11" s="858">
        <v>74</v>
      </c>
      <c r="C11" s="859">
        <v>74</v>
      </c>
      <c r="D11" s="856">
        <v>1</v>
      </c>
      <c r="E11" s="859">
        <v>1</v>
      </c>
      <c r="F11" s="860" t="s">
        <v>114</v>
      </c>
      <c r="G11" s="241">
        <v>9</v>
      </c>
      <c r="H11" s="243"/>
      <c r="I11" s="234"/>
      <c r="J11" s="234"/>
      <c r="K11" s="234"/>
    </row>
    <row r="12" spans="1:11" ht="13.5" customHeight="1">
      <c r="A12" s="239" t="s">
        <v>467</v>
      </c>
      <c r="B12" s="858">
        <v>111</v>
      </c>
      <c r="C12" s="859">
        <v>111</v>
      </c>
      <c r="D12" s="861" t="s">
        <v>114</v>
      </c>
      <c r="E12" s="862" t="s">
        <v>114</v>
      </c>
      <c r="F12" s="860">
        <v>111</v>
      </c>
      <c r="G12" s="860" t="s">
        <v>114</v>
      </c>
      <c r="H12" s="243" t="s">
        <v>468</v>
      </c>
      <c r="I12" s="234"/>
      <c r="J12" s="234"/>
      <c r="K12" s="234"/>
    </row>
    <row r="13" spans="1:11" ht="13.5" customHeight="1">
      <c r="A13" s="244" t="s">
        <v>469</v>
      </c>
      <c r="B13" s="863">
        <v>58</v>
      </c>
      <c r="C13" s="864">
        <v>57</v>
      </c>
      <c r="D13" s="856">
        <v>1</v>
      </c>
      <c r="E13" s="864">
        <v>1</v>
      </c>
      <c r="F13" s="860" t="s">
        <v>114</v>
      </c>
      <c r="G13" s="865" t="s">
        <v>114</v>
      </c>
      <c r="H13" s="247"/>
      <c r="I13" s="234"/>
      <c r="J13" s="234"/>
      <c r="K13" s="234"/>
    </row>
    <row r="14" spans="1:11" ht="13.5" customHeight="1">
      <c r="A14" s="248" t="s">
        <v>1</v>
      </c>
      <c r="B14" s="249">
        <v>19972</v>
      </c>
      <c r="C14" s="250">
        <v>18815</v>
      </c>
      <c r="D14" s="250">
        <v>1157</v>
      </c>
      <c r="E14" s="250">
        <v>1044</v>
      </c>
      <c r="F14" s="251"/>
      <c r="G14" s="250">
        <v>22823</v>
      </c>
      <c r="H14" s="252" t="s">
        <v>470</v>
      </c>
      <c r="I14" s="234"/>
      <c r="J14" s="234"/>
      <c r="K14" s="234"/>
    </row>
    <row r="15" spans="1:11" ht="9.75" customHeight="1">
      <c r="A15" s="234"/>
      <c r="B15" s="234"/>
      <c r="C15" s="234"/>
      <c r="D15" s="234"/>
      <c r="E15" s="234"/>
      <c r="F15" s="234"/>
      <c r="G15" s="234"/>
      <c r="H15" s="234"/>
      <c r="I15" s="234"/>
      <c r="J15" s="234"/>
      <c r="K15" s="234"/>
    </row>
    <row r="16" spans="1:11" ht="14.25">
      <c r="A16" s="253" t="s">
        <v>10</v>
      </c>
      <c r="B16" s="234"/>
      <c r="C16" s="234"/>
      <c r="D16" s="234"/>
      <c r="E16" s="234"/>
      <c r="F16" s="234"/>
      <c r="G16" s="234"/>
      <c r="H16" s="234"/>
      <c r="I16" s="234"/>
      <c r="J16" s="234"/>
      <c r="K16" s="234"/>
    </row>
    <row r="17" spans="1:12" ht="10.5">
      <c r="A17" s="234"/>
      <c r="B17" s="234"/>
      <c r="C17" s="234"/>
      <c r="D17" s="234"/>
      <c r="E17" s="234"/>
      <c r="F17" s="234"/>
      <c r="G17" s="234"/>
      <c r="H17" s="234"/>
      <c r="I17" s="254" t="s">
        <v>12</v>
      </c>
      <c r="J17" s="234"/>
      <c r="K17" s="254"/>
      <c r="L17" s="122"/>
    </row>
    <row r="18" spans="1:11" ht="13.5" customHeight="1">
      <c r="A18" s="941" t="s">
        <v>0</v>
      </c>
      <c r="B18" s="937" t="s">
        <v>47</v>
      </c>
      <c r="C18" s="939" t="s">
        <v>48</v>
      </c>
      <c r="D18" s="939" t="s">
        <v>49</v>
      </c>
      <c r="E18" s="926" t="s">
        <v>50</v>
      </c>
      <c r="F18" s="939" t="s">
        <v>61</v>
      </c>
      <c r="G18" s="939" t="s">
        <v>11</v>
      </c>
      <c r="H18" s="926" t="s">
        <v>45</v>
      </c>
      <c r="I18" s="929" t="s">
        <v>8</v>
      </c>
      <c r="J18" s="234"/>
      <c r="K18" s="234"/>
    </row>
    <row r="19" spans="1:11" ht="13.5" customHeight="1" thickBot="1">
      <c r="A19" s="942"/>
      <c r="B19" s="938"/>
      <c r="C19" s="940"/>
      <c r="D19" s="940"/>
      <c r="E19" s="927"/>
      <c r="F19" s="943"/>
      <c r="G19" s="943"/>
      <c r="H19" s="928"/>
      <c r="I19" s="930"/>
      <c r="J19" s="234"/>
      <c r="K19" s="234"/>
    </row>
    <row r="20" spans="1:11" ht="13.5" customHeight="1" thickTop="1">
      <c r="A20" s="235" t="s">
        <v>84</v>
      </c>
      <c r="B20" s="866">
        <v>323</v>
      </c>
      <c r="C20" s="258">
        <v>265</v>
      </c>
      <c r="D20" s="258">
        <v>58</v>
      </c>
      <c r="E20" s="258">
        <v>635</v>
      </c>
      <c r="F20" s="258">
        <v>4</v>
      </c>
      <c r="G20" s="258">
        <v>698</v>
      </c>
      <c r="H20" s="258">
        <v>20</v>
      </c>
      <c r="I20" s="867" t="s">
        <v>85</v>
      </c>
      <c r="J20" s="234"/>
      <c r="K20" s="234"/>
    </row>
    <row r="21" spans="1:11" ht="13.5" customHeight="1">
      <c r="A21" s="239" t="s">
        <v>471</v>
      </c>
      <c r="B21" s="868">
        <v>1766</v>
      </c>
      <c r="C21" s="264">
        <v>1732</v>
      </c>
      <c r="D21" s="264">
        <v>34</v>
      </c>
      <c r="E21" s="264">
        <v>1415</v>
      </c>
      <c r="F21" s="264">
        <v>223</v>
      </c>
      <c r="G21" s="264">
        <v>1041</v>
      </c>
      <c r="H21" s="264">
        <v>547</v>
      </c>
      <c r="I21" s="869" t="s">
        <v>85</v>
      </c>
      <c r="J21" s="234"/>
      <c r="K21" s="234"/>
    </row>
    <row r="22" spans="1:11" ht="13.5" customHeight="1">
      <c r="A22" s="239" t="s">
        <v>472</v>
      </c>
      <c r="B22" s="868">
        <v>3249</v>
      </c>
      <c r="C22" s="264">
        <v>2663</v>
      </c>
      <c r="D22" s="264">
        <v>585</v>
      </c>
      <c r="E22" s="264">
        <v>585</v>
      </c>
      <c r="F22" s="264">
        <v>138</v>
      </c>
      <c r="G22" s="242" t="s">
        <v>114</v>
      </c>
      <c r="H22" s="242" t="s">
        <v>114</v>
      </c>
      <c r="I22" s="870"/>
      <c r="J22" s="234"/>
      <c r="K22" s="234"/>
    </row>
    <row r="23" spans="1:11" ht="13.5" customHeight="1">
      <c r="A23" s="239" t="s">
        <v>473</v>
      </c>
      <c r="B23" s="868">
        <v>214</v>
      </c>
      <c r="C23" s="264">
        <v>208</v>
      </c>
      <c r="D23" s="264">
        <v>6</v>
      </c>
      <c r="E23" s="264">
        <v>6</v>
      </c>
      <c r="F23" s="264">
        <v>72</v>
      </c>
      <c r="G23" s="264">
        <v>85</v>
      </c>
      <c r="H23" s="264">
        <v>25</v>
      </c>
      <c r="I23" s="870"/>
      <c r="J23" s="234"/>
      <c r="K23" s="234"/>
    </row>
    <row r="24" spans="1:11" ht="13.5" customHeight="1">
      <c r="A24" s="239" t="s">
        <v>250</v>
      </c>
      <c r="B24" s="868">
        <v>3107</v>
      </c>
      <c r="C24" s="264">
        <v>3105</v>
      </c>
      <c r="D24" s="264">
        <v>3</v>
      </c>
      <c r="E24" s="264">
        <v>3</v>
      </c>
      <c r="F24" s="264">
        <v>252</v>
      </c>
      <c r="G24" s="242" t="s">
        <v>114</v>
      </c>
      <c r="H24" s="242" t="s">
        <v>114</v>
      </c>
      <c r="I24" s="870"/>
      <c r="J24" s="234"/>
      <c r="K24" s="234"/>
    </row>
    <row r="25" spans="1:11" ht="13.5" customHeight="1">
      <c r="A25" s="239" t="s">
        <v>474</v>
      </c>
      <c r="B25" s="868">
        <v>2569</v>
      </c>
      <c r="C25" s="264">
        <v>2403</v>
      </c>
      <c r="D25" s="264">
        <v>166</v>
      </c>
      <c r="E25" s="264">
        <v>166</v>
      </c>
      <c r="F25" s="264">
        <v>340</v>
      </c>
      <c r="G25" s="242" t="s">
        <v>114</v>
      </c>
      <c r="H25" s="242" t="s">
        <v>114</v>
      </c>
      <c r="I25" s="870"/>
      <c r="J25" s="234"/>
      <c r="K25" s="234"/>
    </row>
    <row r="26" spans="1:11" ht="13.5" customHeight="1">
      <c r="A26" s="239" t="s">
        <v>475</v>
      </c>
      <c r="B26" s="868">
        <v>52</v>
      </c>
      <c r="C26" s="264">
        <v>51</v>
      </c>
      <c r="D26" s="264">
        <v>1</v>
      </c>
      <c r="E26" s="264">
        <v>1</v>
      </c>
      <c r="F26" s="264">
        <v>43</v>
      </c>
      <c r="G26" s="242" t="s">
        <v>114</v>
      </c>
      <c r="H26" s="242" t="s">
        <v>114</v>
      </c>
      <c r="I26" s="870"/>
      <c r="J26" s="234"/>
      <c r="K26" s="234"/>
    </row>
    <row r="27" spans="1:11" ht="13.5" customHeight="1">
      <c r="A27" s="239" t="s">
        <v>130</v>
      </c>
      <c r="B27" s="868">
        <v>28</v>
      </c>
      <c r="C27" s="264">
        <v>13</v>
      </c>
      <c r="D27" s="264">
        <v>15</v>
      </c>
      <c r="E27" s="264">
        <v>15</v>
      </c>
      <c r="F27" s="242" t="s">
        <v>114</v>
      </c>
      <c r="G27" s="242" t="s">
        <v>114</v>
      </c>
      <c r="H27" s="242" t="s">
        <v>114</v>
      </c>
      <c r="I27" s="870"/>
      <c r="J27" s="234"/>
      <c r="K27" s="234"/>
    </row>
    <row r="28" spans="1:11" ht="13.5" customHeight="1">
      <c r="A28" s="239" t="s">
        <v>160</v>
      </c>
      <c r="B28" s="868">
        <v>298</v>
      </c>
      <c r="C28" s="264">
        <v>273</v>
      </c>
      <c r="D28" s="264">
        <v>24</v>
      </c>
      <c r="E28" s="242">
        <v>24</v>
      </c>
      <c r="F28" s="264">
        <v>102</v>
      </c>
      <c r="G28" s="264">
        <v>1199</v>
      </c>
      <c r="H28" s="264">
        <v>880</v>
      </c>
      <c r="I28" s="870"/>
      <c r="J28" s="234"/>
      <c r="K28" s="234"/>
    </row>
    <row r="29" spans="1:11" ht="13.5" customHeight="1">
      <c r="A29" s="239" t="s">
        <v>425</v>
      </c>
      <c r="B29" s="868">
        <v>1590</v>
      </c>
      <c r="C29" s="264">
        <v>1587</v>
      </c>
      <c r="D29" s="264">
        <v>3</v>
      </c>
      <c r="E29" s="242">
        <v>2</v>
      </c>
      <c r="F29" s="264">
        <v>283</v>
      </c>
      <c r="G29" s="264">
        <v>8402</v>
      </c>
      <c r="H29" s="264">
        <v>7968</v>
      </c>
      <c r="I29" s="870"/>
      <c r="J29" s="234"/>
      <c r="K29" s="234"/>
    </row>
    <row r="30" spans="1:11" ht="13.5" customHeight="1">
      <c r="A30" s="239" t="s">
        <v>426</v>
      </c>
      <c r="B30" s="868">
        <v>258</v>
      </c>
      <c r="C30" s="264">
        <v>256</v>
      </c>
      <c r="D30" s="264">
        <v>3</v>
      </c>
      <c r="E30" s="242">
        <v>3</v>
      </c>
      <c r="F30" s="264">
        <v>101</v>
      </c>
      <c r="G30" s="264">
        <v>1795</v>
      </c>
      <c r="H30" s="264">
        <v>1725</v>
      </c>
      <c r="I30" s="870"/>
      <c r="J30" s="234"/>
      <c r="K30" s="234"/>
    </row>
    <row r="31" spans="1:11" ht="13.5" customHeight="1">
      <c r="A31" s="239" t="s">
        <v>476</v>
      </c>
      <c r="B31" s="868">
        <f>291+15+7</f>
        <v>313</v>
      </c>
      <c r="C31" s="264">
        <f>288+14+6</f>
        <v>308</v>
      </c>
      <c r="D31" s="264">
        <f>3+1+1</f>
        <v>5</v>
      </c>
      <c r="E31" s="242">
        <v>5</v>
      </c>
      <c r="F31" s="264">
        <f>180+12+6</f>
        <v>198</v>
      </c>
      <c r="G31" s="264">
        <f>2387+49+78</f>
        <v>2514</v>
      </c>
      <c r="H31" s="264">
        <v>2514</v>
      </c>
      <c r="I31" s="870"/>
      <c r="J31" s="234"/>
      <c r="K31" s="234"/>
    </row>
    <row r="32" spans="1:11" ht="13.5" customHeight="1">
      <c r="A32" s="239" t="s">
        <v>477</v>
      </c>
      <c r="B32" s="868">
        <v>28</v>
      </c>
      <c r="C32" s="264">
        <v>27</v>
      </c>
      <c r="D32" s="264">
        <v>1</v>
      </c>
      <c r="E32" s="242">
        <v>1</v>
      </c>
      <c r="F32" s="264">
        <v>12</v>
      </c>
      <c r="G32" s="264">
        <v>118</v>
      </c>
      <c r="H32" s="264">
        <v>118</v>
      </c>
      <c r="I32" s="870"/>
      <c r="J32" s="234"/>
      <c r="K32" s="234"/>
    </row>
    <row r="33" spans="1:11" ht="13.5" customHeight="1">
      <c r="A33" s="244" t="s">
        <v>478</v>
      </c>
      <c r="B33" s="871">
        <v>140</v>
      </c>
      <c r="C33" s="872">
        <v>140</v>
      </c>
      <c r="D33" s="872">
        <v>0</v>
      </c>
      <c r="E33" s="873">
        <v>0</v>
      </c>
      <c r="F33" s="872">
        <v>109</v>
      </c>
      <c r="G33" s="872">
        <v>756</v>
      </c>
      <c r="H33" s="873" t="s">
        <v>114</v>
      </c>
      <c r="I33" s="874"/>
      <c r="J33" s="234"/>
      <c r="K33" s="234"/>
    </row>
    <row r="34" spans="1:11" ht="13.5" customHeight="1">
      <c r="A34" s="248" t="s">
        <v>15</v>
      </c>
      <c r="B34" s="875"/>
      <c r="C34" s="876"/>
      <c r="D34" s="876"/>
      <c r="E34" s="877">
        <f>SUM(E20:E33)</f>
        <v>2861</v>
      </c>
      <c r="F34" s="878"/>
      <c r="G34" s="877">
        <f>SUM(G20:G33)</f>
        <v>16608</v>
      </c>
      <c r="H34" s="273">
        <f>SUM(H20:H33)</f>
        <v>13797</v>
      </c>
      <c r="I34" s="275"/>
      <c r="J34" s="234"/>
      <c r="K34" s="234"/>
    </row>
    <row r="35" spans="1:11" ht="10.5">
      <c r="A35" s="234" t="s">
        <v>25</v>
      </c>
      <c r="B35" s="234"/>
      <c r="C35" s="234"/>
      <c r="D35" s="234"/>
      <c r="E35" s="234"/>
      <c r="F35" s="234"/>
      <c r="G35" s="234"/>
      <c r="H35" s="234"/>
      <c r="I35" s="234"/>
      <c r="J35" s="234"/>
      <c r="K35" s="234"/>
    </row>
    <row r="36" spans="1:11" ht="10.5">
      <c r="A36" s="234" t="s">
        <v>54</v>
      </c>
      <c r="B36" s="234"/>
      <c r="C36" s="234"/>
      <c r="D36" s="234"/>
      <c r="E36" s="234"/>
      <c r="F36" s="234"/>
      <c r="G36" s="234"/>
      <c r="H36" s="234"/>
      <c r="I36" s="234"/>
      <c r="J36" s="234"/>
      <c r="K36" s="234"/>
    </row>
    <row r="37" spans="1:11" ht="10.5">
      <c r="A37" s="234" t="s">
        <v>53</v>
      </c>
      <c r="B37" s="234"/>
      <c r="C37" s="234"/>
      <c r="D37" s="234"/>
      <c r="E37" s="234"/>
      <c r="F37" s="234"/>
      <c r="G37" s="234"/>
      <c r="H37" s="234"/>
      <c r="I37" s="234"/>
      <c r="J37" s="234"/>
      <c r="K37" s="234"/>
    </row>
    <row r="38" spans="1:11" ht="10.5">
      <c r="A38" s="234" t="s">
        <v>52</v>
      </c>
      <c r="B38" s="234"/>
      <c r="C38" s="234"/>
      <c r="D38" s="234"/>
      <c r="E38" s="234"/>
      <c r="F38" s="234"/>
      <c r="G38" s="234"/>
      <c r="H38" s="234"/>
      <c r="I38" s="234"/>
      <c r="J38" s="234"/>
      <c r="K38" s="234"/>
    </row>
    <row r="39" spans="1:11" ht="9.75" customHeight="1">
      <c r="A39" s="234"/>
      <c r="B39" s="234"/>
      <c r="C39" s="234"/>
      <c r="D39" s="234"/>
      <c r="E39" s="234"/>
      <c r="F39" s="234"/>
      <c r="G39" s="234"/>
      <c r="H39" s="234"/>
      <c r="I39" s="234"/>
      <c r="J39" s="234"/>
      <c r="K39" s="234"/>
    </row>
    <row r="40" spans="1:11" ht="14.25">
      <c r="A40" s="253" t="s">
        <v>13</v>
      </c>
      <c r="B40" s="234"/>
      <c r="C40" s="234"/>
      <c r="D40" s="234"/>
      <c r="E40" s="234"/>
      <c r="F40" s="234"/>
      <c r="G40" s="234"/>
      <c r="H40" s="234"/>
      <c r="I40" s="234"/>
      <c r="J40" s="234"/>
      <c r="K40" s="234"/>
    </row>
    <row r="41" spans="1:11" ht="10.5">
      <c r="A41" s="234"/>
      <c r="B41" s="234"/>
      <c r="C41" s="234"/>
      <c r="D41" s="234"/>
      <c r="E41" s="234"/>
      <c r="F41" s="234"/>
      <c r="G41" s="234"/>
      <c r="H41" s="234"/>
      <c r="I41" s="254" t="s">
        <v>12</v>
      </c>
      <c r="J41" s="254"/>
      <c r="K41" s="234"/>
    </row>
    <row r="42" spans="1:11" ht="13.5" customHeight="1">
      <c r="A42" s="941" t="s">
        <v>14</v>
      </c>
      <c r="B42" s="937" t="s">
        <v>47</v>
      </c>
      <c r="C42" s="939" t="s">
        <v>48</v>
      </c>
      <c r="D42" s="939" t="s">
        <v>49</v>
      </c>
      <c r="E42" s="926" t="s">
        <v>50</v>
      </c>
      <c r="F42" s="939" t="s">
        <v>61</v>
      </c>
      <c r="G42" s="939" t="s">
        <v>11</v>
      </c>
      <c r="H42" s="926" t="s">
        <v>46</v>
      </c>
      <c r="I42" s="929" t="s">
        <v>8</v>
      </c>
      <c r="J42" s="234"/>
      <c r="K42" s="234"/>
    </row>
    <row r="43" spans="1:11" ht="13.5" customHeight="1" thickBot="1">
      <c r="A43" s="942"/>
      <c r="B43" s="938"/>
      <c r="C43" s="940"/>
      <c r="D43" s="940"/>
      <c r="E43" s="927"/>
      <c r="F43" s="943"/>
      <c r="G43" s="943"/>
      <c r="H43" s="928"/>
      <c r="I43" s="930"/>
      <c r="J43" s="234"/>
      <c r="K43" s="234"/>
    </row>
    <row r="44" spans="1:11" ht="13.5" customHeight="1" thickTop="1">
      <c r="A44" s="879" t="s">
        <v>479</v>
      </c>
      <c r="B44" s="256">
        <v>195</v>
      </c>
      <c r="C44" s="257">
        <v>192</v>
      </c>
      <c r="D44" s="257">
        <v>3</v>
      </c>
      <c r="E44" s="257">
        <v>3</v>
      </c>
      <c r="F44" s="259" t="s">
        <v>114</v>
      </c>
      <c r="G44" s="257">
        <v>376</v>
      </c>
      <c r="H44" s="257">
        <v>245</v>
      </c>
      <c r="I44" s="880"/>
      <c r="J44" s="234"/>
      <c r="K44" s="234"/>
    </row>
    <row r="45" spans="1:11" ht="13.5" customHeight="1">
      <c r="A45" s="239" t="s">
        <v>480</v>
      </c>
      <c r="B45" s="262">
        <v>128</v>
      </c>
      <c r="C45" s="263">
        <v>128</v>
      </c>
      <c r="D45" s="263">
        <v>0</v>
      </c>
      <c r="E45" s="263">
        <v>0</v>
      </c>
      <c r="F45" s="281" t="s">
        <v>114</v>
      </c>
      <c r="G45" s="281" t="s">
        <v>114</v>
      </c>
      <c r="H45" s="281" t="s">
        <v>114</v>
      </c>
      <c r="I45" s="265"/>
      <c r="J45" s="234"/>
      <c r="K45" s="234"/>
    </row>
    <row r="46" spans="1:11" ht="13.5" customHeight="1">
      <c r="A46" s="239" t="s">
        <v>481</v>
      </c>
      <c r="B46" s="262">
        <v>13669</v>
      </c>
      <c r="C46" s="263">
        <v>13024</v>
      </c>
      <c r="D46" s="263">
        <v>465</v>
      </c>
      <c r="E46" s="263">
        <v>465</v>
      </c>
      <c r="F46" s="281">
        <v>4030</v>
      </c>
      <c r="G46" s="281" t="s">
        <v>114</v>
      </c>
      <c r="H46" s="281" t="s">
        <v>114</v>
      </c>
      <c r="I46" s="265"/>
      <c r="J46" s="234"/>
      <c r="K46" s="234"/>
    </row>
    <row r="47" spans="1:11" ht="13.5" customHeight="1">
      <c r="A47" s="239" t="s">
        <v>98</v>
      </c>
      <c r="B47" s="262">
        <v>80</v>
      </c>
      <c r="C47" s="263">
        <v>77</v>
      </c>
      <c r="D47" s="263">
        <v>3</v>
      </c>
      <c r="E47" s="263">
        <v>3</v>
      </c>
      <c r="F47" s="281" t="s">
        <v>114</v>
      </c>
      <c r="G47" s="281" t="s">
        <v>114</v>
      </c>
      <c r="H47" s="281" t="s">
        <v>114</v>
      </c>
      <c r="I47" s="265"/>
      <c r="J47" s="234"/>
      <c r="K47" s="234"/>
    </row>
    <row r="48" spans="1:11" ht="13.5" customHeight="1">
      <c r="A48" s="239" t="s">
        <v>171</v>
      </c>
      <c r="B48" s="262">
        <v>763</v>
      </c>
      <c r="C48" s="263">
        <v>746</v>
      </c>
      <c r="D48" s="263">
        <v>17</v>
      </c>
      <c r="E48" s="263">
        <v>612</v>
      </c>
      <c r="F48" s="281" t="s">
        <v>114</v>
      </c>
      <c r="G48" s="281" t="s">
        <v>114</v>
      </c>
      <c r="H48" s="281" t="s">
        <v>114</v>
      </c>
      <c r="I48" s="265" t="s">
        <v>429</v>
      </c>
      <c r="J48" s="234"/>
      <c r="K48" s="234"/>
    </row>
    <row r="49" spans="1:11" ht="13.5" customHeight="1">
      <c r="A49" s="239" t="s">
        <v>99</v>
      </c>
      <c r="B49" s="262">
        <v>1541</v>
      </c>
      <c r="C49" s="263">
        <v>1329</v>
      </c>
      <c r="D49" s="263">
        <v>212</v>
      </c>
      <c r="E49" s="263">
        <v>212</v>
      </c>
      <c r="F49" s="281" t="s">
        <v>114</v>
      </c>
      <c r="G49" s="281" t="s">
        <v>114</v>
      </c>
      <c r="H49" s="281" t="s">
        <v>114</v>
      </c>
      <c r="I49" s="265"/>
      <c r="J49" s="234"/>
      <c r="K49" s="234"/>
    </row>
    <row r="50" spans="1:11" ht="13.5" customHeight="1">
      <c r="A50" s="248" t="s">
        <v>16</v>
      </c>
      <c r="B50" s="271"/>
      <c r="C50" s="272"/>
      <c r="D50" s="272"/>
      <c r="E50" s="273">
        <f>SUM(E44:E49)</f>
        <v>1295</v>
      </c>
      <c r="F50" s="274"/>
      <c r="G50" s="273">
        <f>SUM(G44:G49)</f>
        <v>376</v>
      </c>
      <c r="H50" s="273">
        <f>SUM(H44:H49)</f>
        <v>245</v>
      </c>
      <c r="I50" s="286"/>
      <c r="J50" s="234"/>
      <c r="K50" s="234"/>
    </row>
    <row r="51" spans="1:11" ht="9.75" customHeight="1">
      <c r="A51" s="287"/>
      <c r="B51" s="234"/>
      <c r="C51" s="234"/>
      <c r="D51" s="234"/>
      <c r="E51" s="234"/>
      <c r="F51" s="234"/>
      <c r="G51" s="234"/>
      <c r="H51" s="234"/>
      <c r="I51" s="234"/>
      <c r="J51" s="234"/>
      <c r="K51" s="234"/>
    </row>
    <row r="52" spans="1:11" ht="14.25">
      <c r="A52" s="253" t="s">
        <v>62</v>
      </c>
      <c r="B52" s="234"/>
      <c r="C52" s="234"/>
      <c r="D52" s="234"/>
      <c r="E52" s="234"/>
      <c r="F52" s="234"/>
      <c r="G52" s="234"/>
      <c r="H52" s="234"/>
      <c r="I52" s="234"/>
      <c r="J52" s="234"/>
      <c r="K52" s="234"/>
    </row>
    <row r="53" spans="1:11" ht="10.5">
      <c r="A53" s="234"/>
      <c r="B53" s="234"/>
      <c r="C53" s="234"/>
      <c r="D53" s="234"/>
      <c r="E53" s="234"/>
      <c r="F53" s="234"/>
      <c r="G53" s="234"/>
      <c r="H53" s="234"/>
      <c r="I53" s="234"/>
      <c r="J53" s="254" t="s">
        <v>12</v>
      </c>
      <c r="K53" s="234"/>
    </row>
    <row r="54" spans="1:11" ht="13.5" customHeight="1">
      <c r="A54" s="935" t="s">
        <v>17</v>
      </c>
      <c r="B54" s="937" t="s">
        <v>19</v>
      </c>
      <c r="C54" s="939" t="s">
        <v>51</v>
      </c>
      <c r="D54" s="939" t="s">
        <v>20</v>
      </c>
      <c r="E54" s="939" t="s">
        <v>21</v>
      </c>
      <c r="F54" s="939" t="s">
        <v>22</v>
      </c>
      <c r="G54" s="926" t="s">
        <v>23</v>
      </c>
      <c r="H54" s="926" t="s">
        <v>24</v>
      </c>
      <c r="I54" s="926" t="s">
        <v>66</v>
      </c>
      <c r="J54" s="929" t="s">
        <v>8</v>
      </c>
      <c r="K54" s="234"/>
    </row>
    <row r="55" spans="1:11" ht="13.5" customHeight="1" thickBot="1">
      <c r="A55" s="936"/>
      <c r="B55" s="938"/>
      <c r="C55" s="940"/>
      <c r="D55" s="940"/>
      <c r="E55" s="940"/>
      <c r="F55" s="940"/>
      <c r="G55" s="927"/>
      <c r="H55" s="927"/>
      <c r="I55" s="928"/>
      <c r="J55" s="930"/>
      <c r="K55" s="234"/>
    </row>
    <row r="56" spans="1:11" ht="13.5" customHeight="1" thickTop="1">
      <c r="A56" s="879" t="s">
        <v>482</v>
      </c>
      <c r="B56" s="256">
        <v>53</v>
      </c>
      <c r="C56" s="257">
        <v>87</v>
      </c>
      <c r="D56" s="257">
        <v>11</v>
      </c>
      <c r="E56" s="259" t="s">
        <v>114</v>
      </c>
      <c r="F56" s="259" t="s">
        <v>114</v>
      </c>
      <c r="G56" s="257">
        <v>165</v>
      </c>
      <c r="H56" s="259" t="s">
        <v>114</v>
      </c>
      <c r="I56" s="259" t="s">
        <v>114</v>
      </c>
      <c r="J56" s="880"/>
      <c r="K56" s="234"/>
    </row>
    <row r="57" spans="1:11" ht="13.5" customHeight="1">
      <c r="A57" s="239" t="s">
        <v>483</v>
      </c>
      <c r="B57" s="262">
        <v>0</v>
      </c>
      <c r="C57" s="263">
        <v>7</v>
      </c>
      <c r="D57" s="263">
        <v>12</v>
      </c>
      <c r="E57" s="281" t="s">
        <v>114</v>
      </c>
      <c r="F57" s="281" t="s">
        <v>114</v>
      </c>
      <c r="G57" s="281" t="s">
        <v>114</v>
      </c>
      <c r="H57" s="281" t="s">
        <v>114</v>
      </c>
      <c r="I57" s="281" t="s">
        <v>114</v>
      </c>
      <c r="J57" s="265"/>
      <c r="K57" s="234"/>
    </row>
    <row r="58" spans="1:11" ht="13.5" customHeight="1">
      <c r="A58" s="239" t="s">
        <v>484</v>
      </c>
      <c r="B58" s="262">
        <v>7</v>
      </c>
      <c r="C58" s="263">
        <v>17</v>
      </c>
      <c r="D58" s="263">
        <v>2</v>
      </c>
      <c r="E58" s="281" t="s">
        <v>114</v>
      </c>
      <c r="F58" s="281" t="s">
        <v>114</v>
      </c>
      <c r="G58" s="281" t="s">
        <v>114</v>
      </c>
      <c r="H58" s="281" t="s">
        <v>114</v>
      </c>
      <c r="I58" s="281" t="s">
        <v>114</v>
      </c>
      <c r="J58" s="265"/>
      <c r="K58" s="234"/>
    </row>
    <row r="59" spans="1:11" ht="13.5" customHeight="1">
      <c r="A59" s="239" t="s">
        <v>485</v>
      </c>
      <c r="B59" s="262">
        <v>-3</v>
      </c>
      <c r="C59" s="263">
        <v>123</v>
      </c>
      <c r="D59" s="263">
        <v>72</v>
      </c>
      <c r="E59" s="281" t="s">
        <v>114</v>
      </c>
      <c r="F59" s="281" t="s">
        <v>114</v>
      </c>
      <c r="G59" s="281" t="s">
        <v>114</v>
      </c>
      <c r="H59" s="281" t="s">
        <v>114</v>
      </c>
      <c r="I59" s="281" t="s">
        <v>114</v>
      </c>
      <c r="J59" s="265"/>
      <c r="K59" s="234"/>
    </row>
    <row r="60" spans="1:11" ht="13.5" customHeight="1">
      <c r="A60" s="239" t="s">
        <v>486</v>
      </c>
      <c r="B60" s="262">
        <v>-19</v>
      </c>
      <c r="C60" s="263">
        <v>77</v>
      </c>
      <c r="D60" s="263">
        <v>73</v>
      </c>
      <c r="E60" s="281" t="s">
        <v>114</v>
      </c>
      <c r="F60" s="281" t="s">
        <v>114</v>
      </c>
      <c r="G60" s="281" t="s">
        <v>114</v>
      </c>
      <c r="H60" s="281" t="s">
        <v>114</v>
      </c>
      <c r="I60" s="281" t="s">
        <v>114</v>
      </c>
      <c r="J60" s="265"/>
      <c r="K60" s="234"/>
    </row>
    <row r="61" spans="1:11" ht="13.5" customHeight="1">
      <c r="A61" s="244" t="s">
        <v>487</v>
      </c>
      <c r="B61" s="283">
        <v>-16</v>
      </c>
      <c r="C61" s="284">
        <v>-12</v>
      </c>
      <c r="D61" s="284">
        <v>5</v>
      </c>
      <c r="E61" s="881" t="s">
        <v>114</v>
      </c>
      <c r="F61" s="881" t="s">
        <v>114</v>
      </c>
      <c r="G61" s="881" t="s">
        <v>114</v>
      </c>
      <c r="H61" s="881" t="s">
        <v>114</v>
      </c>
      <c r="I61" s="881" t="s">
        <v>114</v>
      </c>
      <c r="J61" s="285"/>
      <c r="K61" s="234"/>
    </row>
    <row r="62" spans="1:11" ht="13.5" customHeight="1">
      <c r="A62" s="289" t="s">
        <v>18</v>
      </c>
      <c r="B62" s="290"/>
      <c r="C62" s="274"/>
      <c r="D62" s="273">
        <f>SUM(D56:D61)</f>
        <v>175</v>
      </c>
      <c r="E62" s="291" t="s">
        <v>114</v>
      </c>
      <c r="F62" s="291" t="s">
        <v>114</v>
      </c>
      <c r="G62" s="273">
        <f>SUM(G56:G61)</f>
        <v>165</v>
      </c>
      <c r="H62" s="291" t="s">
        <v>114</v>
      </c>
      <c r="I62" s="291" t="s">
        <v>114</v>
      </c>
      <c r="J62" s="275"/>
      <c r="K62" s="234"/>
    </row>
    <row r="63" spans="1:11" ht="10.5">
      <c r="A63" s="234" t="s">
        <v>60</v>
      </c>
      <c r="B63" s="234"/>
      <c r="C63" s="234"/>
      <c r="D63" s="234"/>
      <c r="E63" s="234"/>
      <c r="F63" s="234"/>
      <c r="G63" s="234"/>
      <c r="H63" s="234"/>
      <c r="I63" s="234"/>
      <c r="J63" s="234"/>
      <c r="K63" s="234"/>
    </row>
    <row r="64" spans="1:11" ht="9.75" customHeight="1">
      <c r="A64" s="234"/>
      <c r="B64" s="234"/>
      <c r="C64" s="234"/>
      <c r="D64" s="234"/>
      <c r="E64" s="234"/>
      <c r="F64" s="234"/>
      <c r="G64" s="234"/>
      <c r="H64" s="234"/>
      <c r="I64" s="234"/>
      <c r="J64" s="234"/>
      <c r="K64" s="234"/>
    </row>
    <row r="65" spans="1:11" ht="14.25">
      <c r="A65" s="253" t="s">
        <v>43</v>
      </c>
      <c r="B65" s="234"/>
      <c r="C65" s="234"/>
      <c r="D65" s="234"/>
      <c r="E65" s="234"/>
      <c r="F65" s="234"/>
      <c r="G65" s="234"/>
      <c r="H65" s="234"/>
      <c r="I65" s="234"/>
      <c r="J65" s="234"/>
      <c r="K65" s="234"/>
    </row>
    <row r="66" spans="1:11" ht="10.5">
      <c r="A66" s="234"/>
      <c r="B66" s="234"/>
      <c r="C66" s="234"/>
      <c r="D66" s="254" t="s">
        <v>12</v>
      </c>
      <c r="E66" s="234"/>
      <c r="F66" s="234"/>
      <c r="G66" s="234"/>
      <c r="H66" s="234"/>
      <c r="I66" s="234"/>
      <c r="J66" s="234"/>
      <c r="K66" s="234"/>
    </row>
    <row r="67" spans="1:11" ht="21.75" thickBot="1">
      <c r="A67" s="292" t="s">
        <v>36</v>
      </c>
      <c r="B67" s="293" t="s">
        <v>41</v>
      </c>
      <c r="C67" s="294" t="s">
        <v>42</v>
      </c>
      <c r="D67" s="295" t="s">
        <v>55</v>
      </c>
      <c r="E67" s="234"/>
      <c r="F67" s="234"/>
      <c r="G67" s="234"/>
      <c r="H67" s="234"/>
      <c r="I67" s="234"/>
      <c r="J67" s="234"/>
      <c r="K67" s="234"/>
    </row>
    <row r="68" spans="1:11" ht="13.5" customHeight="1" thickTop="1">
      <c r="A68" s="296" t="s">
        <v>37</v>
      </c>
      <c r="B68" s="297"/>
      <c r="C68" s="257">
        <v>2682</v>
      </c>
      <c r="D68" s="298"/>
      <c r="E68" s="234"/>
      <c r="F68" s="234"/>
      <c r="G68" s="234"/>
      <c r="H68" s="234"/>
      <c r="I68" s="234"/>
      <c r="J68" s="234"/>
      <c r="K68" s="234"/>
    </row>
    <row r="69" spans="1:11" ht="13.5" customHeight="1">
      <c r="A69" s="299" t="s">
        <v>38</v>
      </c>
      <c r="B69" s="300"/>
      <c r="C69" s="263">
        <v>490</v>
      </c>
      <c r="D69" s="301"/>
      <c r="E69" s="234"/>
      <c r="F69" s="234"/>
      <c r="G69" s="234"/>
      <c r="H69" s="234"/>
      <c r="I69" s="234"/>
      <c r="J69" s="234"/>
      <c r="K69" s="234"/>
    </row>
    <row r="70" spans="1:11" ht="13.5" customHeight="1">
      <c r="A70" s="302" t="s">
        <v>39</v>
      </c>
      <c r="B70" s="303"/>
      <c r="C70" s="284">
        <v>4234</v>
      </c>
      <c r="D70" s="304"/>
      <c r="E70" s="234"/>
      <c r="F70" s="234"/>
      <c r="G70" s="234"/>
      <c r="H70" s="234"/>
      <c r="I70" s="234"/>
      <c r="J70" s="234"/>
      <c r="K70" s="234"/>
    </row>
    <row r="71" spans="1:11" ht="13.5" customHeight="1">
      <c r="A71" s="305" t="s">
        <v>40</v>
      </c>
      <c r="B71" s="290"/>
      <c r="C71" s="273">
        <f>SUM(C68:C70)</f>
        <v>7406</v>
      </c>
      <c r="D71" s="306"/>
      <c r="E71" s="234"/>
      <c r="F71" s="234"/>
      <c r="G71" s="234"/>
      <c r="H71" s="234"/>
      <c r="I71" s="234"/>
      <c r="J71" s="234"/>
      <c r="K71" s="234"/>
    </row>
    <row r="72" spans="1:11" ht="10.5">
      <c r="A72" s="234" t="s">
        <v>64</v>
      </c>
      <c r="B72" s="307"/>
      <c r="C72" s="307"/>
      <c r="D72" s="307"/>
      <c r="E72" s="234"/>
      <c r="F72" s="234"/>
      <c r="G72" s="234"/>
      <c r="H72" s="234"/>
      <c r="I72" s="234"/>
      <c r="J72" s="234"/>
      <c r="K72" s="234"/>
    </row>
    <row r="73" spans="1:11" ht="9.75" customHeight="1">
      <c r="A73" s="308"/>
      <c r="B73" s="307"/>
      <c r="C73" s="307"/>
      <c r="D73" s="307"/>
      <c r="E73" s="234"/>
      <c r="F73" s="234"/>
      <c r="G73" s="234"/>
      <c r="H73" s="234"/>
      <c r="I73" s="234"/>
      <c r="J73" s="234"/>
      <c r="K73" s="234"/>
    </row>
    <row r="74" spans="1:11" ht="14.25">
      <c r="A74" s="253" t="s">
        <v>63</v>
      </c>
      <c r="B74" s="234"/>
      <c r="C74" s="234"/>
      <c r="D74" s="234"/>
      <c r="E74" s="234"/>
      <c r="F74" s="234"/>
      <c r="G74" s="234"/>
      <c r="H74" s="234"/>
      <c r="I74" s="234"/>
      <c r="J74" s="234"/>
      <c r="K74" s="234"/>
    </row>
    <row r="75" spans="1:11" ht="10.5" customHeight="1">
      <c r="A75" s="253"/>
      <c r="B75" s="234"/>
      <c r="C75" s="234"/>
      <c r="D75" s="234"/>
      <c r="E75" s="234"/>
      <c r="F75" s="234"/>
      <c r="G75" s="234"/>
      <c r="H75" s="234"/>
      <c r="I75" s="234"/>
      <c r="J75" s="234"/>
      <c r="K75" s="234"/>
    </row>
    <row r="76" spans="1:11" ht="21.75" thickBot="1">
      <c r="A76" s="292" t="s">
        <v>34</v>
      </c>
      <c r="B76" s="293" t="s">
        <v>41</v>
      </c>
      <c r="C76" s="294" t="s">
        <v>42</v>
      </c>
      <c r="D76" s="294" t="s">
        <v>55</v>
      </c>
      <c r="E76" s="309" t="s">
        <v>32</v>
      </c>
      <c r="F76" s="295" t="s">
        <v>33</v>
      </c>
      <c r="G76" s="931" t="s">
        <v>44</v>
      </c>
      <c r="H76" s="932"/>
      <c r="I76" s="293" t="s">
        <v>41</v>
      </c>
      <c r="J76" s="294" t="s">
        <v>42</v>
      </c>
      <c r="K76" s="295" t="s">
        <v>55</v>
      </c>
    </row>
    <row r="77" spans="1:11" ht="13.5" customHeight="1" thickTop="1">
      <c r="A77" s="296" t="s">
        <v>26</v>
      </c>
      <c r="B77" s="310">
        <v>13.5</v>
      </c>
      <c r="C77" s="311">
        <v>10.04</v>
      </c>
      <c r="D77" s="311">
        <f>C77-B77</f>
        <v>-3.460000000000001</v>
      </c>
      <c r="E77" s="312">
        <v>-13.27</v>
      </c>
      <c r="F77" s="313">
        <v>-20</v>
      </c>
      <c r="G77" s="991" t="s">
        <v>84</v>
      </c>
      <c r="H77" s="992"/>
      <c r="I77" s="314"/>
      <c r="J77" s="315">
        <v>211.8</v>
      </c>
      <c r="K77" s="316"/>
    </row>
    <row r="78" spans="1:11" ht="13.5" customHeight="1">
      <c r="A78" s="299" t="s">
        <v>27</v>
      </c>
      <c r="B78" s="317"/>
      <c r="C78" s="318">
        <v>37.66</v>
      </c>
      <c r="D78" s="319"/>
      <c r="E78" s="320">
        <v>-18.27</v>
      </c>
      <c r="F78" s="321">
        <v>-40</v>
      </c>
      <c r="G78" s="920" t="s">
        <v>471</v>
      </c>
      <c r="H78" s="921"/>
      <c r="I78" s="317"/>
      <c r="J78" s="322">
        <v>87.4</v>
      </c>
      <c r="K78" s="323"/>
    </row>
    <row r="79" spans="1:11" ht="13.5" customHeight="1">
      <c r="A79" s="299" t="s">
        <v>28</v>
      </c>
      <c r="B79" s="324">
        <v>14.4</v>
      </c>
      <c r="C79" s="322">
        <v>13.8</v>
      </c>
      <c r="D79" s="322">
        <f>C79-B79</f>
        <v>-0.5999999999999996</v>
      </c>
      <c r="E79" s="325">
        <v>25</v>
      </c>
      <c r="F79" s="326">
        <v>35</v>
      </c>
      <c r="G79" s="920" t="s">
        <v>160</v>
      </c>
      <c r="H79" s="921"/>
      <c r="I79" s="317"/>
      <c r="J79" s="322">
        <v>23.9</v>
      </c>
      <c r="K79" s="323"/>
    </row>
    <row r="80" spans="1:11" ht="13.5" customHeight="1">
      <c r="A80" s="299" t="s">
        <v>29</v>
      </c>
      <c r="B80" s="327"/>
      <c r="C80" s="322">
        <v>111.3</v>
      </c>
      <c r="D80" s="328"/>
      <c r="E80" s="325">
        <v>350</v>
      </c>
      <c r="F80" s="329"/>
      <c r="G80" s="920" t="s">
        <v>425</v>
      </c>
      <c r="H80" s="921"/>
      <c r="I80" s="317"/>
      <c r="J80" s="322">
        <v>1.2</v>
      </c>
      <c r="K80" s="323"/>
    </row>
    <row r="81" spans="1:11" ht="13.5" customHeight="1">
      <c r="A81" s="299" t="s">
        <v>30</v>
      </c>
      <c r="B81" s="330">
        <v>0.39</v>
      </c>
      <c r="C81" s="318">
        <v>0.4</v>
      </c>
      <c r="D81" s="318">
        <f>C81-B81</f>
        <v>0.010000000000000009</v>
      </c>
      <c r="E81" s="331"/>
      <c r="F81" s="332"/>
      <c r="G81" s="920" t="s">
        <v>426</v>
      </c>
      <c r="H81" s="921"/>
      <c r="I81" s="317"/>
      <c r="J81" s="322">
        <v>11.1</v>
      </c>
      <c r="K81" s="323"/>
    </row>
    <row r="82" spans="1:11" ht="13.5" customHeight="1">
      <c r="A82" s="299" t="s">
        <v>31</v>
      </c>
      <c r="B82" s="324">
        <v>82.2</v>
      </c>
      <c r="C82" s="322">
        <v>85.9</v>
      </c>
      <c r="D82" s="322">
        <f>C82-B82</f>
        <v>3.700000000000003</v>
      </c>
      <c r="E82" s="331"/>
      <c r="F82" s="332"/>
      <c r="G82" s="920" t="s">
        <v>476</v>
      </c>
      <c r="H82" s="921"/>
      <c r="I82" s="317"/>
      <c r="J82" s="322">
        <v>8.4</v>
      </c>
      <c r="K82" s="323"/>
    </row>
    <row r="83" spans="1:11" ht="13.5" customHeight="1">
      <c r="A83" s="882"/>
      <c r="B83" s="883"/>
      <c r="C83" s="884"/>
      <c r="D83" s="884"/>
      <c r="E83" s="885"/>
      <c r="F83" s="886"/>
      <c r="G83" s="920" t="s">
        <v>477</v>
      </c>
      <c r="H83" s="921"/>
      <c r="I83" s="317"/>
      <c r="J83" s="322">
        <v>17.1</v>
      </c>
      <c r="K83" s="323"/>
    </row>
    <row r="84" spans="1:11" ht="13.5" customHeight="1">
      <c r="A84" s="887"/>
      <c r="B84" s="888"/>
      <c r="C84" s="889"/>
      <c r="D84" s="889"/>
      <c r="E84" s="890"/>
      <c r="F84" s="891"/>
      <c r="G84" s="924" t="s">
        <v>478</v>
      </c>
      <c r="H84" s="925"/>
      <c r="I84" s="344"/>
      <c r="J84" s="335">
        <v>0</v>
      </c>
      <c r="K84" s="345"/>
    </row>
    <row r="85" spans="1:11" ht="10.5">
      <c r="A85" s="234" t="s">
        <v>65</v>
      </c>
      <c r="B85" s="234"/>
      <c r="C85" s="234"/>
      <c r="D85" s="234"/>
      <c r="E85" s="234"/>
      <c r="F85" s="234"/>
      <c r="G85" s="234"/>
      <c r="H85" s="234"/>
      <c r="I85" s="234"/>
      <c r="J85" s="234"/>
      <c r="K85" s="234"/>
    </row>
    <row r="86" ht="10.5">
      <c r="A86" s="121" t="s">
        <v>235</v>
      </c>
    </row>
  </sheetData>
  <sheetProtection password="81BD" sheet="1"/>
  <mergeCells count="45">
    <mergeCell ref="G84:H84"/>
    <mergeCell ref="G78:H78"/>
    <mergeCell ref="G79:H79"/>
    <mergeCell ref="G80:H80"/>
    <mergeCell ref="G81:H81"/>
    <mergeCell ref="G82:H82"/>
    <mergeCell ref="G83:H83"/>
    <mergeCell ref="G54:G55"/>
    <mergeCell ref="H54:H55"/>
    <mergeCell ref="I54:I55"/>
    <mergeCell ref="J54:J55"/>
    <mergeCell ref="G76:H76"/>
    <mergeCell ref="G77:H77"/>
    <mergeCell ref="A54:A55"/>
    <mergeCell ref="B54:B55"/>
    <mergeCell ref="C54:C55"/>
    <mergeCell ref="D54:D55"/>
    <mergeCell ref="E54:E55"/>
    <mergeCell ref="F54:F55"/>
    <mergeCell ref="I18:I19"/>
    <mergeCell ref="A42:A43"/>
    <mergeCell ref="B42:B43"/>
    <mergeCell ref="C42:C43"/>
    <mergeCell ref="D42:D43"/>
    <mergeCell ref="E42:E43"/>
    <mergeCell ref="F42:F43"/>
    <mergeCell ref="G42:G43"/>
    <mergeCell ref="H42:H43"/>
    <mergeCell ref="I42:I43"/>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52" right="0.26" top="0.71" bottom="0.3" header="0.45" footer="0.2"/>
  <pageSetup horizontalDpi="600" verticalDpi="600" orientation="portrait" paperSize="9" scale="90" r:id="rId1"/>
  <rowBreaks count="1" manualBreakCount="1">
    <brk id="64" max="10" man="1"/>
  </rowBreaks>
  <colBreaks count="1" manualBreakCount="1">
    <brk id="11" max="72" man="1"/>
  </colBreaks>
</worksheet>
</file>

<file path=xl/worksheets/sheet18.xml><?xml version="1.0" encoding="utf-8"?>
<worksheet xmlns="http://schemas.openxmlformats.org/spreadsheetml/2006/main" xmlns:r="http://schemas.openxmlformats.org/officeDocument/2006/relationships">
  <dimension ref="A1:M79"/>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488</v>
      </c>
      <c r="B4" s="124"/>
      <c r="G4" s="125" t="s">
        <v>56</v>
      </c>
      <c r="H4" s="126" t="s">
        <v>57</v>
      </c>
      <c r="I4" s="127" t="s">
        <v>58</v>
      </c>
      <c r="J4" s="128" t="s">
        <v>59</v>
      </c>
    </row>
    <row r="5" spans="7:10" ht="13.5" customHeight="1" thickTop="1">
      <c r="G5" s="129">
        <v>6721</v>
      </c>
      <c r="H5" s="130">
        <v>2682</v>
      </c>
      <c r="I5" s="131">
        <v>559</v>
      </c>
      <c r="J5" s="132">
        <v>9962</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16010</v>
      </c>
      <c r="C10" s="136">
        <v>15011</v>
      </c>
      <c r="D10" s="136">
        <v>998</v>
      </c>
      <c r="E10" s="136">
        <v>915</v>
      </c>
      <c r="F10" s="563">
        <v>216</v>
      </c>
      <c r="G10" s="136">
        <v>12979</v>
      </c>
      <c r="H10" s="137" t="s">
        <v>489</v>
      </c>
    </row>
    <row r="11" spans="1:8" ht="13.5" customHeight="1">
      <c r="A11" s="151" t="s">
        <v>1</v>
      </c>
      <c r="B11" s="152">
        <v>16010</v>
      </c>
      <c r="C11" s="153">
        <v>15011</v>
      </c>
      <c r="D11" s="153">
        <v>998</v>
      </c>
      <c r="E11" s="153">
        <v>915</v>
      </c>
      <c r="F11" s="154"/>
      <c r="G11" s="153">
        <v>12979</v>
      </c>
      <c r="H11" s="155" t="s">
        <v>490</v>
      </c>
    </row>
    <row r="12" ht="9.75" customHeight="1"/>
    <row r="13" ht="14.25">
      <c r="A13" s="133" t="s">
        <v>10</v>
      </c>
    </row>
    <row r="14" spans="9:12" ht="10.5">
      <c r="I14" s="122" t="s">
        <v>12</v>
      </c>
      <c r="K14" s="122"/>
      <c r="L14" s="122"/>
    </row>
    <row r="15" spans="1:9" ht="13.5" customHeight="1">
      <c r="A15" s="911" t="s">
        <v>0</v>
      </c>
      <c r="B15" s="907" t="s">
        <v>47</v>
      </c>
      <c r="C15" s="909" t="s">
        <v>48</v>
      </c>
      <c r="D15" s="909" t="s">
        <v>49</v>
      </c>
      <c r="E15" s="896" t="s">
        <v>50</v>
      </c>
      <c r="F15" s="909" t="s">
        <v>61</v>
      </c>
      <c r="G15" s="909" t="s">
        <v>11</v>
      </c>
      <c r="H15" s="896" t="s">
        <v>45</v>
      </c>
      <c r="I15" s="899" t="s">
        <v>8</v>
      </c>
    </row>
    <row r="16" spans="1:9" ht="13.5" customHeight="1" thickBot="1">
      <c r="A16" s="912"/>
      <c r="B16" s="908"/>
      <c r="C16" s="910"/>
      <c r="D16" s="910"/>
      <c r="E16" s="897"/>
      <c r="F16" s="913"/>
      <c r="G16" s="913"/>
      <c r="H16" s="898"/>
      <c r="I16" s="900"/>
    </row>
    <row r="17" spans="1:9" ht="13.5" customHeight="1" thickTop="1">
      <c r="A17" s="134" t="s">
        <v>472</v>
      </c>
      <c r="B17" s="156">
        <v>3551</v>
      </c>
      <c r="C17" s="157">
        <v>3258</v>
      </c>
      <c r="D17" s="157">
        <v>293</v>
      </c>
      <c r="E17" s="157">
        <v>293</v>
      </c>
      <c r="F17" s="157">
        <v>279</v>
      </c>
      <c r="G17" s="354" t="s">
        <v>307</v>
      </c>
      <c r="H17" s="354" t="s">
        <v>307</v>
      </c>
      <c r="I17" s="158"/>
    </row>
    <row r="18" spans="1:9" ht="13.5" customHeight="1">
      <c r="A18" s="138" t="s">
        <v>491</v>
      </c>
      <c r="B18" s="164">
        <v>302</v>
      </c>
      <c r="C18" s="181">
        <v>289</v>
      </c>
      <c r="D18" s="181">
        <v>13</v>
      </c>
      <c r="E18" s="181">
        <v>13</v>
      </c>
      <c r="F18" s="181">
        <v>108</v>
      </c>
      <c r="G18" s="181">
        <v>200</v>
      </c>
      <c r="H18" s="181">
        <v>81</v>
      </c>
      <c r="I18" s="166"/>
    </row>
    <row r="19" spans="1:9" ht="13.5" customHeight="1">
      <c r="A19" s="138" t="s">
        <v>394</v>
      </c>
      <c r="B19" s="164">
        <v>2955</v>
      </c>
      <c r="C19" s="181">
        <v>2949</v>
      </c>
      <c r="D19" s="181">
        <v>6</v>
      </c>
      <c r="E19" s="181">
        <v>6</v>
      </c>
      <c r="F19" s="181">
        <v>67</v>
      </c>
      <c r="G19" s="349" t="s">
        <v>307</v>
      </c>
      <c r="H19" s="349" t="s">
        <v>307</v>
      </c>
      <c r="I19" s="166"/>
    </row>
    <row r="20" spans="1:9" ht="13.5" customHeight="1">
      <c r="A20" s="138" t="s">
        <v>492</v>
      </c>
      <c r="B20" s="164">
        <v>1128</v>
      </c>
      <c r="C20" s="181">
        <v>1105</v>
      </c>
      <c r="D20" s="181">
        <v>22</v>
      </c>
      <c r="E20" s="181">
        <v>22</v>
      </c>
      <c r="F20" s="181">
        <v>222</v>
      </c>
      <c r="G20" s="181">
        <v>5684</v>
      </c>
      <c r="H20" s="181">
        <v>5684</v>
      </c>
      <c r="I20" s="166"/>
    </row>
    <row r="21" spans="1:9" ht="13.5" customHeight="1">
      <c r="A21" s="138" t="s">
        <v>493</v>
      </c>
      <c r="B21" s="164">
        <v>687</v>
      </c>
      <c r="C21" s="181">
        <v>609</v>
      </c>
      <c r="D21" s="181">
        <v>78</v>
      </c>
      <c r="E21" s="181">
        <v>78</v>
      </c>
      <c r="F21" s="181">
        <v>222</v>
      </c>
      <c r="G21" s="181">
        <v>2997</v>
      </c>
      <c r="H21" s="181">
        <v>2997</v>
      </c>
      <c r="I21" s="166"/>
    </row>
    <row r="22" spans="1:9" ht="13.5" customHeight="1">
      <c r="A22" s="138" t="s">
        <v>297</v>
      </c>
      <c r="B22" s="164">
        <v>544</v>
      </c>
      <c r="C22" s="181">
        <v>521</v>
      </c>
      <c r="D22" s="181">
        <v>22</v>
      </c>
      <c r="E22" s="181">
        <v>22</v>
      </c>
      <c r="F22" s="181">
        <v>179</v>
      </c>
      <c r="G22" s="181">
        <v>2215</v>
      </c>
      <c r="H22" s="181">
        <v>2011</v>
      </c>
      <c r="I22" s="166"/>
    </row>
    <row r="23" spans="1:9" ht="13.5" customHeight="1">
      <c r="A23" s="145" t="s">
        <v>84</v>
      </c>
      <c r="B23" s="167">
        <v>304</v>
      </c>
      <c r="C23" s="169">
        <v>290</v>
      </c>
      <c r="D23" s="169">
        <v>14</v>
      </c>
      <c r="E23" s="169">
        <v>351</v>
      </c>
      <c r="F23" s="169">
        <v>90</v>
      </c>
      <c r="G23" s="169">
        <v>2113</v>
      </c>
      <c r="H23" s="169">
        <v>613</v>
      </c>
      <c r="I23" s="170" t="s">
        <v>494</v>
      </c>
    </row>
    <row r="24" spans="1:9" ht="13.5" customHeight="1">
      <c r="A24" s="151" t="s">
        <v>15</v>
      </c>
      <c r="B24" s="171"/>
      <c r="C24" s="187"/>
      <c r="D24" s="187"/>
      <c r="E24" s="172">
        <f>SUM(E17:E23)</f>
        <v>785</v>
      </c>
      <c r="F24" s="353"/>
      <c r="G24" s="172">
        <f>SUM(G17:G23)</f>
        <v>13209</v>
      </c>
      <c r="H24" s="172">
        <f>SUM(H17:H23)</f>
        <v>11386</v>
      </c>
      <c r="I24" s="173"/>
    </row>
    <row r="25" ht="10.5">
      <c r="A25" s="121" t="s">
        <v>25</v>
      </c>
    </row>
    <row r="26" ht="10.5">
      <c r="A26" s="121" t="s">
        <v>54</v>
      </c>
    </row>
    <row r="27" ht="10.5">
      <c r="A27" s="121" t="s">
        <v>53</v>
      </c>
    </row>
    <row r="28" ht="10.5">
      <c r="A28" s="121" t="s">
        <v>52</v>
      </c>
    </row>
    <row r="29" ht="9.75" customHeight="1"/>
    <row r="30" ht="14.25">
      <c r="A30" s="133" t="s">
        <v>13</v>
      </c>
    </row>
    <row r="31" spans="9:10" ht="10.5">
      <c r="I31" s="122" t="s">
        <v>12</v>
      </c>
      <c r="J31" s="122"/>
    </row>
    <row r="32" spans="1:9" ht="13.5" customHeight="1">
      <c r="A32" s="911" t="s">
        <v>14</v>
      </c>
      <c r="B32" s="907" t="s">
        <v>47</v>
      </c>
      <c r="C32" s="909" t="s">
        <v>48</v>
      </c>
      <c r="D32" s="909" t="s">
        <v>49</v>
      </c>
      <c r="E32" s="896" t="s">
        <v>50</v>
      </c>
      <c r="F32" s="909" t="s">
        <v>61</v>
      </c>
      <c r="G32" s="909" t="s">
        <v>11</v>
      </c>
      <c r="H32" s="896" t="s">
        <v>46</v>
      </c>
      <c r="I32" s="899" t="s">
        <v>8</v>
      </c>
    </row>
    <row r="33" spans="1:9" ht="13.5" customHeight="1" thickBot="1">
      <c r="A33" s="912"/>
      <c r="B33" s="908"/>
      <c r="C33" s="910"/>
      <c r="D33" s="910"/>
      <c r="E33" s="897"/>
      <c r="F33" s="913"/>
      <c r="G33" s="913"/>
      <c r="H33" s="898"/>
      <c r="I33" s="900"/>
    </row>
    <row r="34" spans="1:9" ht="13.5" customHeight="1" thickTop="1">
      <c r="A34" s="134" t="s">
        <v>98</v>
      </c>
      <c r="B34" s="156">
        <v>80</v>
      </c>
      <c r="C34" s="157">
        <v>77</v>
      </c>
      <c r="D34" s="157">
        <v>3</v>
      </c>
      <c r="E34" s="157">
        <v>3</v>
      </c>
      <c r="F34" s="354" t="s">
        <v>307</v>
      </c>
      <c r="G34" s="354" t="s">
        <v>307</v>
      </c>
      <c r="H34" s="354" t="s">
        <v>307</v>
      </c>
      <c r="I34" s="175"/>
    </row>
    <row r="35" spans="1:9" ht="13.5" customHeight="1">
      <c r="A35" s="138" t="s">
        <v>302</v>
      </c>
      <c r="B35" s="164">
        <v>13669</v>
      </c>
      <c r="C35" s="181">
        <v>13204</v>
      </c>
      <c r="D35" s="181">
        <v>465</v>
      </c>
      <c r="E35" s="181">
        <v>465</v>
      </c>
      <c r="F35" s="181">
        <v>4030</v>
      </c>
      <c r="G35" s="349" t="s">
        <v>307</v>
      </c>
      <c r="H35" s="349" t="s">
        <v>307</v>
      </c>
      <c r="I35" s="166"/>
    </row>
    <row r="36" spans="1:9" ht="13.5" customHeight="1">
      <c r="A36" s="138" t="s">
        <v>495</v>
      </c>
      <c r="B36" s="164">
        <v>954</v>
      </c>
      <c r="C36" s="181">
        <v>912</v>
      </c>
      <c r="D36" s="181">
        <v>42</v>
      </c>
      <c r="E36" s="181">
        <v>42</v>
      </c>
      <c r="F36" s="181">
        <v>8</v>
      </c>
      <c r="G36" s="349" t="s">
        <v>307</v>
      </c>
      <c r="H36" s="349" t="s">
        <v>307</v>
      </c>
      <c r="I36" s="166"/>
    </row>
    <row r="37" spans="1:9" ht="13.5" customHeight="1">
      <c r="A37" s="138" t="s">
        <v>94</v>
      </c>
      <c r="B37" s="164">
        <v>1749</v>
      </c>
      <c r="C37" s="181">
        <v>1720</v>
      </c>
      <c r="D37" s="181">
        <v>29</v>
      </c>
      <c r="E37" s="181">
        <v>29</v>
      </c>
      <c r="F37" s="349" t="s">
        <v>307</v>
      </c>
      <c r="G37" s="181">
        <v>3294</v>
      </c>
      <c r="H37" s="181">
        <v>429</v>
      </c>
      <c r="I37" s="166"/>
    </row>
    <row r="38" spans="1:9" ht="13.5" customHeight="1">
      <c r="A38" s="138" t="s">
        <v>349</v>
      </c>
      <c r="B38" s="164">
        <v>91</v>
      </c>
      <c r="C38" s="181">
        <v>76</v>
      </c>
      <c r="D38" s="181">
        <v>15</v>
      </c>
      <c r="E38" s="181">
        <v>15</v>
      </c>
      <c r="F38" s="349" t="s">
        <v>307</v>
      </c>
      <c r="G38" s="349" t="s">
        <v>307</v>
      </c>
      <c r="H38" s="349" t="s">
        <v>307</v>
      </c>
      <c r="I38" s="166"/>
    </row>
    <row r="39" spans="1:9" ht="13.5" customHeight="1">
      <c r="A39" s="138" t="s">
        <v>99</v>
      </c>
      <c r="B39" s="164">
        <v>1541</v>
      </c>
      <c r="C39" s="181">
        <v>1329</v>
      </c>
      <c r="D39" s="181">
        <v>212</v>
      </c>
      <c r="E39" s="181">
        <v>212</v>
      </c>
      <c r="F39" s="349" t="s">
        <v>307</v>
      </c>
      <c r="G39" s="349" t="s">
        <v>307</v>
      </c>
      <c r="H39" s="349" t="s">
        <v>307</v>
      </c>
      <c r="I39" s="166"/>
    </row>
    <row r="40" spans="1:9" ht="13.5" customHeight="1">
      <c r="A40" s="138" t="s">
        <v>496</v>
      </c>
      <c r="B40" s="164">
        <v>80</v>
      </c>
      <c r="C40" s="181">
        <v>73</v>
      </c>
      <c r="D40" s="181">
        <v>7</v>
      </c>
      <c r="E40" s="181">
        <v>7</v>
      </c>
      <c r="F40" s="181">
        <v>6</v>
      </c>
      <c r="G40" s="349" t="s">
        <v>307</v>
      </c>
      <c r="H40" s="349" t="s">
        <v>307</v>
      </c>
      <c r="I40" s="166"/>
    </row>
    <row r="41" spans="1:9" ht="13.5" customHeight="1">
      <c r="A41" s="138" t="s">
        <v>497</v>
      </c>
      <c r="B41" s="164">
        <v>4556</v>
      </c>
      <c r="C41" s="181">
        <v>4307</v>
      </c>
      <c r="D41" s="181">
        <v>249</v>
      </c>
      <c r="E41" s="181">
        <v>249</v>
      </c>
      <c r="F41" s="349" t="s">
        <v>307</v>
      </c>
      <c r="G41" s="349" t="s">
        <v>307</v>
      </c>
      <c r="H41" s="349" t="s">
        <v>307</v>
      </c>
      <c r="I41" s="166"/>
    </row>
    <row r="42" spans="1:9" ht="13.5" customHeight="1">
      <c r="A42" s="138" t="s">
        <v>498</v>
      </c>
      <c r="B42" s="164">
        <v>979</v>
      </c>
      <c r="C42" s="181">
        <v>865</v>
      </c>
      <c r="D42" s="181">
        <v>114</v>
      </c>
      <c r="E42" s="181">
        <v>114</v>
      </c>
      <c r="F42" s="181">
        <v>30</v>
      </c>
      <c r="G42" s="181">
        <v>624</v>
      </c>
      <c r="H42" s="181">
        <v>266</v>
      </c>
      <c r="I42" s="166"/>
    </row>
    <row r="43" spans="1:9" ht="13.5" customHeight="1">
      <c r="A43" s="138" t="s">
        <v>499</v>
      </c>
      <c r="B43" s="164">
        <v>93</v>
      </c>
      <c r="C43" s="181">
        <v>89</v>
      </c>
      <c r="D43" s="181">
        <v>4</v>
      </c>
      <c r="E43" s="181">
        <v>4</v>
      </c>
      <c r="F43" s="181">
        <v>7</v>
      </c>
      <c r="G43" s="181">
        <v>1</v>
      </c>
      <c r="H43" s="181">
        <v>0</v>
      </c>
      <c r="I43" s="166"/>
    </row>
    <row r="44" spans="1:9" ht="13.5" customHeight="1">
      <c r="A44" s="145" t="s">
        <v>500</v>
      </c>
      <c r="B44" s="167">
        <v>264</v>
      </c>
      <c r="C44" s="169">
        <v>251</v>
      </c>
      <c r="D44" s="169">
        <v>13</v>
      </c>
      <c r="E44" s="169">
        <v>13</v>
      </c>
      <c r="F44" s="352" t="s">
        <v>307</v>
      </c>
      <c r="G44" s="352" t="s">
        <v>307</v>
      </c>
      <c r="H44" s="352" t="s">
        <v>307</v>
      </c>
      <c r="I44" s="170"/>
    </row>
    <row r="45" spans="1:9" ht="13.5" customHeight="1">
      <c r="A45" s="151" t="s">
        <v>16</v>
      </c>
      <c r="B45" s="171"/>
      <c r="C45" s="187"/>
      <c r="D45" s="187"/>
      <c r="E45" s="172">
        <f>SUM(E34:E44)</f>
        <v>1153</v>
      </c>
      <c r="F45" s="353"/>
      <c r="G45" s="172">
        <f>SUM(G34:G44)</f>
        <v>3919</v>
      </c>
      <c r="H45" s="172">
        <f>SUM(H34:H44)</f>
        <v>695</v>
      </c>
      <c r="I45" s="188"/>
    </row>
    <row r="46" ht="9.75" customHeight="1">
      <c r="A46" s="189"/>
    </row>
    <row r="47" ht="14.25">
      <c r="A47" s="133" t="s">
        <v>62</v>
      </c>
    </row>
    <row r="48" ht="10.5">
      <c r="J48" s="122" t="s">
        <v>12</v>
      </c>
    </row>
    <row r="49" spans="1:10" ht="13.5" customHeight="1">
      <c r="A49" s="905" t="s">
        <v>17</v>
      </c>
      <c r="B49" s="907" t="s">
        <v>19</v>
      </c>
      <c r="C49" s="909" t="s">
        <v>51</v>
      </c>
      <c r="D49" s="909" t="s">
        <v>20</v>
      </c>
      <c r="E49" s="909" t="s">
        <v>21</v>
      </c>
      <c r="F49" s="909" t="s">
        <v>22</v>
      </c>
      <c r="G49" s="896" t="s">
        <v>23</v>
      </c>
      <c r="H49" s="896" t="s">
        <v>24</v>
      </c>
      <c r="I49" s="896" t="s">
        <v>66</v>
      </c>
      <c r="J49" s="899" t="s">
        <v>8</v>
      </c>
    </row>
    <row r="50" spans="1:10" ht="13.5" customHeight="1" thickBot="1">
      <c r="A50" s="906"/>
      <c r="B50" s="908"/>
      <c r="C50" s="910"/>
      <c r="D50" s="910"/>
      <c r="E50" s="910"/>
      <c r="F50" s="910"/>
      <c r="G50" s="897"/>
      <c r="H50" s="897"/>
      <c r="I50" s="898"/>
      <c r="J50" s="900"/>
    </row>
    <row r="51" spans="1:10" ht="13.5" customHeight="1" thickTop="1">
      <c r="A51" s="134" t="s">
        <v>501</v>
      </c>
      <c r="B51" s="156">
        <v>23</v>
      </c>
      <c r="C51" s="157">
        <v>137</v>
      </c>
      <c r="D51" s="157">
        <v>5</v>
      </c>
      <c r="E51" s="354" t="s">
        <v>307</v>
      </c>
      <c r="F51" s="354" t="s">
        <v>307</v>
      </c>
      <c r="G51" s="157">
        <v>2329</v>
      </c>
      <c r="H51" s="354" t="s">
        <v>307</v>
      </c>
      <c r="I51" s="354" t="s">
        <v>307</v>
      </c>
      <c r="J51" s="158"/>
    </row>
    <row r="52" spans="1:10" ht="13.5" customHeight="1">
      <c r="A52" s="134" t="s">
        <v>502</v>
      </c>
      <c r="B52" s="159">
        <v>-6</v>
      </c>
      <c r="C52" s="160">
        <v>158</v>
      </c>
      <c r="D52" s="160">
        <v>50</v>
      </c>
      <c r="E52" s="361" t="s">
        <v>307</v>
      </c>
      <c r="F52" s="361" t="s">
        <v>307</v>
      </c>
      <c r="G52" s="361" t="s">
        <v>307</v>
      </c>
      <c r="H52" s="361" t="s">
        <v>307</v>
      </c>
      <c r="I52" s="361" t="s">
        <v>307</v>
      </c>
      <c r="J52" s="158"/>
    </row>
    <row r="53" spans="1:10" ht="13.5" customHeight="1">
      <c r="A53" s="134" t="s">
        <v>503</v>
      </c>
      <c r="B53" s="159">
        <v>-8</v>
      </c>
      <c r="C53" s="160">
        <v>54</v>
      </c>
      <c r="D53" s="160">
        <v>50</v>
      </c>
      <c r="E53" s="361" t="s">
        <v>307</v>
      </c>
      <c r="F53" s="361" t="s">
        <v>307</v>
      </c>
      <c r="G53" s="361" t="s">
        <v>307</v>
      </c>
      <c r="H53" s="361" t="s">
        <v>307</v>
      </c>
      <c r="I53" s="361" t="s">
        <v>307</v>
      </c>
      <c r="J53" s="158"/>
    </row>
    <row r="54" spans="1:10" ht="13.5" customHeight="1">
      <c r="A54" s="138" t="s">
        <v>504</v>
      </c>
      <c r="B54" s="164">
        <v>-4</v>
      </c>
      <c r="C54" s="181">
        <v>73</v>
      </c>
      <c r="D54" s="181">
        <v>50</v>
      </c>
      <c r="E54" s="361" t="s">
        <v>307</v>
      </c>
      <c r="F54" s="361" t="s">
        <v>307</v>
      </c>
      <c r="G54" s="361" t="s">
        <v>307</v>
      </c>
      <c r="H54" s="361" t="s">
        <v>307</v>
      </c>
      <c r="I54" s="361" t="s">
        <v>307</v>
      </c>
      <c r="J54" s="166"/>
    </row>
    <row r="55" spans="1:10" ht="13.5" customHeight="1">
      <c r="A55" s="138" t="s">
        <v>505</v>
      </c>
      <c r="B55" s="164">
        <v>1</v>
      </c>
      <c r="C55" s="181">
        <v>16</v>
      </c>
      <c r="D55" s="181">
        <v>8</v>
      </c>
      <c r="E55" s="361" t="s">
        <v>307</v>
      </c>
      <c r="F55" s="361" t="s">
        <v>307</v>
      </c>
      <c r="G55" s="361" t="s">
        <v>307</v>
      </c>
      <c r="H55" s="361" t="s">
        <v>307</v>
      </c>
      <c r="I55" s="361" t="s">
        <v>307</v>
      </c>
      <c r="J55" s="166"/>
    </row>
    <row r="56" spans="1:10" ht="13.5" customHeight="1">
      <c r="A56" s="145" t="s">
        <v>506</v>
      </c>
      <c r="B56" s="167">
        <v>-99</v>
      </c>
      <c r="C56" s="169">
        <v>-52</v>
      </c>
      <c r="D56" s="169">
        <v>5</v>
      </c>
      <c r="E56" s="169">
        <v>52</v>
      </c>
      <c r="F56" s="169">
        <v>171</v>
      </c>
      <c r="G56" s="352" t="s">
        <v>307</v>
      </c>
      <c r="H56" s="352" t="s">
        <v>307</v>
      </c>
      <c r="I56" s="352" t="s">
        <v>307</v>
      </c>
      <c r="J56" s="170"/>
    </row>
    <row r="57" spans="1:10" ht="13.5" customHeight="1">
      <c r="A57" s="200" t="s">
        <v>18</v>
      </c>
      <c r="B57" s="215"/>
      <c r="C57" s="353"/>
      <c r="D57" s="172">
        <f>SUM(D51:D56)</f>
        <v>168</v>
      </c>
      <c r="E57" s="172">
        <f>SUM(E51:E56)</f>
        <v>52</v>
      </c>
      <c r="F57" s="172">
        <f>SUM(F51:F56)</f>
        <v>171</v>
      </c>
      <c r="G57" s="172">
        <f>SUM(G51:G56)</f>
        <v>2329</v>
      </c>
      <c r="H57" s="367" t="s">
        <v>307</v>
      </c>
      <c r="I57" s="367" t="s">
        <v>307</v>
      </c>
      <c r="J57" s="173"/>
    </row>
    <row r="58" ht="10.5">
      <c r="A58" s="121" t="s">
        <v>60</v>
      </c>
    </row>
    <row r="59" ht="9.75" customHeight="1"/>
    <row r="60" ht="14.25">
      <c r="A60" s="133" t="s">
        <v>43</v>
      </c>
    </row>
    <row r="61" ht="10.5">
      <c r="D61" s="122" t="s">
        <v>12</v>
      </c>
    </row>
    <row r="62" spans="1:4" ht="21.75" thickBot="1">
      <c r="A62" s="201" t="s">
        <v>36</v>
      </c>
      <c r="B62" s="202" t="s">
        <v>41</v>
      </c>
      <c r="C62" s="203" t="s">
        <v>42</v>
      </c>
      <c r="D62" s="204" t="s">
        <v>55</v>
      </c>
    </row>
    <row r="63" spans="1:4" ht="13.5" customHeight="1" thickTop="1">
      <c r="A63" s="205" t="s">
        <v>37</v>
      </c>
      <c r="B63" s="206"/>
      <c r="C63" s="157">
        <v>3703</v>
      </c>
      <c r="D63" s="207"/>
    </row>
    <row r="64" spans="1:4" ht="13.5" customHeight="1">
      <c r="A64" s="208" t="s">
        <v>38</v>
      </c>
      <c r="B64" s="209"/>
      <c r="C64" s="181">
        <v>206</v>
      </c>
      <c r="D64" s="210"/>
    </row>
    <row r="65" spans="1:4" ht="13.5" customHeight="1">
      <c r="A65" s="211" t="s">
        <v>39</v>
      </c>
      <c r="B65" s="212"/>
      <c r="C65" s="169">
        <v>3951</v>
      </c>
      <c r="D65" s="213"/>
    </row>
    <row r="66" spans="1:4" ht="13.5" customHeight="1">
      <c r="A66" s="214" t="s">
        <v>40</v>
      </c>
      <c r="B66" s="215"/>
      <c r="C66" s="172">
        <f>SUM(C63:C65)</f>
        <v>7860</v>
      </c>
      <c r="D66" s="216"/>
    </row>
    <row r="67" spans="1:4" ht="10.5">
      <c r="A67" s="121" t="s">
        <v>64</v>
      </c>
      <c r="B67" s="217"/>
      <c r="C67" s="217"/>
      <c r="D67" s="217"/>
    </row>
    <row r="68" spans="1:4" ht="9.75" customHeight="1">
      <c r="A68" s="218"/>
      <c r="B68" s="217"/>
      <c r="C68" s="217"/>
      <c r="D68" s="217"/>
    </row>
    <row r="69" ht="14.25">
      <c r="A69" s="133" t="s">
        <v>63</v>
      </c>
    </row>
    <row r="70" ht="10.5" customHeight="1">
      <c r="A70" s="133"/>
    </row>
    <row r="71" spans="1:11" ht="21.75" thickBot="1">
      <c r="A71" s="201" t="s">
        <v>34</v>
      </c>
      <c r="B71" s="202" t="s">
        <v>41</v>
      </c>
      <c r="C71" s="203" t="s">
        <v>42</v>
      </c>
      <c r="D71" s="203" t="s">
        <v>55</v>
      </c>
      <c r="E71" s="219" t="s">
        <v>32</v>
      </c>
      <c r="F71" s="204" t="s">
        <v>33</v>
      </c>
      <c r="G71" s="901" t="s">
        <v>44</v>
      </c>
      <c r="H71" s="902"/>
      <c r="I71" s="202" t="s">
        <v>41</v>
      </c>
      <c r="J71" s="203" t="s">
        <v>42</v>
      </c>
      <c r="K71" s="204" t="s">
        <v>55</v>
      </c>
    </row>
    <row r="72" spans="1:11" ht="13.5" customHeight="1" thickTop="1">
      <c r="A72" s="205" t="s">
        <v>26</v>
      </c>
      <c r="B72" s="368">
        <v>8.25</v>
      </c>
      <c r="C72" s="369">
        <v>9.18</v>
      </c>
      <c r="D72" s="369">
        <f>C72-B72</f>
        <v>0.9299999999999997</v>
      </c>
      <c r="E72" s="370" t="s">
        <v>507</v>
      </c>
      <c r="F72" s="371" t="s">
        <v>232</v>
      </c>
      <c r="G72" s="946" t="s">
        <v>492</v>
      </c>
      <c r="H72" s="947"/>
      <c r="I72" s="220"/>
      <c r="J72" s="221">
        <v>24.9</v>
      </c>
      <c r="K72" s="222"/>
    </row>
    <row r="73" spans="1:11" ht="13.5" customHeight="1">
      <c r="A73" s="614" t="s">
        <v>27</v>
      </c>
      <c r="B73" s="223"/>
      <c r="C73" s="372">
        <v>17.08</v>
      </c>
      <c r="D73" s="373"/>
      <c r="E73" s="374" t="s">
        <v>508</v>
      </c>
      <c r="F73" s="375" t="s">
        <v>234</v>
      </c>
      <c r="G73" s="948" t="s">
        <v>493</v>
      </c>
      <c r="H73" s="949"/>
      <c r="I73" s="223"/>
      <c r="J73" s="224">
        <v>187.2</v>
      </c>
      <c r="K73" s="225"/>
    </row>
    <row r="74" spans="1:11" ht="13.5" customHeight="1">
      <c r="A74" s="208" t="s">
        <v>28</v>
      </c>
      <c r="B74" s="377">
        <v>11.4</v>
      </c>
      <c r="C74" s="224">
        <v>10.5</v>
      </c>
      <c r="D74" s="224">
        <f>C74-B74</f>
        <v>-0.9000000000000004</v>
      </c>
      <c r="E74" s="378">
        <v>25</v>
      </c>
      <c r="F74" s="379">
        <v>35</v>
      </c>
      <c r="G74" s="948" t="s">
        <v>297</v>
      </c>
      <c r="H74" s="949"/>
      <c r="I74" s="223"/>
      <c r="J74" s="224">
        <v>19.3</v>
      </c>
      <c r="K74" s="225"/>
    </row>
    <row r="75" spans="1:11" ht="13.5" customHeight="1">
      <c r="A75" s="208" t="s">
        <v>29</v>
      </c>
      <c r="B75" s="380"/>
      <c r="C75" s="224">
        <v>42.2</v>
      </c>
      <c r="D75" s="381"/>
      <c r="E75" s="378">
        <v>350</v>
      </c>
      <c r="F75" s="382"/>
      <c r="G75" s="993" t="s">
        <v>84</v>
      </c>
      <c r="H75" s="994"/>
      <c r="I75" s="686"/>
      <c r="J75" s="687">
        <v>139.7</v>
      </c>
      <c r="K75" s="688"/>
    </row>
    <row r="76" spans="1:11" ht="13.5" customHeight="1">
      <c r="A76" s="208" t="s">
        <v>30</v>
      </c>
      <c r="B76" s="383">
        <v>0.75</v>
      </c>
      <c r="C76" s="372">
        <v>0.76</v>
      </c>
      <c r="D76" s="372">
        <f>C76-B76</f>
        <v>0.010000000000000009</v>
      </c>
      <c r="E76" s="384"/>
      <c r="F76" s="385"/>
      <c r="G76" s="948"/>
      <c r="H76" s="949"/>
      <c r="I76" s="223"/>
      <c r="J76" s="224"/>
      <c r="K76" s="225"/>
    </row>
    <row r="77" spans="1:11" ht="13.5" customHeight="1">
      <c r="A77" s="386" t="s">
        <v>31</v>
      </c>
      <c r="B77" s="387">
        <v>85.1</v>
      </c>
      <c r="C77" s="232">
        <v>82.7</v>
      </c>
      <c r="D77" s="232">
        <f>C77-B77</f>
        <v>-2.3999999999999915</v>
      </c>
      <c r="E77" s="389"/>
      <c r="F77" s="390"/>
      <c r="G77" s="894"/>
      <c r="H77" s="895"/>
      <c r="I77" s="231"/>
      <c r="J77" s="232"/>
      <c r="K77" s="233"/>
    </row>
    <row r="78" ht="10.5">
      <c r="A78" s="121" t="s">
        <v>65</v>
      </c>
    </row>
    <row r="79" ht="10.5">
      <c r="A79" s="121" t="s">
        <v>109</v>
      </c>
    </row>
  </sheetData>
  <sheetProtection password="81BD" sheet="1"/>
  <mergeCells count="43">
    <mergeCell ref="G73:H73"/>
    <mergeCell ref="G74:H74"/>
    <mergeCell ref="G75:H75"/>
    <mergeCell ref="G76:H76"/>
    <mergeCell ref="G77:H77"/>
    <mergeCell ref="G49:G50"/>
    <mergeCell ref="H49:H50"/>
    <mergeCell ref="I49:I50"/>
    <mergeCell ref="J49:J50"/>
    <mergeCell ref="G71:H71"/>
    <mergeCell ref="G72:H72"/>
    <mergeCell ref="A49:A50"/>
    <mergeCell ref="B49:B50"/>
    <mergeCell ref="C49:C50"/>
    <mergeCell ref="D49:D50"/>
    <mergeCell ref="E49:E50"/>
    <mergeCell ref="F49:F50"/>
    <mergeCell ref="I15:I16"/>
    <mergeCell ref="A32:A33"/>
    <mergeCell ref="B32:B33"/>
    <mergeCell ref="C32:C33"/>
    <mergeCell ref="D32:D33"/>
    <mergeCell ref="E32:E33"/>
    <mergeCell ref="F32:F33"/>
    <mergeCell ref="G32:G33"/>
    <mergeCell ref="H32:H33"/>
    <mergeCell ref="I32:I33"/>
    <mergeCell ref="G8:G9"/>
    <mergeCell ref="H8:H9"/>
    <mergeCell ref="A15:A16"/>
    <mergeCell ref="B15:B16"/>
    <mergeCell ref="C15:C16"/>
    <mergeCell ref="D15:D16"/>
    <mergeCell ref="E15:E16"/>
    <mergeCell ref="F15:F16"/>
    <mergeCell ref="G15:G16"/>
    <mergeCell ref="H15:H16"/>
    <mergeCell ref="A8:A9"/>
    <mergeCell ref="B8:B9"/>
    <mergeCell ref="C8:C9"/>
    <mergeCell ref="D8:D9"/>
    <mergeCell ref="E8:E9"/>
    <mergeCell ref="F8:F9"/>
  </mergeCells>
  <printOptions horizontalCentered="1" verticalCentered="1"/>
  <pageMargins left="0.4330708661417323" right="0.3937007874015748" top="0.7086614173228347" bottom="0.31496062992125984" header="0.4330708661417323" footer="0.1968503937007874"/>
  <pageSetup horizontalDpi="300" verticalDpi="300" orientation="portrait" paperSize="9" scale="78" r:id="rId1"/>
  <colBreaks count="1" manualBreakCount="1">
    <brk id="11" max="72" man="1"/>
  </colBreaks>
</worksheet>
</file>

<file path=xl/worksheets/sheet19.xml><?xml version="1.0" encoding="utf-8"?>
<worksheet xmlns="http://schemas.openxmlformats.org/spreadsheetml/2006/main" xmlns:r="http://schemas.openxmlformats.org/officeDocument/2006/relationships">
  <dimension ref="A1:M88"/>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7.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509</v>
      </c>
      <c r="B4" s="124"/>
      <c r="G4" s="125" t="s">
        <v>56</v>
      </c>
      <c r="H4" s="126" t="s">
        <v>57</v>
      </c>
      <c r="I4" s="127" t="s">
        <v>58</v>
      </c>
      <c r="J4" s="128" t="s">
        <v>59</v>
      </c>
    </row>
    <row r="5" spans="7:10" ht="13.5" customHeight="1" thickTop="1">
      <c r="G5" s="129">
        <v>6468</v>
      </c>
      <c r="H5" s="130">
        <v>11461</v>
      </c>
      <c r="I5" s="131">
        <v>860</v>
      </c>
      <c r="J5" s="132">
        <f>SUM(G5:I5)</f>
        <v>18789</v>
      </c>
    </row>
    <row r="6" ht="14.25">
      <c r="A6" s="133" t="s">
        <v>2</v>
      </c>
    </row>
    <row r="7" spans="8:9" ht="10.5">
      <c r="H7" s="122"/>
      <c r="I7" s="122" t="s">
        <v>12</v>
      </c>
    </row>
    <row r="8" spans="1:9" ht="13.5" customHeight="1">
      <c r="A8" s="911" t="s">
        <v>0</v>
      </c>
      <c r="B8" s="915" t="s">
        <v>3</v>
      </c>
      <c r="C8" s="914" t="s">
        <v>4</v>
      </c>
      <c r="D8" s="914" t="s">
        <v>5</v>
      </c>
      <c r="E8" s="914" t="s">
        <v>6</v>
      </c>
      <c r="F8" s="909" t="s">
        <v>61</v>
      </c>
      <c r="G8" s="914" t="s">
        <v>7</v>
      </c>
      <c r="H8" s="995" t="s">
        <v>8</v>
      </c>
      <c r="I8" s="996"/>
    </row>
    <row r="9" spans="1:9" ht="13.5" customHeight="1" thickBot="1">
      <c r="A9" s="912"/>
      <c r="B9" s="908"/>
      <c r="C9" s="910"/>
      <c r="D9" s="910"/>
      <c r="E9" s="910"/>
      <c r="F9" s="913"/>
      <c r="G9" s="910"/>
      <c r="H9" s="997"/>
      <c r="I9" s="998"/>
    </row>
    <row r="10" spans="1:11" ht="27" customHeight="1" thickTop="1">
      <c r="A10" s="134" t="s">
        <v>9</v>
      </c>
      <c r="B10" s="135">
        <v>29840</v>
      </c>
      <c r="C10" s="136">
        <v>28694</v>
      </c>
      <c r="D10" s="136">
        <v>1147</v>
      </c>
      <c r="E10" s="136">
        <v>1132</v>
      </c>
      <c r="F10" s="136">
        <v>280</v>
      </c>
      <c r="G10" s="136">
        <v>52630</v>
      </c>
      <c r="H10" s="999" t="s">
        <v>510</v>
      </c>
      <c r="I10" s="1000"/>
      <c r="J10" s="1001"/>
      <c r="K10" s="1001"/>
    </row>
    <row r="11" spans="1:9" ht="13.5" customHeight="1">
      <c r="A11" s="138" t="s">
        <v>511</v>
      </c>
      <c r="B11" s="139">
        <v>12</v>
      </c>
      <c r="C11" s="140">
        <v>12</v>
      </c>
      <c r="D11" s="140">
        <v>0</v>
      </c>
      <c r="E11" s="140">
        <v>0</v>
      </c>
      <c r="F11" s="140">
        <v>9</v>
      </c>
      <c r="G11" s="347" t="s">
        <v>114</v>
      </c>
      <c r="H11" s="1002" t="s">
        <v>512</v>
      </c>
      <c r="I11" s="1003"/>
    </row>
    <row r="12" spans="1:9" ht="13.5" customHeight="1">
      <c r="A12" s="138" t="s">
        <v>467</v>
      </c>
      <c r="B12" s="139">
        <v>12</v>
      </c>
      <c r="C12" s="140">
        <v>12</v>
      </c>
      <c r="D12" s="347" t="s">
        <v>114</v>
      </c>
      <c r="E12" s="347" t="s">
        <v>114</v>
      </c>
      <c r="F12" s="140">
        <v>4</v>
      </c>
      <c r="G12" s="347" t="s">
        <v>114</v>
      </c>
      <c r="H12" s="1002" t="s">
        <v>513</v>
      </c>
      <c r="I12" s="1003"/>
    </row>
    <row r="13" spans="1:9" ht="13.5" customHeight="1">
      <c r="A13" s="145"/>
      <c r="B13" s="146"/>
      <c r="C13" s="149"/>
      <c r="D13" s="149"/>
      <c r="E13" s="149"/>
      <c r="F13" s="149"/>
      <c r="G13" s="149"/>
      <c r="H13" s="1004"/>
      <c r="I13" s="1005"/>
    </row>
    <row r="14" spans="1:9" ht="13.5" customHeight="1">
      <c r="A14" s="151" t="s">
        <v>1</v>
      </c>
      <c r="B14" s="152">
        <f>SUM(B10:B13)</f>
        <v>29864</v>
      </c>
      <c r="C14" s="153">
        <f>SUM(C10:C13)</f>
        <v>28718</v>
      </c>
      <c r="D14" s="153">
        <f>SUM(D10:D13)</f>
        <v>1147</v>
      </c>
      <c r="E14" s="153">
        <f>SUM(E10:E13)</f>
        <v>1132</v>
      </c>
      <c r="F14" s="154"/>
      <c r="G14" s="153">
        <f>SUM(G10:G13)</f>
        <v>52630</v>
      </c>
      <c r="H14" s="1006"/>
      <c r="I14" s="1007"/>
    </row>
    <row r="15" ht="9.75" customHeight="1"/>
    <row r="16" ht="14.25">
      <c r="A16" s="133" t="s">
        <v>10</v>
      </c>
    </row>
    <row r="17" spans="9:12" ht="10.5">
      <c r="I17" s="122" t="s">
        <v>12</v>
      </c>
      <c r="K17" s="122"/>
      <c r="L17" s="122"/>
    </row>
    <row r="18" spans="1:10" ht="13.5" customHeight="1">
      <c r="A18" s="911" t="s">
        <v>0</v>
      </c>
      <c r="B18" s="907" t="s">
        <v>47</v>
      </c>
      <c r="C18" s="909" t="s">
        <v>48</v>
      </c>
      <c r="D18" s="909" t="s">
        <v>49</v>
      </c>
      <c r="E18" s="896" t="s">
        <v>50</v>
      </c>
      <c r="F18" s="909" t="s">
        <v>61</v>
      </c>
      <c r="G18" s="909" t="s">
        <v>11</v>
      </c>
      <c r="H18" s="896" t="s">
        <v>45</v>
      </c>
      <c r="I18" s="995" t="s">
        <v>8</v>
      </c>
      <c r="J18" s="996"/>
    </row>
    <row r="19" spans="1:10" ht="13.5" customHeight="1" thickBot="1">
      <c r="A19" s="912"/>
      <c r="B19" s="908"/>
      <c r="C19" s="910"/>
      <c r="D19" s="910"/>
      <c r="E19" s="897"/>
      <c r="F19" s="913"/>
      <c r="G19" s="913"/>
      <c r="H19" s="898"/>
      <c r="I19" s="997"/>
      <c r="J19" s="998"/>
    </row>
    <row r="20" spans="1:10" ht="13.5" customHeight="1" thickTop="1">
      <c r="A20" s="134" t="s">
        <v>84</v>
      </c>
      <c r="B20" s="156">
        <v>294</v>
      </c>
      <c r="C20" s="157">
        <v>270</v>
      </c>
      <c r="D20" s="157">
        <v>24</v>
      </c>
      <c r="E20" s="40">
        <v>613</v>
      </c>
      <c r="F20" s="157">
        <v>126</v>
      </c>
      <c r="G20" s="157">
        <v>1844</v>
      </c>
      <c r="H20" s="174">
        <v>1143</v>
      </c>
      <c r="I20" s="999" t="s">
        <v>85</v>
      </c>
      <c r="J20" s="1000"/>
    </row>
    <row r="21" spans="1:10" ht="13.5" customHeight="1">
      <c r="A21" s="134" t="s">
        <v>514</v>
      </c>
      <c r="B21" s="159">
        <v>3491</v>
      </c>
      <c r="C21" s="160">
        <v>4104</v>
      </c>
      <c r="D21" s="160">
        <v>-613</v>
      </c>
      <c r="E21" s="161">
        <v>542</v>
      </c>
      <c r="F21" s="160">
        <v>433</v>
      </c>
      <c r="G21" s="160">
        <v>8691</v>
      </c>
      <c r="H21" s="163">
        <v>4170</v>
      </c>
      <c r="I21" s="1008" t="s">
        <v>515</v>
      </c>
      <c r="J21" s="1009"/>
    </row>
    <row r="22" spans="1:10" ht="13.5" customHeight="1">
      <c r="A22" s="138" t="s">
        <v>516</v>
      </c>
      <c r="B22" s="164">
        <v>5134</v>
      </c>
      <c r="C22" s="181">
        <v>4814</v>
      </c>
      <c r="D22" s="181">
        <v>320</v>
      </c>
      <c r="E22" s="181">
        <v>320</v>
      </c>
      <c r="F22" s="181">
        <v>317</v>
      </c>
      <c r="G22" s="349" t="s">
        <v>114</v>
      </c>
      <c r="H22" s="349" t="s">
        <v>177</v>
      </c>
      <c r="I22" s="1008"/>
      <c r="J22" s="1009"/>
    </row>
    <row r="23" spans="1:10" ht="27" customHeight="1">
      <c r="A23" s="689" t="s">
        <v>517</v>
      </c>
      <c r="B23" s="164">
        <v>701</v>
      </c>
      <c r="C23" s="181">
        <v>686</v>
      </c>
      <c r="D23" s="181">
        <v>15</v>
      </c>
      <c r="E23" s="181">
        <v>15</v>
      </c>
      <c r="F23" s="181">
        <v>52</v>
      </c>
      <c r="G23" s="7">
        <v>637</v>
      </c>
      <c r="H23" s="165">
        <v>67</v>
      </c>
      <c r="I23" s="1008"/>
      <c r="J23" s="1009"/>
    </row>
    <row r="24" spans="1:10" ht="13.5" customHeight="1">
      <c r="A24" s="138" t="s">
        <v>250</v>
      </c>
      <c r="B24" s="164">
        <v>5825</v>
      </c>
      <c r="C24" s="181">
        <v>5825</v>
      </c>
      <c r="D24" s="181">
        <v>1</v>
      </c>
      <c r="E24" s="181">
        <v>1</v>
      </c>
      <c r="F24" s="181">
        <v>551</v>
      </c>
      <c r="G24" s="349" t="s">
        <v>114</v>
      </c>
      <c r="H24" s="349" t="s">
        <v>114</v>
      </c>
      <c r="I24" s="1008"/>
      <c r="J24" s="1009"/>
    </row>
    <row r="25" spans="1:10" ht="13.5" customHeight="1">
      <c r="A25" s="350" t="s">
        <v>160</v>
      </c>
      <c r="B25" s="177">
        <v>1310</v>
      </c>
      <c r="C25" s="178">
        <v>1290</v>
      </c>
      <c r="D25" s="178">
        <v>20</v>
      </c>
      <c r="E25" s="160">
        <v>11</v>
      </c>
      <c r="F25" s="178">
        <v>381</v>
      </c>
      <c r="G25" s="178">
        <v>6033</v>
      </c>
      <c r="H25" s="165">
        <v>3753</v>
      </c>
      <c r="I25" s="1008"/>
      <c r="J25" s="1009"/>
    </row>
    <row r="26" spans="1:10" ht="13.5" customHeight="1">
      <c r="A26" s="350" t="s">
        <v>158</v>
      </c>
      <c r="B26" s="690">
        <v>3777</v>
      </c>
      <c r="C26" s="181">
        <v>3755</v>
      </c>
      <c r="D26" s="178">
        <v>22</v>
      </c>
      <c r="E26" s="181">
        <v>22</v>
      </c>
      <c r="F26" s="178">
        <v>1634</v>
      </c>
      <c r="G26" s="178">
        <v>24666</v>
      </c>
      <c r="H26" s="165">
        <v>21533</v>
      </c>
      <c r="I26" s="1008"/>
      <c r="J26" s="1009"/>
    </row>
    <row r="27" spans="1:10" ht="13.5" customHeight="1">
      <c r="A27" s="350" t="s">
        <v>300</v>
      </c>
      <c r="B27" s="177">
        <v>3069</v>
      </c>
      <c r="C27" s="178">
        <v>3002</v>
      </c>
      <c r="D27" s="178">
        <v>66</v>
      </c>
      <c r="E27" s="181">
        <v>66</v>
      </c>
      <c r="F27" s="194">
        <v>508</v>
      </c>
      <c r="G27" s="349" t="s">
        <v>114</v>
      </c>
      <c r="H27" s="349" t="s">
        <v>114</v>
      </c>
      <c r="I27" s="1002" t="s">
        <v>518</v>
      </c>
      <c r="J27" s="1003"/>
    </row>
    <row r="28" spans="1:10" ht="13.5" customHeight="1">
      <c r="A28" s="350" t="s">
        <v>314</v>
      </c>
      <c r="B28" s="177">
        <v>736</v>
      </c>
      <c r="C28" s="178">
        <v>726</v>
      </c>
      <c r="D28" s="178">
        <v>9</v>
      </c>
      <c r="E28" s="181">
        <v>9</v>
      </c>
      <c r="F28" s="194">
        <v>50</v>
      </c>
      <c r="G28" s="178">
        <v>506</v>
      </c>
      <c r="H28" s="179">
        <v>15</v>
      </c>
      <c r="I28" s="1008"/>
      <c r="J28" s="1009"/>
    </row>
    <row r="29" spans="1:10" ht="13.5" customHeight="1">
      <c r="A29" s="350" t="s">
        <v>519</v>
      </c>
      <c r="B29" s="177">
        <v>716</v>
      </c>
      <c r="C29" s="178">
        <v>674</v>
      </c>
      <c r="D29" s="178">
        <v>42</v>
      </c>
      <c r="E29" s="160">
        <v>42</v>
      </c>
      <c r="F29" s="178">
        <v>226</v>
      </c>
      <c r="G29" s="178">
        <v>1359</v>
      </c>
      <c r="H29" s="179">
        <v>464</v>
      </c>
      <c r="I29" s="1008"/>
      <c r="J29" s="1009"/>
    </row>
    <row r="30" spans="1:10" ht="13.5" customHeight="1">
      <c r="A30" s="350" t="s">
        <v>315</v>
      </c>
      <c r="B30" s="177">
        <v>5</v>
      </c>
      <c r="C30" s="178">
        <v>5</v>
      </c>
      <c r="D30" s="178">
        <v>0</v>
      </c>
      <c r="E30" s="181">
        <v>0</v>
      </c>
      <c r="F30" s="181">
        <v>0</v>
      </c>
      <c r="G30" s="349" t="s">
        <v>114</v>
      </c>
      <c r="H30" s="349" t="s">
        <v>114</v>
      </c>
      <c r="I30" s="1008"/>
      <c r="J30" s="1009"/>
    </row>
    <row r="31" spans="1:10" ht="13.5" customHeight="1">
      <c r="A31" s="350" t="s">
        <v>520</v>
      </c>
      <c r="B31" s="177">
        <v>50</v>
      </c>
      <c r="C31" s="178">
        <v>50</v>
      </c>
      <c r="D31" s="178">
        <v>0</v>
      </c>
      <c r="E31" s="160">
        <v>0</v>
      </c>
      <c r="F31" s="181">
        <v>43</v>
      </c>
      <c r="G31" s="178">
        <v>217</v>
      </c>
      <c r="H31" s="195">
        <v>217</v>
      </c>
      <c r="I31" s="1002" t="s">
        <v>521</v>
      </c>
      <c r="J31" s="1003"/>
    </row>
    <row r="32" spans="1:10" ht="13.5" customHeight="1">
      <c r="A32" s="145"/>
      <c r="B32" s="167"/>
      <c r="C32" s="169"/>
      <c r="D32" s="169"/>
      <c r="E32" s="169"/>
      <c r="F32" s="169"/>
      <c r="G32" s="169"/>
      <c r="H32" s="365"/>
      <c r="I32" s="1010"/>
      <c r="J32" s="1011"/>
    </row>
    <row r="33" spans="1:10" ht="13.5" customHeight="1">
      <c r="A33" s="151" t="s">
        <v>15</v>
      </c>
      <c r="B33" s="171"/>
      <c r="C33" s="187"/>
      <c r="D33" s="187"/>
      <c r="E33" s="172">
        <f>SUM(E20:E32)</f>
        <v>1641</v>
      </c>
      <c r="F33" s="353"/>
      <c r="G33" s="172">
        <f>SUM(G20:G32)</f>
        <v>43953</v>
      </c>
      <c r="H33" s="172">
        <f>SUM(H20:H32)</f>
        <v>31362</v>
      </c>
      <c r="I33" s="1012"/>
      <c r="J33" s="1013"/>
    </row>
    <row r="34" ht="10.5">
      <c r="A34" s="121" t="s">
        <v>25</v>
      </c>
    </row>
    <row r="35" ht="10.5">
      <c r="A35" s="121" t="s">
        <v>54</v>
      </c>
    </row>
    <row r="36" ht="10.5">
      <c r="A36" s="121" t="s">
        <v>53</v>
      </c>
    </row>
    <row r="37" ht="10.5">
      <c r="A37" s="121" t="s">
        <v>52</v>
      </c>
    </row>
    <row r="38" ht="9.75" customHeight="1"/>
    <row r="39" ht="14.25">
      <c r="A39" s="133" t="s">
        <v>13</v>
      </c>
    </row>
    <row r="40" spans="9:10" ht="10.5">
      <c r="I40" s="122" t="s">
        <v>12</v>
      </c>
      <c r="J40" s="122"/>
    </row>
    <row r="41" spans="1:9" ht="13.5" customHeight="1">
      <c r="A41" s="1014" t="s">
        <v>14</v>
      </c>
      <c r="B41" s="907" t="s">
        <v>47</v>
      </c>
      <c r="C41" s="909" t="s">
        <v>48</v>
      </c>
      <c r="D41" s="909" t="s">
        <v>49</v>
      </c>
      <c r="E41" s="896" t="s">
        <v>50</v>
      </c>
      <c r="F41" s="909" t="s">
        <v>61</v>
      </c>
      <c r="G41" s="909" t="s">
        <v>11</v>
      </c>
      <c r="H41" s="896" t="s">
        <v>46</v>
      </c>
      <c r="I41" s="899" t="s">
        <v>8</v>
      </c>
    </row>
    <row r="42" spans="1:9" ht="13.5" customHeight="1" thickBot="1">
      <c r="A42" s="1015"/>
      <c r="B42" s="908"/>
      <c r="C42" s="910"/>
      <c r="D42" s="910"/>
      <c r="E42" s="897"/>
      <c r="F42" s="913"/>
      <c r="G42" s="913"/>
      <c r="H42" s="898"/>
      <c r="I42" s="900"/>
    </row>
    <row r="43" spans="1:9" ht="13.5" customHeight="1" thickTop="1">
      <c r="A43" s="560" t="s">
        <v>98</v>
      </c>
      <c r="B43" s="156">
        <v>80</v>
      </c>
      <c r="C43" s="157">
        <v>77</v>
      </c>
      <c r="D43" s="157">
        <v>3</v>
      </c>
      <c r="E43" s="157">
        <v>3</v>
      </c>
      <c r="F43" s="354" t="s">
        <v>114</v>
      </c>
      <c r="G43" s="354" t="s">
        <v>114</v>
      </c>
      <c r="H43" s="354" t="s">
        <v>114</v>
      </c>
      <c r="I43" s="175"/>
    </row>
    <row r="44" spans="1:9" ht="13.5" customHeight="1">
      <c r="A44" s="376" t="s">
        <v>302</v>
      </c>
      <c r="B44" s="164">
        <v>13669</v>
      </c>
      <c r="C44" s="181">
        <v>13204</v>
      </c>
      <c r="D44" s="181">
        <v>465</v>
      </c>
      <c r="E44" s="181">
        <v>465</v>
      </c>
      <c r="F44" s="181">
        <v>4030</v>
      </c>
      <c r="G44" s="349" t="s">
        <v>114</v>
      </c>
      <c r="H44" s="349" t="s">
        <v>114</v>
      </c>
      <c r="I44" s="166"/>
    </row>
    <row r="45" spans="1:9" ht="13.5" customHeight="1">
      <c r="A45" s="376" t="s">
        <v>99</v>
      </c>
      <c r="B45" s="164">
        <v>1541</v>
      </c>
      <c r="C45" s="181">
        <v>1329</v>
      </c>
      <c r="D45" s="181">
        <v>212</v>
      </c>
      <c r="E45" s="181">
        <v>212</v>
      </c>
      <c r="F45" s="349" t="s">
        <v>114</v>
      </c>
      <c r="G45" s="349" t="s">
        <v>114</v>
      </c>
      <c r="H45" s="349" t="s">
        <v>114</v>
      </c>
      <c r="I45" s="166"/>
    </row>
    <row r="46" spans="1:9" ht="13.5" customHeight="1">
      <c r="A46" s="376" t="s">
        <v>351</v>
      </c>
      <c r="B46" s="164">
        <v>481</v>
      </c>
      <c r="C46" s="181">
        <v>464</v>
      </c>
      <c r="D46" s="181">
        <v>17</v>
      </c>
      <c r="E46" s="7">
        <v>17</v>
      </c>
      <c r="F46" s="349" t="s">
        <v>114</v>
      </c>
      <c r="G46" s="349" t="s">
        <v>114</v>
      </c>
      <c r="H46" s="349" t="s">
        <v>114</v>
      </c>
      <c r="I46" s="166"/>
    </row>
    <row r="47" spans="1:9" ht="13.5" customHeight="1">
      <c r="A47" s="230"/>
      <c r="B47" s="167"/>
      <c r="C47" s="169"/>
      <c r="D47" s="169"/>
      <c r="E47" s="169"/>
      <c r="F47" s="169"/>
      <c r="G47" s="169"/>
      <c r="H47" s="169"/>
      <c r="I47" s="170"/>
    </row>
    <row r="48" spans="1:9" ht="13.5" customHeight="1">
      <c r="A48" s="151" t="s">
        <v>16</v>
      </c>
      <c r="B48" s="171"/>
      <c r="C48" s="187"/>
      <c r="D48" s="187"/>
      <c r="E48" s="172">
        <f>SUM(E43:E47)</f>
        <v>697</v>
      </c>
      <c r="F48" s="353"/>
      <c r="G48" s="602" t="s">
        <v>114</v>
      </c>
      <c r="H48" s="602" t="s">
        <v>114</v>
      </c>
      <c r="I48" s="188"/>
    </row>
    <row r="49" ht="9.75" customHeight="1">
      <c r="A49" s="189"/>
    </row>
    <row r="50" ht="14.25">
      <c r="A50" s="133" t="s">
        <v>62</v>
      </c>
    </row>
    <row r="51" ht="10.5">
      <c r="J51" s="122" t="s">
        <v>12</v>
      </c>
    </row>
    <row r="52" spans="1:10" ht="13.5" customHeight="1">
      <c r="A52" s="905" t="s">
        <v>17</v>
      </c>
      <c r="B52" s="907" t="s">
        <v>19</v>
      </c>
      <c r="C52" s="909" t="s">
        <v>51</v>
      </c>
      <c r="D52" s="909" t="s">
        <v>20</v>
      </c>
      <c r="E52" s="909" t="s">
        <v>21</v>
      </c>
      <c r="F52" s="909" t="s">
        <v>22</v>
      </c>
      <c r="G52" s="896" t="s">
        <v>23</v>
      </c>
      <c r="H52" s="896" t="s">
        <v>24</v>
      </c>
      <c r="I52" s="896" t="s">
        <v>66</v>
      </c>
      <c r="J52" s="899" t="s">
        <v>8</v>
      </c>
    </row>
    <row r="53" spans="1:10" ht="13.5" customHeight="1" thickBot="1">
      <c r="A53" s="906"/>
      <c r="B53" s="908"/>
      <c r="C53" s="910"/>
      <c r="D53" s="910"/>
      <c r="E53" s="910"/>
      <c r="F53" s="910"/>
      <c r="G53" s="897"/>
      <c r="H53" s="897"/>
      <c r="I53" s="898"/>
      <c r="J53" s="900"/>
    </row>
    <row r="54" spans="1:10" ht="13.5" customHeight="1" thickTop="1">
      <c r="A54" s="20" t="s">
        <v>522</v>
      </c>
      <c r="B54" s="156">
        <v>43</v>
      </c>
      <c r="C54" s="157">
        <v>130</v>
      </c>
      <c r="D54" s="157">
        <v>20</v>
      </c>
      <c r="E54" s="354" t="s">
        <v>114</v>
      </c>
      <c r="F54" s="354" t="s">
        <v>114</v>
      </c>
      <c r="G54" s="354" t="s">
        <v>114</v>
      </c>
      <c r="H54" s="354" t="s">
        <v>114</v>
      </c>
      <c r="I54" s="354" t="s">
        <v>114</v>
      </c>
      <c r="J54" s="158"/>
    </row>
    <row r="55" spans="1:10" ht="13.5" customHeight="1">
      <c r="A55" s="138" t="s">
        <v>523</v>
      </c>
      <c r="B55" s="164">
        <v>-16</v>
      </c>
      <c r="C55" s="181">
        <v>280</v>
      </c>
      <c r="D55" s="181">
        <v>293</v>
      </c>
      <c r="E55" s="349" t="s">
        <v>114</v>
      </c>
      <c r="F55" s="181">
        <v>18</v>
      </c>
      <c r="G55" s="349" t="s">
        <v>114</v>
      </c>
      <c r="H55" s="349" t="s">
        <v>114</v>
      </c>
      <c r="I55" s="349" t="s">
        <v>114</v>
      </c>
      <c r="J55" s="166"/>
    </row>
    <row r="56" spans="1:10" ht="13.5" customHeight="1">
      <c r="A56" s="138" t="s">
        <v>524</v>
      </c>
      <c r="B56" s="164">
        <v>2</v>
      </c>
      <c r="C56" s="181">
        <v>5</v>
      </c>
      <c r="D56" s="181">
        <v>9</v>
      </c>
      <c r="E56" s="349" t="s">
        <v>114</v>
      </c>
      <c r="F56" s="349" t="s">
        <v>114</v>
      </c>
      <c r="G56" s="349" t="s">
        <v>114</v>
      </c>
      <c r="H56" s="349" t="s">
        <v>114</v>
      </c>
      <c r="I56" s="349" t="s">
        <v>114</v>
      </c>
      <c r="J56" s="166"/>
    </row>
    <row r="57" spans="1:10" ht="13.5" customHeight="1">
      <c r="A57" s="138" t="s">
        <v>525</v>
      </c>
      <c r="B57" s="164">
        <v>-3</v>
      </c>
      <c r="C57" s="181">
        <v>15</v>
      </c>
      <c r="D57" s="181">
        <v>10</v>
      </c>
      <c r="E57" s="349" t="s">
        <v>114</v>
      </c>
      <c r="F57" s="349" t="s">
        <v>114</v>
      </c>
      <c r="G57" s="349" t="s">
        <v>114</v>
      </c>
      <c r="H57" s="349" t="s">
        <v>114</v>
      </c>
      <c r="I57" s="349" t="s">
        <v>114</v>
      </c>
      <c r="J57" s="166"/>
    </row>
    <row r="58" spans="1:10" ht="13.5" customHeight="1">
      <c r="A58" s="138" t="s">
        <v>526</v>
      </c>
      <c r="B58" s="164">
        <v>85</v>
      </c>
      <c r="C58" s="181">
        <v>358</v>
      </c>
      <c r="D58" s="181">
        <v>30</v>
      </c>
      <c r="E58" s="349" t="s">
        <v>114</v>
      </c>
      <c r="F58" s="349" t="s">
        <v>114</v>
      </c>
      <c r="G58" s="349" t="s">
        <v>114</v>
      </c>
      <c r="H58" s="349" t="s">
        <v>114</v>
      </c>
      <c r="I58" s="349" t="s">
        <v>114</v>
      </c>
      <c r="J58" s="166"/>
    </row>
    <row r="59" spans="1:10" ht="13.5" customHeight="1">
      <c r="A59" s="138" t="s">
        <v>527</v>
      </c>
      <c r="B59" s="164">
        <v>0</v>
      </c>
      <c r="C59" s="181">
        <v>53</v>
      </c>
      <c r="D59" s="181">
        <v>42</v>
      </c>
      <c r="E59" s="349" t="s">
        <v>114</v>
      </c>
      <c r="F59" s="349" t="s">
        <v>114</v>
      </c>
      <c r="G59" s="349" t="s">
        <v>114</v>
      </c>
      <c r="H59" s="349" t="s">
        <v>114</v>
      </c>
      <c r="I59" s="349" t="s">
        <v>114</v>
      </c>
      <c r="J59" s="166"/>
    </row>
    <row r="60" spans="1:10" ht="13.5" customHeight="1">
      <c r="A60" s="138" t="s">
        <v>528</v>
      </c>
      <c r="B60" s="164">
        <v>9</v>
      </c>
      <c r="C60" s="181">
        <v>83</v>
      </c>
      <c r="D60" s="181">
        <v>38</v>
      </c>
      <c r="E60" s="349" t="s">
        <v>114</v>
      </c>
      <c r="F60" s="349" t="s">
        <v>114</v>
      </c>
      <c r="G60" s="349" t="s">
        <v>114</v>
      </c>
      <c r="H60" s="349" t="s">
        <v>114</v>
      </c>
      <c r="I60" s="349" t="s">
        <v>114</v>
      </c>
      <c r="J60" s="166"/>
    </row>
    <row r="61" spans="1:10" ht="13.5" customHeight="1">
      <c r="A61" s="138" t="s">
        <v>529</v>
      </c>
      <c r="B61" s="164">
        <v>3</v>
      </c>
      <c r="C61" s="181">
        <v>44</v>
      </c>
      <c r="D61" s="181">
        <v>8</v>
      </c>
      <c r="E61" s="349" t="s">
        <v>114</v>
      </c>
      <c r="F61" s="349" t="s">
        <v>114</v>
      </c>
      <c r="G61" s="349" t="s">
        <v>114</v>
      </c>
      <c r="H61" s="349" t="s">
        <v>114</v>
      </c>
      <c r="I61" s="349" t="s">
        <v>114</v>
      </c>
      <c r="J61" s="166"/>
    </row>
    <row r="62" spans="1:10" ht="13.5" customHeight="1">
      <c r="A62" s="138" t="s">
        <v>530</v>
      </c>
      <c r="B62" s="164">
        <v>155</v>
      </c>
      <c r="C62" s="181">
        <v>183</v>
      </c>
      <c r="D62" s="181">
        <v>66</v>
      </c>
      <c r="E62" s="349" t="s">
        <v>114</v>
      </c>
      <c r="F62" s="349" t="s">
        <v>114</v>
      </c>
      <c r="G62" s="349" t="s">
        <v>114</v>
      </c>
      <c r="H62" s="349" t="s">
        <v>114</v>
      </c>
      <c r="I62" s="349" t="s">
        <v>114</v>
      </c>
      <c r="J62" s="166"/>
    </row>
    <row r="63" spans="1:10" ht="13.5" customHeight="1">
      <c r="A63" s="138" t="s">
        <v>531</v>
      </c>
      <c r="B63" s="164">
        <v>0</v>
      </c>
      <c r="C63" s="181">
        <v>6</v>
      </c>
      <c r="D63" s="181">
        <v>5</v>
      </c>
      <c r="E63" s="349" t="s">
        <v>114</v>
      </c>
      <c r="F63" s="349" t="s">
        <v>114</v>
      </c>
      <c r="G63" s="349" t="s">
        <v>114</v>
      </c>
      <c r="H63" s="349" t="s">
        <v>114</v>
      </c>
      <c r="I63" s="349" t="s">
        <v>114</v>
      </c>
      <c r="J63" s="166"/>
    </row>
    <row r="64" spans="1:10" ht="13.5" customHeight="1">
      <c r="A64" s="138" t="s">
        <v>532</v>
      </c>
      <c r="B64" s="164">
        <v>-179</v>
      </c>
      <c r="C64" s="181">
        <v>295</v>
      </c>
      <c r="D64" s="181">
        <v>57</v>
      </c>
      <c r="E64" s="181">
        <v>78</v>
      </c>
      <c r="F64" s="349" t="s">
        <v>114</v>
      </c>
      <c r="G64" s="349" t="s">
        <v>114</v>
      </c>
      <c r="H64" s="349" t="s">
        <v>114</v>
      </c>
      <c r="I64" s="349" t="s">
        <v>114</v>
      </c>
      <c r="J64" s="166"/>
    </row>
    <row r="65" spans="1:10" ht="13.5" customHeight="1">
      <c r="A65" s="145"/>
      <c r="B65" s="167"/>
      <c r="C65" s="169"/>
      <c r="D65" s="169"/>
      <c r="E65" s="169"/>
      <c r="F65" s="169"/>
      <c r="G65" s="169"/>
      <c r="H65" s="169"/>
      <c r="I65" s="169"/>
      <c r="J65" s="170"/>
    </row>
    <row r="66" spans="1:10" ht="13.5" customHeight="1">
      <c r="A66" s="200" t="s">
        <v>18</v>
      </c>
      <c r="B66" s="215"/>
      <c r="C66" s="353"/>
      <c r="D66" s="172">
        <f>SUM(D54:D65)</f>
        <v>578</v>
      </c>
      <c r="E66" s="172">
        <f>SUM(E54:E65)</f>
        <v>78</v>
      </c>
      <c r="F66" s="172">
        <f>SUM(F54:F65)</f>
        <v>18</v>
      </c>
      <c r="G66" s="602" t="s">
        <v>114</v>
      </c>
      <c r="H66" s="602" t="s">
        <v>114</v>
      </c>
      <c r="I66" s="602" t="s">
        <v>114</v>
      </c>
      <c r="J66" s="173"/>
    </row>
    <row r="67" ht="10.5">
      <c r="A67" s="121" t="s">
        <v>60</v>
      </c>
    </row>
    <row r="68" ht="9.75" customHeight="1"/>
    <row r="69" ht="14.25">
      <c r="A69" s="133" t="s">
        <v>43</v>
      </c>
    </row>
    <row r="70" ht="10.5">
      <c r="D70" s="122" t="s">
        <v>12</v>
      </c>
    </row>
    <row r="71" spans="1:4" ht="21.75" thickBot="1">
      <c r="A71" s="201" t="s">
        <v>36</v>
      </c>
      <c r="B71" s="202" t="s">
        <v>41</v>
      </c>
      <c r="C71" s="203" t="s">
        <v>42</v>
      </c>
      <c r="D71" s="204" t="s">
        <v>55</v>
      </c>
    </row>
    <row r="72" spans="1:4" ht="13.5" customHeight="1" thickTop="1">
      <c r="A72" s="205" t="s">
        <v>37</v>
      </c>
      <c r="B72" s="206"/>
      <c r="C72" s="157">
        <v>2892</v>
      </c>
      <c r="D72" s="207"/>
    </row>
    <row r="73" spans="1:4" ht="13.5" customHeight="1">
      <c r="A73" s="208" t="s">
        <v>38</v>
      </c>
      <c r="B73" s="209"/>
      <c r="C73" s="181">
        <v>1014</v>
      </c>
      <c r="D73" s="210"/>
    </row>
    <row r="74" spans="1:4" ht="13.5" customHeight="1">
      <c r="A74" s="211" t="s">
        <v>39</v>
      </c>
      <c r="B74" s="212"/>
      <c r="C74" s="169">
        <v>4983</v>
      </c>
      <c r="D74" s="213"/>
    </row>
    <row r="75" spans="1:4" ht="13.5" customHeight="1">
      <c r="A75" s="214" t="s">
        <v>40</v>
      </c>
      <c r="B75" s="215"/>
      <c r="C75" s="172">
        <f>SUM(C72:C74)</f>
        <v>8889</v>
      </c>
      <c r="D75" s="216"/>
    </row>
    <row r="76" spans="1:4" ht="10.5">
      <c r="A76" s="121" t="s">
        <v>64</v>
      </c>
      <c r="B76" s="217"/>
      <c r="C76" s="217"/>
      <c r="D76" s="217"/>
    </row>
    <row r="77" spans="1:4" ht="9.75" customHeight="1">
      <c r="A77" s="218"/>
      <c r="B77" s="217"/>
      <c r="C77" s="217"/>
      <c r="D77" s="217"/>
    </row>
    <row r="78" ht="14.25">
      <c r="A78" s="133" t="s">
        <v>63</v>
      </c>
    </row>
    <row r="79" ht="10.5" customHeight="1">
      <c r="A79" s="133"/>
    </row>
    <row r="80" spans="1:11" ht="21.75" thickBot="1">
      <c r="A80" s="201" t="s">
        <v>34</v>
      </c>
      <c r="B80" s="202" t="s">
        <v>41</v>
      </c>
      <c r="C80" s="203" t="s">
        <v>42</v>
      </c>
      <c r="D80" s="203" t="s">
        <v>55</v>
      </c>
      <c r="E80" s="219" t="s">
        <v>32</v>
      </c>
      <c r="F80" s="204" t="s">
        <v>33</v>
      </c>
      <c r="G80" s="901" t="s">
        <v>44</v>
      </c>
      <c r="H80" s="902"/>
      <c r="I80" s="202" t="s">
        <v>41</v>
      </c>
      <c r="J80" s="203" t="s">
        <v>42</v>
      </c>
      <c r="K80" s="204" t="s">
        <v>55</v>
      </c>
    </row>
    <row r="81" spans="1:11" ht="13.5" customHeight="1" thickTop="1">
      <c r="A81" s="205" t="s">
        <v>26</v>
      </c>
      <c r="B81" s="369">
        <v>6.02</v>
      </c>
      <c r="C81" s="369">
        <v>6.02</v>
      </c>
      <c r="D81" s="369">
        <f>C81-B81</f>
        <v>0</v>
      </c>
      <c r="E81" s="370">
        <v>-12.55</v>
      </c>
      <c r="F81" s="371">
        <v>-20</v>
      </c>
      <c r="G81" s="978" t="s">
        <v>84</v>
      </c>
      <c r="H81" s="979"/>
      <c r="I81" s="220"/>
      <c r="J81" s="221">
        <v>277.4</v>
      </c>
      <c r="K81" s="222"/>
    </row>
    <row r="82" spans="1:11" ht="13.5" customHeight="1">
      <c r="A82" s="208" t="s">
        <v>27</v>
      </c>
      <c r="B82" s="223"/>
      <c r="C82" s="372">
        <v>14.75</v>
      </c>
      <c r="D82" s="373"/>
      <c r="E82" s="374">
        <v>-17.55</v>
      </c>
      <c r="F82" s="375">
        <v>-40</v>
      </c>
      <c r="G82" s="948" t="s">
        <v>514</v>
      </c>
      <c r="H82" s="949"/>
      <c r="I82" s="223"/>
      <c r="J82" s="224">
        <f>17.2</f>
        <v>17.2</v>
      </c>
      <c r="K82" s="225"/>
    </row>
    <row r="83" spans="1:11" ht="13.5" customHeight="1">
      <c r="A83" s="208" t="s">
        <v>28</v>
      </c>
      <c r="B83" s="377">
        <v>18</v>
      </c>
      <c r="C83" s="224">
        <v>20.2</v>
      </c>
      <c r="D83" s="224">
        <f>C83-B83</f>
        <v>2.1999999999999993</v>
      </c>
      <c r="E83" s="378">
        <v>25</v>
      </c>
      <c r="F83" s="379">
        <v>35</v>
      </c>
      <c r="G83" s="892" t="s">
        <v>437</v>
      </c>
      <c r="H83" s="893"/>
      <c r="I83" s="223"/>
      <c r="J83" s="224">
        <v>3.4</v>
      </c>
      <c r="K83" s="225"/>
    </row>
    <row r="84" spans="1:11" ht="13.5" customHeight="1">
      <c r="A84" s="208" t="s">
        <v>29</v>
      </c>
      <c r="B84" s="380"/>
      <c r="C84" s="224">
        <v>184.6</v>
      </c>
      <c r="D84" s="381"/>
      <c r="E84" s="378">
        <v>350</v>
      </c>
      <c r="F84" s="382"/>
      <c r="G84" s="892" t="s">
        <v>533</v>
      </c>
      <c r="H84" s="893"/>
      <c r="I84" s="223"/>
      <c r="J84" s="224">
        <v>4.3</v>
      </c>
      <c r="K84" s="225"/>
    </row>
    <row r="85" spans="1:11" ht="13.5" customHeight="1">
      <c r="A85" s="208" t="s">
        <v>30</v>
      </c>
      <c r="B85" s="383">
        <v>0.36</v>
      </c>
      <c r="C85" s="372">
        <v>0.36</v>
      </c>
      <c r="D85" s="224">
        <f>C85-B85</f>
        <v>0</v>
      </c>
      <c r="E85" s="384"/>
      <c r="F85" s="385"/>
      <c r="G85" s="892" t="s">
        <v>534</v>
      </c>
      <c r="H85" s="893"/>
      <c r="I85" s="223"/>
      <c r="J85" s="224">
        <v>13.6</v>
      </c>
      <c r="K85" s="225"/>
    </row>
    <row r="86" spans="1:11" ht="13.5" customHeight="1">
      <c r="A86" s="386" t="s">
        <v>31</v>
      </c>
      <c r="B86" s="387">
        <v>89.9</v>
      </c>
      <c r="C86" s="232">
        <v>91.7</v>
      </c>
      <c r="D86" s="232">
        <f>C86-B86</f>
        <v>1.7999999999999972</v>
      </c>
      <c r="E86" s="389"/>
      <c r="F86" s="390"/>
      <c r="G86" s="916" t="s">
        <v>535</v>
      </c>
      <c r="H86" s="917"/>
      <c r="I86" s="231"/>
      <c r="J86" s="232">
        <v>0</v>
      </c>
      <c r="K86" s="233"/>
    </row>
    <row r="87" ht="10.5">
      <c r="A87" s="121" t="s">
        <v>65</v>
      </c>
    </row>
    <row r="88" ht="10.5">
      <c r="A88" s="121" t="s">
        <v>109</v>
      </c>
    </row>
  </sheetData>
  <sheetProtection password="81BD" sheet="1"/>
  <mergeCells count="63">
    <mergeCell ref="G84:H84"/>
    <mergeCell ref="G85:H85"/>
    <mergeCell ref="G86:H86"/>
    <mergeCell ref="I52:I53"/>
    <mergeCell ref="J52:J53"/>
    <mergeCell ref="G80:H80"/>
    <mergeCell ref="G81:H81"/>
    <mergeCell ref="G82:H82"/>
    <mergeCell ref="G83:H83"/>
    <mergeCell ref="H41:H42"/>
    <mergeCell ref="I41:I42"/>
    <mergeCell ref="A52:A53"/>
    <mergeCell ref="B52:B53"/>
    <mergeCell ref="C52:C53"/>
    <mergeCell ref="D52:D53"/>
    <mergeCell ref="E52:E53"/>
    <mergeCell ref="F52:F53"/>
    <mergeCell ref="G52:G53"/>
    <mergeCell ref="H52:H53"/>
    <mergeCell ref="I31:J31"/>
    <mergeCell ref="I32:J32"/>
    <mergeCell ref="I33:J33"/>
    <mergeCell ref="A41:A42"/>
    <mergeCell ref="B41:B42"/>
    <mergeCell ref="C41:C42"/>
    <mergeCell ref="D41:D42"/>
    <mergeCell ref="E41:E42"/>
    <mergeCell ref="F41:F42"/>
    <mergeCell ref="G41:G42"/>
    <mergeCell ref="I25:J25"/>
    <mergeCell ref="I26:J26"/>
    <mergeCell ref="I27:J27"/>
    <mergeCell ref="I28:J28"/>
    <mergeCell ref="I29:J29"/>
    <mergeCell ref="I30:J30"/>
    <mergeCell ref="I18:J19"/>
    <mergeCell ref="I20:J20"/>
    <mergeCell ref="I21:J21"/>
    <mergeCell ref="I22:J22"/>
    <mergeCell ref="I23:J23"/>
    <mergeCell ref="I24:J24"/>
    <mergeCell ref="H13:I13"/>
    <mergeCell ref="H14:I14"/>
    <mergeCell ref="A18:A19"/>
    <mergeCell ref="B18:B19"/>
    <mergeCell ref="C18:C19"/>
    <mergeCell ref="D18:D19"/>
    <mergeCell ref="E18:E19"/>
    <mergeCell ref="F18:F19"/>
    <mergeCell ref="G18:G19"/>
    <mergeCell ref="H18:H19"/>
    <mergeCell ref="G8:G9"/>
    <mergeCell ref="H8:I9"/>
    <mergeCell ref="H10:I10"/>
    <mergeCell ref="J10:K10"/>
    <mergeCell ref="H11:I11"/>
    <mergeCell ref="H12:I12"/>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8" r:id="rId1"/>
  <rowBreaks count="1" manualBreakCount="1">
    <brk id="68" max="10" man="1"/>
  </rowBreaks>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A1:M90"/>
  <sheetViews>
    <sheetView view="pageBreakPreview" zoomScale="110" zoomScaleSheetLayoutView="110" zoomScalePageLayoutView="0" workbookViewId="0" topLeftCell="A1">
      <selection activeCell="D5" sqref="D5"/>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9" t="s">
        <v>35</v>
      </c>
      <c r="B1" s="10"/>
      <c r="C1" s="10"/>
      <c r="D1" s="10"/>
      <c r="E1" s="10"/>
      <c r="F1" s="10"/>
      <c r="G1" s="10"/>
      <c r="H1" s="10"/>
      <c r="I1" s="10"/>
      <c r="J1" s="10"/>
      <c r="K1" s="10"/>
      <c r="L1" s="4"/>
      <c r="M1" s="3"/>
    </row>
    <row r="2" spans="1:13" ht="13.5" customHeight="1">
      <c r="A2" s="9"/>
      <c r="B2" s="10"/>
      <c r="C2" s="10"/>
      <c r="D2" s="10"/>
      <c r="E2" s="10"/>
      <c r="F2" s="10"/>
      <c r="G2" s="10"/>
      <c r="H2" s="10"/>
      <c r="I2" s="10"/>
      <c r="J2" s="10"/>
      <c r="K2" s="10"/>
      <c r="L2" s="3"/>
      <c r="M2" s="3"/>
    </row>
    <row r="3" spans="1:11" ht="13.5" customHeight="1">
      <c r="A3" s="11"/>
      <c r="B3" s="11"/>
      <c r="C3" s="11"/>
      <c r="D3" s="11"/>
      <c r="E3" s="11"/>
      <c r="F3" s="11"/>
      <c r="G3" s="11"/>
      <c r="H3" s="11"/>
      <c r="I3" s="11"/>
      <c r="J3" s="12" t="s">
        <v>12</v>
      </c>
      <c r="K3" s="11"/>
    </row>
    <row r="4" spans="1:11" ht="21" customHeight="1" thickBot="1">
      <c r="A4" s="13" t="s">
        <v>67</v>
      </c>
      <c r="B4" s="14"/>
      <c r="C4" s="11"/>
      <c r="D4" s="11"/>
      <c r="E4" s="11"/>
      <c r="F4" s="11"/>
      <c r="G4" s="125" t="s">
        <v>56</v>
      </c>
      <c r="H4" s="126" t="s">
        <v>57</v>
      </c>
      <c r="I4" s="127" t="s">
        <v>58</v>
      </c>
      <c r="J4" s="128" t="s">
        <v>59</v>
      </c>
      <c r="K4" s="11"/>
    </row>
    <row r="5" spans="1:11" ht="13.5" customHeight="1" thickTop="1">
      <c r="A5" s="11"/>
      <c r="B5" s="11"/>
      <c r="C5" s="11"/>
      <c r="D5" s="11"/>
      <c r="E5" s="11"/>
      <c r="F5" s="11"/>
      <c r="G5" s="15">
        <v>31017</v>
      </c>
      <c r="H5" s="16">
        <v>1558</v>
      </c>
      <c r="I5" s="17">
        <v>1447</v>
      </c>
      <c r="J5" s="18">
        <f>SUM(G5:I5)</f>
        <v>34022</v>
      </c>
      <c r="K5" s="11"/>
    </row>
    <row r="6" spans="1:11" ht="14.25">
      <c r="A6" s="19" t="s">
        <v>2</v>
      </c>
      <c r="B6" s="11"/>
      <c r="C6" s="11"/>
      <c r="D6" s="11"/>
      <c r="E6" s="11"/>
      <c r="F6" s="11"/>
      <c r="G6" s="11"/>
      <c r="H6" s="11"/>
      <c r="I6" s="11"/>
      <c r="J6" s="11"/>
      <c r="K6" s="11"/>
    </row>
    <row r="7" spans="1:11" ht="10.5">
      <c r="A7" s="11"/>
      <c r="B7" s="11"/>
      <c r="C7" s="11"/>
      <c r="D7" s="11"/>
      <c r="E7" s="11"/>
      <c r="F7" s="11"/>
      <c r="G7" s="11"/>
      <c r="H7" s="12" t="s">
        <v>12</v>
      </c>
      <c r="I7" s="12"/>
      <c r="J7" s="11"/>
      <c r="K7" s="11"/>
    </row>
    <row r="8" spans="1:11" ht="13.5" customHeight="1">
      <c r="A8" s="911" t="s">
        <v>0</v>
      </c>
      <c r="B8" s="915" t="s">
        <v>3</v>
      </c>
      <c r="C8" s="914" t="s">
        <v>4</v>
      </c>
      <c r="D8" s="914" t="s">
        <v>5</v>
      </c>
      <c r="E8" s="914" t="s">
        <v>6</v>
      </c>
      <c r="F8" s="909" t="s">
        <v>61</v>
      </c>
      <c r="G8" s="914" t="s">
        <v>7</v>
      </c>
      <c r="H8" s="899" t="s">
        <v>8</v>
      </c>
      <c r="I8" s="11"/>
      <c r="J8" s="11"/>
      <c r="K8" s="11"/>
    </row>
    <row r="9" spans="1:11" ht="13.5" customHeight="1" thickBot="1">
      <c r="A9" s="912"/>
      <c r="B9" s="908"/>
      <c r="C9" s="910"/>
      <c r="D9" s="910"/>
      <c r="E9" s="910"/>
      <c r="F9" s="913"/>
      <c r="G9" s="910"/>
      <c r="H9" s="900"/>
      <c r="I9" s="11"/>
      <c r="J9" s="11"/>
      <c r="K9" s="11"/>
    </row>
    <row r="10" spans="1:11" ht="13.5" customHeight="1" thickTop="1">
      <c r="A10" s="20" t="s">
        <v>9</v>
      </c>
      <c r="B10" s="21">
        <v>53921</v>
      </c>
      <c r="C10" s="22">
        <v>51869</v>
      </c>
      <c r="D10" s="22">
        <f>B10-C10</f>
        <v>2052</v>
      </c>
      <c r="E10" s="22">
        <v>2032</v>
      </c>
      <c r="F10" s="22">
        <v>75</v>
      </c>
      <c r="G10" s="22">
        <v>44141</v>
      </c>
      <c r="H10" s="23" t="s">
        <v>70</v>
      </c>
      <c r="I10" s="11"/>
      <c r="J10" s="11"/>
      <c r="K10" s="11"/>
    </row>
    <row r="11" spans="1:11" ht="13.5" customHeight="1">
      <c r="A11" s="24" t="s">
        <v>68</v>
      </c>
      <c r="B11" s="25">
        <v>27</v>
      </c>
      <c r="C11" s="26">
        <v>5</v>
      </c>
      <c r="D11" s="26">
        <f>B11-C11</f>
        <v>22</v>
      </c>
      <c r="E11" s="26">
        <v>22</v>
      </c>
      <c r="F11" s="27">
        <v>0</v>
      </c>
      <c r="G11" s="27">
        <v>0</v>
      </c>
      <c r="H11" s="28"/>
      <c r="I11" s="11"/>
      <c r="J11" s="11"/>
      <c r="K11" s="11"/>
    </row>
    <row r="12" spans="1:11" ht="13.5" customHeight="1">
      <c r="A12" s="29" t="s">
        <v>69</v>
      </c>
      <c r="B12" s="30">
        <v>56</v>
      </c>
      <c r="C12" s="31">
        <v>56</v>
      </c>
      <c r="D12" s="32">
        <f>B12-C12</f>
        <v>0</v>
      </c>
      <c r="E12" s="32">
        <v>0</v>
      </c>
      <c r="F12" s="31">
        <v>19</v>
      </c>
      <c r="G12" s="31">
        <v>436</v>
      </c>
      <c r="H12" s="33"/>
      <c r="I12" s="11"/>
      <c r="J12" s="11"/>
      <c r="K12" s="11"/>
    </row>
    <row r="13" spans="1:11" ht="13.5" customHeight="1">
      <c r="A13" s="34" t="s">
        <v>1</v>
      </c>
      <c r="B13" s="35">
        <v>53980</v>
      </c>
      <c r="C13" s="36">
        <v>51906</v>
      </c>
      <c r="D13" s="36">
        <f>B13-C13</f>
        <v>2074</v>
      </c>
      <c r="E13" s="36">
        <v>2054</v>
      </c>
      <c r="F13" s="37"/>
      <c r="G13" s="36">
        <f>SUM(G10:G12)</f>
        <v>44577</v>
      </c>
      <c r="H13" s="38"/>
      <c r="I13" s="11"/>
      <c r="J13" s="11"/>
      <c r="K13" s="11"/>
    </row>
    <row r="14" spans="1:11" ht="9.75" customHeight="1">
      <c r="A14" s="11"/>
      <c r="B14" s="11"/>
      <c r="C14" s="11"/>
      <c r="D14" s="11"/>
      <c r="E14" s="11"/>
      <c r="F14" s="11"/>
      <c r="G14" s="11"/>
      <c r="H14" s="11"/>
      <c r="I14" s="11"/>
      <c r="J14" s="11"/>
      <c r="K14" s="11"/>
    </row>
    <row r="15" spans="1:11" ht="14.25">
      <c r="A15" s="19" t="s">
        <v>10</v>
      </c>
      <c r="B15" s="11"/>
      <c r="C15" s="11"/>
      <c r="D15" s="11"/>
      <c r="E15" s="11"/>
      <c r="F15" s="11"/>
      <c r="G15" s="11"/>
      <c r="H15" s="11"/>
      <c r="I15" s="11"/>
      <c r="J15" s="11"/>
      <c r="K15" s="11"/>
    </row>
    <row r="16" spans="1:12" ht="10.5">
      <c r="A16" s="11"/>
      <c r="B16" s="11"/>
      <c r="C16" s="11"/>
      <c r="D16" s="11"/>
      <c r="E16" s="11"/>
      <c r="F16" s="11"/>
      <c r="G16" s="11"/>
      <c r="H16" s="11"/>
      <c r="I16" s="12" t="s">
        <v>12</v>
      </c>
      <c r="J16" s="11"/>
      <c r="K16" s="12"/>
      <c r="L16" s="2"/>
    </row>
    <row r="17" spans="1:11" ht="13.5" customHeight="1">
      <c r="A17" s="911" t="s">
        <v>0</v>
      </c>
      <c r="B17" s="907" t="s">
        <v>47</v>
      </c>
      <c r="C17" s="909" t="s">
        <v>48</v>
      </c>
      <c r="D17" s="909" t="s">
        <v>49</v>
      </c>
      <c r="E17" s="896" t="s">
        <v>50</v>
      </c>
      <c r="F17" s="909" t="s">
        <v>61</v>
      </c>
      <c r="G17" s="909" t="s">
        <v>11</v>
      </c>
      <c r="H17" s="896" t="s">
        <v>45</v>
      </c>
      <c r="I17" s="899" t="s">
        <v>8</v>
      </c>
      <c r="J17" s="11"/>
      <c r="K17" s="11"/>
    </row>
    <row r="18" spans="1:11" ht="13.5" customHeight="1" thickBot="1">
      <c r="A18" s="912"/>
      <c r="B18" s="908"/>
      <c r="C18" s="910"/>
      <c r="D18" s="910"/>
      <c r="E18" s="897"/>
      <c r="F18" s="913"/>
      <c r="G18" s="913"/>
      <c r="H18" s="898"/>
      <c r="I18" s="900"/>
      <c r="J18" s="11"/>
      <c r="K18" s="11"/>
    </row>
    <row r="19" spans="1:11" ht="13.5" customHeight="1" thickTop="1">
      <c r="A19" s="20" t="s">
        <v>71</v>
      </c>
      <c r="B19" s="39">
        <v>39</v>
      </c>
      <c r="C19" s="40">
        <v>36</v>
      </c>
      <c r="D19" s="40">
        <f>B19-C19</f>
        <v>3</v>
      </c>
      <c r="E19" s="40">
        <v>3</v>
      </c>
      <c r="F19" s="40">
        <v>10</v>
      </c>
      <c r="G19" s="41">
        <v>0</v>
      </c>
      <c r="H19" s="41">
        <v>0</v>
      </c>
      <c r="I19" s="42"/>
      <c r="J19" s="11"/>
      <c r="K19" s="11"/>
    </row>
    <row r="20" spans="1:11" ht="13.5" customHeight="1">
      <c r="A20" s="24" t="s">
        <v>72</v>
      </c>
      <c r="B20" s="6">
        <v>15385</v>
      </c>
      <c r="C20" s="7">
        <v>14557</v>
      </c>
      <c r="D20" s="7">
        <f aca="true" t="shared" si="0" ref="D20:D32">B20-C20</f>
        <v>828</v>
      </c>
      <c r="E20" s="7">
        <v>828</v>
      </c>
      <c r="F20" s="7">
        <v>890</v>
      </c>
      <c r="G20" s="43">
        <v>0</v>
      </c>
      <c r="H20" s="43">
        <v>0</v>
      </c>
      <c r="I20" s="44"/>
      <c r="J20" s="11"/>
      <c r="K20" s="11"/>
    </row>
    <row r="21" spans="1:11" ht="13.5" customHeight="1">
      <c r="A21" s="24" t="s">
        <v>73</v>
      </c>
      <c r="B21" s="6">
        <v>62</v>
      </c>
      <c r="C21" s="7">
        <v>56</v>
      </c>
      <c r="D21" s="7">
        <f t="shared" si="0"/>
        <v>6</v>
      </c>
      <c r="E21" s="7">
        <v>6</v>
      </c>
      <c r="F21" s="7">
        <v>4</v>
      </c>
      <c r="G21" s="7">
        <v>13</v>
      </c>
      <c r="H21" s="43">
        <v>0</v>
      </c>
      <c r="I21" s="44"/>
      <c r="J21" s="11"/>
      <c r="K21" s="11"/>
    </row>
    <row r="22" spans="1:11" ht="13.5" customHeight="1">
      <c r="A22" s="24" t="s">
        <v>74</v>
      </c>
      <c r="B22" s="6">
        <v>12514</v>
      </c>
      <c r="C22" s="7">
        <v>12653</v>
      </c>
      <c r="D22" s="7">
        <f t="shared" si="0"/>
        <v>-139</v>
      </c>
      <c r="E22" s="7">
        <v>-139</v>
      </c>
      <c r="F22" s="7">
        <v>921</v>
      </c>
      <c r="G22" s="43">
        <v>0</v>
      </c>
      <c r="H22" s="43">
        <v>0</v>
      </c>
      <c r="I22" s="44"/>
      <c r="J22" s="11"/>
      <c r="K22" s="11"/>
    </row>
    <row r="23" spans="1:11" ht="13.5" customHeight="1">
      <c r="A23" s="24" t="s">
        <v>75</v>
      </c>
      <c r="B23" s="6">
        <v>9205</v>
      </c>
      <c r="C23" s="7">
        <v>8422</v>
      </c>
      <c r="D23" s="7">
        <f t="shared" si="0"/>
        <v>783</v>
      </c>
      <c r="E23" s="7">
        <v>783</v>
      </c>
      <c r="F23" s="7">
        <v>1216</v>
      </c>
      <c r="G23" s="43">
        <v>0</v>
      </c>
      <c r="H23" s="43">
        <v>0</v>
      </c>
      <c r="I23" s="44"/>
      <c r="J23" s="11"/>
      <c r="K23" s="11"/>
    </row>
    <row r="24" spans="1:11" ht="13.5" customHeight="1">
      <c r="A24" s="24" t="s">
        <v>76</v>
      </c>
      <c r="B24" s="6">
        <v>145</v>
      </c>
      <c r="C24" s="7">
        <v>143</v>
      </c>
      <c r="D24" s="7">
        <f t="shared" si="0"/>
        <v>2</v>
      </c>
      <c r="E24" s="7">
        <v>2</v>
      </c>
      <c r="F24" s="7">
        <v>12</v>
      </c>
      <c r="G24" s="7">
        <v>462</v>
      </c>
      <c r="H24" s="7">
        <v>91</v>
      </c>
      <c r="I24" s="45"/>
      <c r="J24" s="11"/>
      <c r="K24" s="11"/>
    </row>
    <row r="25" spans="1:11" ht="13.5" customHeight="1">
      <c r="A25" s="24" t="s">
        <v>77</v>
      </c>
      <c r="B25" s="6">
        <v>127</v>
      </c>
      <c r="C25" s="7">
        <v>127</v>
      </c>
      <c r="D25" s="43">
        <v>0</v>
      </c>
      <c r="E25" s="43">
        <v>0</v>
      </c>
      <c r="F25" s="7">
        <v>12</v>
      </c>
      <c r="G25" s="7">
        <v>230</v>
      </c>
      <c r="H25" s="7">
        <v>78</v>
      </c>
      <c r="I25" s="45"/>
      <c r="J25" s="11"/>
      <c r="K25" s="11"/>
    </row>
    <row r="26" spans="1:11" ht="13.5" customHeight="1">
      <c r="A26" s="24" t="s">
        <v>78</v>
      </c>
      <c r="B26" s="6">
        <v>7030</v>
      </c>
      <c r="C26" s="7">
        <v>7030</v>
      </c>
      <c r="D26" s="43">
        <v>0</v>
      </c>
      <c r="E26" s="43">
        <v>0</v>
      </c>
      <c r="F26" s="7">
        <v>1536</v>
      </c>
      <c r="G26" s="7">
        <v>37612</v>
      </c>
      <c r="H26" s="7">
        <v>21890</v>
      </c>
      <c r="I26" s="45" t="s">
        <v>86</v>
      </c>
      <c r="J26" s="11"/>
      <c r="K26" s="11"/>
    </row>
    <row r="27" spans="1:11" ht="13.5" customHeight="1">
      <c r="A27" s="24" t="s">
        <v>79</v>
      </c>
      <c r="B27" s="6">
        <v>243</v>
      </c>
      <c r="C27" s="7">
        <v>243</v>
      </c>
      <c r="D27" s="43">
        <v>0</v>
      </c>
      <c r="E27" s="43">
        <v>0</v>
      </c>
      <c r="F27" s="7">
        <v>181</v>
      </c>
      <c r="G27" s="7">
        <v>2565</v>
      </c>
      <c r="H27" s="7">
        <v>1934</v>
      </c>
      <c r="I27" s="45" t="s">
        <v>87</v>
      </c>
      <c r="J27" s="11"/>
      <c r="K27" s="11"/>
    </row>
    <row r="28" spans="1:11" ht="13.5" customHeight="1">
      <c r="A28" s="24" t="s">
        <v>80</v>
      </c>
      <c r="B28" s="6">
        <v>68</v>
      </c>
      <c r="C28" s="7">
        <v>68</v>
      </c>
      <c r="D28" s="43">
        <v>0</v>
      </c>
      <c r="E28" s="43">
        <v>0</v>
      </c>
      <c r="F28" s="7">
        <v>48</v>
      </c>
      <c r="G28" s="7">
        <v>641</v>
      </c>
      <c r="H28" s="7">
        <v>395</v>
      </c>
      <c r="I28" s="45" t="s">
        <v>88</v>
      </c>
      <c r="J28" s="11"/>
      <c r="K28" s="11"/>
    </row>
    <row r="29" spans="1:11" ht="13.5" customHeight="1">
      <c r="A29" s="24" t="s">
        <v>81</v>
      </c>
      <c r="B29" s="6">
        <v>215</v>
      </c>
      <c r="C29" s="7">
        <v>215</v>
      </c>
      <c r="D29" s="43">
        <v>0</v>
      </c>
      <c r="E29" s="43">
        <v>0</v>
      </c>
      <c r="F29" s="7">
        <v>52</v>
      </c>
      <c r="G29" s="7">
        <v>520</v>
      </c>
      <c r="H29" s="7">
        <v>134</v>
      </c>
      <c r="I29" s="44"/>
      <c r="J29" s="11"/>
      <c r="K29" s="11"/>
    </row>
    <row r="30" spans="1:11" ht="13.5" customHeight="1">
      <c r="A30" s="24" t="s">
        <v>82</v>
      </c>
      <c r="B30" s="6">
        <v>16911</v>
      </c>
      <c r="C30" s="7">
        <v>15642</v>
      </c>
      <c r="D30" s="7">
        <f t="shared" si="0"/>
        <v>1269</v>
      </c>
      <c r="E30" s="7">
        <v>1269</v>
      </c>
      <c r="F30" s="7">
        <v>116</v>
      </c>
      <c r="G30" s="43">
        <v>0</v>
      </c>
      <c r="H30" s="43">
        <v>0</v>
      </c>
      <c r="I30" s="45" t="s">
        <v>89</v>
      </c>
      <c r="J30" s="11"/>
      <c r="K30" s="11"/>
    </row>
    <row r="31" spans="1:11" ht="13.5" customHeight="1">
      <c r="A31" s="24" t="s">
        <v>83</v>
      </c>
      <c r="B31" s="6">
        <v>25745</v>
      </c>
      <c r="C31" s="7">
        <v>25390</v>
      </c>
      <c r="D31" s="7">
        <f t="shared" si="0"/>
        <v>355</v>
      </c>
      <c r="E31" s="7">
        <v>15314</v>
      </c>
      <c r="F31" s="7">
        <v>428</v>
      </c>
      <c r="G31" s="7">
        <v>6694</v>
      </c>
      <c r="H31" s="7">
        <v>2423</v>
      </c>
      <c r="I31" s="45" t="s">
        <v>85</v>
      </c>
      <c r="J31" s="11"/>
      <c r="K31" s="11"/>
    </row>
    <row r="32" spans="1:11" ht="13.5" customHeight="1">
      <c r="A32" s="29" t="s">
        <v>84</v>
      </c>
      <c r="B32" s="46">
        <v>1901</v>
      </c>
      <c r="C32" s="47">
        <v>1627</v>
      </c>
      <c r="D32" s="47">
        <f t="shared" si="0"/>
        <v>274</v>
      </c>
      <c r="E32" s="47">
        <v>2095</v>
      </c>
      <c r="F32" s="47">
        <v>8</v>
      </c>
      <c r="G32" s="47">
        <v>6205</v>
      </c>
      <c r="H32" s="47">
        <v>12</v>
      </c>
      <c r="I32" s="48" t="s">
        <v>85</v>
      </c>
      <c r="J32" s="11"/>
      <c r="K32" s="11"/>
    </row>
    <row r="33" spans="1:11" ht="13.5" customHeight="1">
      <c r="A33" s="34" t="s">
        <v>15</v>
      </c>
      <c r="B33" s="49"/>
      <c r="C33" s="50"/>
      <c r="D33" s="50"/>
      <c r="E33" s="51">
        <f>SUM(E19:E32)</f>
        <v>20161</v>
      </c>
      <c r="F33" s="52"/>
      <c r="G33" s="51">
        <f>SUM(G19:G32)</f>
        <v>54942</v>
      </c>
      <c r="H33" s="51">
        <f>SUM(H19:H32)</f>
        <v>26957</v>
      </c>
      <c r="I33" s="53"/>
      <c r="J33" s="11"/>
      <c r="K33" s="11"/>
    </row>
    <row r="34" spans="1:11" ht="10.5">
      <c r="A34" s="11" t="s">
        <v>25</v>
      </c>
      <c r="B34" s="11"/>
      <c r="C34" s="11"/>
      <c r="D34" s="11"/>
      <c r="E34" s="11"/>
      <c r="F34" s="11"/>
      <c r="G34" s="11"/>
      <c r="H34" s="11"/>
      <c r="I34" s="11"/>
      <c r="J34" s="11"/>
      <c r="K34" s="11"/>
    </row>
    <row r="35" spans="1:11" ht="10.5">
      <c r="A35" s="11" t="s">
        <v>54</v>
      </c>
      <c r="B35" s="11"/>
      <c r="C35" s="11"/>
      <c r="D35" s="11"/>
      <c r="E35" s="11"/>
      <c r="F35" s="11"/>
      <c r="G35" s="11"/>
      <c r="H35" s="11"/>
      <c r="I35" s="11"/>
      <c r="J35" s="11"/>
      <c r="K35" s="11"/>
    </row>
    <row r="36" spans="1:11" ht="10.5">
      <c r="A36" s="11" t="s">
        <v>53</v>
      </c>
      <c r="B36" s="11"/>
      <c r="C36" s="11"/>
      <c r="D36" s="11"/>
      <c r="E36" s="11"/>
      <c r="F36" s="11"/>
      <c r="G36" s="11"/>
      <c r="H36" s="11"/>
      <c r="I36" s="11"/>
      <c r="J36" s="11"/>
      <c r="K36" s="11"/>
    </row>
    <row r="37" spans="1:11" ht="10.5">
      <c r="A37" s="11" t="s">
        <v>52</v>
      </c>
      <c r="B37" s="11"/>
      <c r="C37" s="11"/>
      <c r="D37" s="11"/>
      <c r="E37" s="11"/>
      <c r="F37" s="11"/>
      <c r="G37" s="11"/>
      <c r="H37" s="11"/>
      <c r="I37" s="11"/>
      <c r="J37" s="11"/>
      <c r="K37" s="11"/>
    </row>
    <row r="38" spans="1:11" ht="9.75" customHeight="1">
      <c r="A38" s="11"/>
      <c r="B38" s="11"/>
      <c r="C38" s="11"/>
      <c r="D38" s="11"/>
      <c r="E38" s="11"/>
      <c r="F38" s="11"/>
      <c r="G38" s="11"/>
      <c r="H38" s="11"/>
      <c r="I38" s="11"/>
      <c r="J38" s="11"/>
      <c r="K38" s="11"/>
    </row>
    <row r="39" spans="1:11" ht="14.25">
      <c r="A39" s="19" t="s">
        <v>13</v>
      </c>
      <c r="B39" s="11"/>
      <c r="C39" s="11"/>
      <c r="D39" s="11"/>
      <c r="E39" s="11"/>
      <c r="F39" s="11"/>
      <c r="G39" s="11"/>
      <c r="H39" s="11"/>
      <c r="I39" s="11"/>
      <c r="J39" s="11"/>
      <c r="K39" s="11"/>
    </row>
    <row r="40" spans="1:11" ht="10.5">
      <c r="A40" s="11"/>
      <c r="B40" s="11"/>
      <c r="C40" s="11"/>
      <c r="D40" s="11"/>
      <c r="E40" s="11"/>
      <c r="F40" s="11"/>
      <c r="G40" s="11"/>
      <c r="H40" s="11"/>
      <c r="I40" s="12" t="s">
        <v>12</v>
      </c>
      <c r="J40" s="12"/>
      <c r="K40" s="11"/>
    </row>
    <row r="41" spans="1:11" ht="13.5" customHeight="1">
      <c r="A41" s="911" t="s">
        <v>14</v>
      </c>
      <c r="B41" s="907" t="s">
        <v>47</v>
      </c>
      <c r="C41" s="909" t="s">
        <v>48</v>
      </c>
      <c r="D41" s="909" t="s">
        <v>49</v>
      </c>
      <c r="E41" s="896" t="s">
        <v>50</v>
      </c>
      <c r="F41" s="909" t="s">
        <v>61</v>
      </c>
      <c r="G41" s="909" t="s">
        <v>11</v>
      </c>
      <c r="H41" s="896" t="s">
        <v>46</v>
      </c>
      <c r="I41" s="899" t="s">
        <v>8</v>
      </c>
      <c r="J41" s="11"/>
      <c r="K41" s="11"/>
    </row>
    <row r="42" spans="1:11" ht="13.5" customHeight="1" thickBot="1">
      <c r="A42" s="912"/>
      <c r="B42" s="908"/>
      <c r="C42" s="910"/>
      <c r="D42" s="910"/>
      <c r="E42" s="897"/>
      <c r="F42" s="913"/>
      <c r="G42" s="913"/>
      <c r="H42" s="898"/>
      <c r="I42" s="900"/>
      <c r="J42" s="11"/>
      <c r="K42" s="11"/>
    </row>
    <row r="43" spans="1:11" ht="13.5" customHeight="1" thickTop="1">
      <c r="A43" s="20" t="s">
        <v>90</v>
      </c>
      <c r="B43" s="39">
        <v>52</v>
      </c>
      <c r="C43" s="40">
        <v>35</v>
      </c>
      <c r="D43" s="40">
        <f>B43-C43</f>
        <v>17</v>
      </c>
      <c r="E43" s="40">
        <v>17</v>
      </c>
      <c r="F43" s="41">
        <v>0</v>
      </c>
      <c r="G43" s="41">
        <v>0</v>
      </c>
      <c r="H43" s="41">
        <v>0</v>
      </c>
      <c r="I43" s="54"/>
      <c r="J43" s="11"/>
      <c r="K43" s="11"/>
    </row>
    <row r="44" spans="1:11" ht="13.5" customHeight="1">
      <c r="A44" s="24" t="s">
        <v>91</v>
      </c>
      <c r="B44" s="6">
        <v>2353</v>
      </c>
      <c r="C44" s="7">
        <v>2262</v>
      </c>
      <c r="D44" s="7">
        <f aca="true" t="shared" si="1" ref="D44:D53">B44-C44</f>
        <v>91</v>
      </c>
      <c r="E44" s="7">
        <v>91</v>
      </c>
      <c r="F44" s="7">
        <v>189</v>
      </c>
      <c r="G44" s="7">
        <v>1281</v>
      </c>
      <c r="H44" s="7">
        <v>885</v>
      </c>
      <c r="I44" s="44" t="s">
        <v>108</v>
      </c>
      <c r="J44" s="11"/>
      <c r="K44" s="11"/>
    </row>
    <row r="45" spans="1:11" ht="13.5" customHeight="1">
      <c r="A45" s="24" t="s">
        <v>92</v>
      </c>
      <c r="B45" s="6">
        <v>749</v>
      </c>
      <c r="C45" s="7">
        <v>669</v>
      </c>
      <c r="D45" s="7">
        <f t="shared" si="1"/>
        <v>80</v>
      </c>
      <c r="E45" s="7">
        <v>80</v>
      </c>
      <c r="F45" s="43">
        <v>0</v>
      </c>
      <c r="G45" s="7">
        <v>691</v>
      </c>
      <c r="H45" s="7">
        <v>345</v>
      </c>
      <c r="I45" s="8"/>
      <c r="J45" s="11"/>
      <c r="K45" s="11"/>
    </row>
    <row r="46" spans="1:11" ht="13.5" customHeight="1">
      <c r="A46" s="24" t="s">
        <v>93</v>
      </c>
      <c r="B46" s="6">
        <v>987</v>
      </c>
      <c r="C46" s="7">
        <v>869</v>
      </c>
      <c r="D46" s="7">
        <f t="shared" si="1"/>
        <v>118</v>
      </c>
      <c r="E46" s="7">
        <v>118</v>
      </c>
      <c r="F46" s="43">
        <v>0</v>
      </c>
      <c r="G46" s="7">
        <v>2834</v>
      </c>
      <c r="H46" s="7">
        <v>759</v>
      </c>
      <c r="I46" s="8"/>
      <c r="J46" s="11"/>
      <c r="K46" s="11"/>
    </row>
    <row r="47" spans="1:11" ht="13.5" customHeight="1">
      <c r="A47" s="24" t="s">
        <v>94</v>
      </c>
      <c r="B47" s="6">
        <v>1749</v>
      </c>
      <c r="C47" s="7">
        <v>1720</v>
      </c>
      <c r="D47" s="7">
        <f t="shared" si="1"/>
        <v>29</v>
      </c>
      <c r="E47" s="7">
        <v>29</v>
      </c>
      <c r="F47" s="43">
        <v>0</v>
      </c>
      <c r="G47" s="7">
        <v>3294</v>
      </c>
      <c r="H47" s="7">
        <v>520</v>
      </c>
      <c r="I47" s="8"/>
      <c r="J47" s="11"/>
      <c r="K47" s="11"/>
    </row>
    <row r="48" spans="1:11" ht="13.5" customHeight="1">
      <c r="A48" s="24" t="s">
        <v>95</v>
      </c>
      <c r="B48" s="6">
        <v>146</v>
      </c>
      <c r="C48" s="7">
        <v>110</v>
      </c>
      <c r="D48" s="7">
        <f t="shared" si="1"/>
        <v>36</v>
      </c>
      <c r="E48" s="7">
        <v>36</v>
      </c>
      <c r="F48" s="43">
        <v>0</v>
      </c>
      <c r="G48" s="43">
        <v>0</v>
      </c>
      <c r="H48" s="43">
        <v>0</v>
      </c>
      <c r="I48" s="8"/>
      <c r="J48" s="11"/>
      <c r="K48" s="11"/>
    </row>
    <row r="49" spans="1:11" ht="13.5" customHeight="1">
      <c r="A49" s="24" t="s">
        <v>96</v>
      </c>
      <c r="B49" s="6">
        <v>415</v>
      </c>
      <c r="C49" s="7">
        <v>390</v>
      </c>
      <c r="D49" s="7">
        <f t="shared" si="1"/>
        <v>25</v>
      </c>
      <c r="E49" s="7">
        <v>25</v>
      </c>
      <c r="F49" s="7">
        <v>119</v>
      </c>
      <c r="G49" s="7">
        <v>535</v>
      </c>
      <c r="H49" s="7">
        <v>38</v>
      </c>
      <c r="I49" s="8"/>
      <c r="J49" s="11"/>
      <c r="K49" s="11"/>
    </row>
    <row r="50" spans="1:11" ht="13.5" customHeight="1">
      <c r="A50" s="24" t="s">
        <v>97</v>
      </c>
      <c r="B50" s="6">
        <v>115</v>
      </c>
      <c r="C50" s="7">
        <v>106</v>
      </c>
      <c r="D50" s="7">
        <f t="shared" si="1"/>
        <v>9</v>
      </c>
      <c r="E50" s="7">
        <v>9</v>
      </c>
      <c r="F50" s="43">
        <v>0</v>
      </c>
      <c r="G50" s="7">
        <v>363</v>
      </c>
      <c r="H50" s="7">
        <v>87</v>
      </c>
      <c r="I50" s="8"/>
      <c r="J50" s="11"/>
      <c r="K50" s="11"/>
    </row>
    <row r="51" spans="1:11" ht="13.5" customHeight="1">
      <c r="A51" s="24" t="s">
        <v>98</v>
      </c>
      <c r="B51" s="6">
        <v>80</v>
      </c>
      <c r="C51" s="7">
        <v>77</v>
      </c>
      <c r="D51" s="7">
        <f t="shared" si="1"/>
        <v>3</v>
      </c>
      <c r="E51" s="7">
        <v>3</v>
      </c>
      <c r="F51" s="43">
        <v>0</v>
      </c>
      <c r="G51" s="43">
        <v>0</v>
      </c>
      <c r="H51" s="43">
        <v>0</v>
      </c>
      <c r="I51" s="8"/>
      <c r="J51" s="11"/>
      <c r="K51" s="11"/>
    </row>
    <row r="52" spans="1:11" ht="13.5" customHeight="1">
      <c r="A52" s="24" t="s">
        <v>99</v>
      </c>
      <c r="B52" s="6">
        <v>1541</v>
      </c>
      <c r="C52" s="7">
        <v>1329</v>
      </c>
      <c r="D52" s="7">
        <f t="shared" si="1"/>
        <v>212</v>
      </c>
      <c r="E52" s="7">
        <v>212</v>
      </c>
      <c r="F52" s="43">
        <v>0</v>
      </c>
      <c r="G52" s="43">
        <v>0</v>
      </c>
      <c r="H52" s="43">
        <v>0</v>
      </c>
      <c r="I52" s="8"/>
      <c r="J52" s="11"/>
      <c r="K52" s="11"/>
    </row>
    <row r="53" spans="1:11" ht="13.5" customHeight="1">
      <c r="A53" s="55" t="s">
        <v>100</v>
      </c>
      <c r="B53" s="56">
        <v>154</v>
      </c>
      <c r="C53" s="57">
        <v>90</v>
      </c>
      <c r="D53" s="57">
        <f t="shared" si="1"/>
        <v>64</v>
      </c>
      <c r="E53" s="57">
        <v>820</v>
      </c>
      <c r="F53" s="58">
        <v>0</v>
      </c>
      <c r="G53" s="57">
        <v>981</v>
      </c>
      <c r="H53" s="58">
        <v>0</v>
      </c>
      <c r="I53" s="59" t="s">
        <v>85</v>
      </c>
      <c r="J53" s="11"/>
      <c r="K53" s="11"/>
    </row>
    <row r="54" spans="1:11" ht="13.5" customHeight="1">
      <c r="A54" s="34" t="s">
        <v>16</v>
      </c>
      <c r="B54" s="49"/>
      <c r="C54" s="50"/>
      <c r="D54" s="50"/>
      <c r="E54" s="51">
        <f>SUM(E43:E53)</f>
        <v>1440</v>
      </c>
      <c r="F54" s="52"/>
      <c r="G54" s="51">
        <f>SUM(G43:G53)</f>
        <v>9979</v>
      </c>
      <c r="H54" s="51">
        <f>SUM(H43:H53)</f>
        <v>2634</v>
      </c>
      <c r="I54" s="60"/>
      <c r="J54" s="11"/>
      <c r="K54" s="11"/>
    </row>
    <row r="55" spans="1:11" ht="9.75" customHeight="1">
      <c r="A55" s="61"/>
      <c r="B55" s="11"/>
      <c r="C55" s="11"/>
      <c r="D55" s="11"/>
      <c r="E55" s="11"/>
      <c r="F55" s="11"/>
      <c r="G55" s="11"/>
      <c r="H55" s="11"/>
      <c r="I55" s="11"/>
      <c r="J55" s="11"/>
      <c r="K55" s="11"/>
    </row>
    <row r="56" spans="1:11" ht="14.25">
      <c r="A56" s="19" t="s">
        <v>62</v>
      </c>
      <c r="B56" s="11"/>
      <c r="C56" s="11"/>
      <c r="D56" s="11"/>
      <c r="E56" s="11"/>
      <c r="F56" s="11"/>
      <c r="G56" s="11"/>
      <c r="H56" s="11"/>
      <c r="I56" s="11"/>
      <c r="J56" s="11"/>
      <c r="K56" s="11"/>
    </row>
    <row r="57" spans="1:11" ht="10.5">
      <c r="A57" s="11"/>
      <c r="B57" s="11"/>
      <c r="C57" s="11"/>
      <c r="D57" s="11"/>
      <c r="E57" s="11"/>
      <c r="F57" s="11"/>
      <c r="G57" s="11"/>
      <c r="H57" s="11"/>
      <c r="I57" s="11"/>
      <c r="J57" s="12" t="s">
        <v>12</v>
      </c>
      <c r="K57" s="11"/>
    </row>
    <row r="58" spans="1:11" ht="13.5" customHeight="1">
      <c r="A58" s="905" t="s">
        <v>17</v>
      </c>
      <c r="B58" s="907" t="s">
        <v>19</v>
      </c>
      <c r="C58" s="909" t="s">
        <v>51</v>
      </c>
      <c r="D58" s="909" t="s">
        <v>20</v>
      </c>
      <c r="E58" s="909" t="s">
        <v>21</v>
      </c>
      <c r="F58" s="909" t="s">
        <v>22</v>
      </c>
      <c r="G58" s="896" t="s">
        <v>23</v>
      </c>
      <c r="H58" s="896" t="s">
        <v>24</v>
      </c>
      <c r="I58" s="896" t="s">
        <v>66</v>
      </c>
      <c r="J58" s="899" t="s">
        <v>8</v>
      </c>
      <c r="K58" s="11"/>
    </row>
    <row r="59" spans="1:11" ht="13.5" customHeight="1" thickBot="1">
      <c r="A59" s="906"/>
      <c r="B59" s="908"/>
      <c r="C59" s="910"/>
      <c r="D59" s="910"/>
      <c r="E59" s="910"/>
      <c r="F59" s="910"/>
      <c r="G59" s="897"/>
      <c r="H59" s="897"/>
      <c r="I59" s="898"/>
      <c r="J59" s="900"/>
      <c r="K59" s="11"/>
    </row>
    <row r="60" spans="1:11" ht="13.5" customHeight="1" thickTop="1">
      <c r="A60" s="20" t="s">
        <v>101</v>
      </c>
      <c r="B60" s="39">
        <v>-84</v>
      </c>
      <c r="C60" s="40">
        <v>108</v>
      </c>
      <c r="D60" s="40">
        <v>5</v>
      </c>
      <c r="E60" s="41">
        <v>0</v>
      </c>
      <c r="F60" s="40">
        <v>1043</v>
      </c>
      <c r="G60" s="40">
        <v>16888</v>
      </c>
      <c r="H60" s="41">
        <v>0</v>
      </c>
      <c r="I60" s="40">
        <v>96</v>
      </c>
      <c r="J60" s="62"/>
      <c r="K60" s="11"/>
    </row>
    <row r="61" spans="1:11" ht="13.5" customHeight="1">
      <c r="A61" s="24" t="s">
        <v>102</v>
      </c>
      <c r="B61" s="6">
        <v>-17</v>
      </c>
      <c r="C61" s="7">
        <v>560</v>
      </c>
      <c r="D61" s="7">
        <v>1</v>
      </c>
      <c r="E61" s="43">
        <v>0</v>
      </c>
      <c r="F61" s="43">
        <v>0</v>
      </c>
      <c r="G61" s="43">
        <v>0</v>
      </c>
      <c r="H61" s="43">
        <v>0</v>
      </c>
      <c r="I61" s="43">
        <v>0</v>
      </c>
      <c r="J61" s="8"/>
      <c r="K61" s="11"/>
    </row>
    <row r="62" spans="1:11" ht="13.5" customHeight="1">
      <c r="A62" s="24" t="s">
        <v>103</v>
      </c>
      <c r="B62" s="6">
        <v>4</v>
      </c>
      <c r="C62" s="7">
        <v>24</v>
      </c>
      <c r="D62" s="7">
        <v>10</v>
      </c>
      <c r="E62" s="7">
        <v>39</v>
      </c>
      <c r="F62" s="43">
        <v>0</v>
      </c>
      <c r="G62" s="43">
        <v>0</v>
      </c>
      <c r="H62" s="43">
        <v>0</v>
      </c>
      <c r="I62" s="43">
        <v>0</v>
      </c>
      <c r="J62" s="8"/>
      <c r="K62" s="11"/>
    </row>
    <row r="63" spans="1:11" ht="13.5" customHeight="1">
      <c r="A63" s="24" t="s">
        <v>104</v>
      </c>
      <c r="B63" s="6">
        <v>61</v>
      </c>
      <c r="C63" s="7">
        <v>193</v>
      </c>
      <c r="D63" s="7">
        <v>100</v>
      </c>
      <c r="E63" s="43">
        <v>0</v>
      </c>
      <c r="F63" s="43">
        <v>0</v>
      </c>
      <c r="G63" s="43">
        <v>0</v>
      </c>
      <c r="H63" s="43">
        <v>0</v>
      </c>
      <c r="I63" s="43">
        <v>0</v>
      </c>
      <c r="J63" s="8"/>
      <c r="K63" s="11"/>
    </row>
    <row r="64" spans="1:11" ht="13.5" customHeight="1">
      <c r="A64" s="24" t="s">
        <v>105</v>
      </c>
      <c r="B64" s="6">
        <v>-2</v>
      </c>
      <c r="C64" s="7">
        <v>5</v>
      </c>
      <c r="D64" s="7">
        <v>3</v>
      </c>
      <c r="E64" s="43">
        <v>0</v>
      </c>
      <c r="F64" s="43">
        <v>0</v>
      </c>
      <c r="G64" s="43">
        <v>0</v>
      </c>
      <c r="H64" s="43">
        <v>0</v>
      </c>
      <c r="I64" s="43">
        <v>0</v>
      </c>
      <c r="J64" s="8"/>
      <c r="K64" s="11"/>
    </row>
    <row r="65" spans="1:11" ht="13.5" customHeight="1">
      <c r="A65" s="24" t="s">
        <v>106</v>
      </c>
      <c r="B65" s="6">
        <v>0</v>
      </c>
      <c r="C65" s="7">
        <v>21</v>
      </c>
      <c r="D65" s="7">
        <v>1</v>
      </c>
      <c r="E65" s="43">
        <v>0</v>
      </c>
      <c r="F65" s="43">
        <v>0</v>
      </c>
      <c r="G65" s="43">
        <v>0</v>
      </c>
      <c r="H65" s="43">
        <v>0</v>
      </c>
      <c r="I65" s="43">
        <v>0</v>
      </c>
      <c r="J65" s="8"/>
      <c r="K65" s="11"/>
    </row>
    <row r="66" spans="1:11" ht="13.5" customHeight="1">
      <c r="A66" s="24" t="s">
        <v>107</v>
      </c>
      <c r="B66" s="6">
        <v>-99</v>
      </c>
      <c r="C66" s="7">
        <v>-52</v>
      </c>
      <c r="D66" s="7">
        <v>11</v>
      </c>
      <c r="E66" s="7">
        <v>16</v>
      </c>
      <c r="F66" s="43">
        <v>0</v>
      </c>
      <c r="G66" s="43">
        <v>0</v>
      </c>
      <c r="H66" s="43">
        <v>0</v>
      </c>
      <c r="I66" s="43">
        <v>0</v>
      </c>
      <c r="J66" s="8"/>
      <c r="K66" s="11"/>
    </row>
    <row r="67" spans="1:11" ht="13.5" customHeight="1">
      <c r="A67" s="63" t="s">
        <v>18</v>
      </c>
      <c r="B67" s="64"/>
      <c r="C67" s="52"/>
      <c r="D67" s="51">
        <f aca="true" t="shared" si="2" ref="D67:I67">SUM(D60:D66)</f>
        <v>131</v>
      </c>
      <c r="E67" s="51">
        <f t="shared" si="2"/>
        <v>55</v>
      </c>
      <c r="F67" s="51">
        <f t="shared" si="2"/>
        <v>1043</v>
      </c>
      <c r="G67" s="51">
        <f t="shared" si="2"/>
        <v>16888</v>
      </c>
      <c r="H67" s="65">
        <f t="shared" si="2"/>
        <v>0</v>
      </c>
      <c r="I67" s="51">
        <f t="shared" si="2"/>
        <v>96</v>
      </c>
      <c r="J67" s="53"/>
      <c r="K67" s="11"/>
    </row>
    <row r="68" spans="1:11" ht="10.5">
      <c r="A68" s="11" t="s">
        <v>60</v>
      </c>
      <c r="B68" s="11"/>
      <c r="C68" s="11"/>
      <c r="D68" s="11"/>
      <c r="E68" s="11"/>
      <c r="F68" s="11"/>
      <c r="G68" s="11"/>
      <c r="H68" s="11"/>
      <c r="I68" s="11"/>
      <c r="J68" s="11"/>
      <c r="K68" s="11"/>
    </row>
    <row r="69" spans="1:11" ht="9.75" customHeight="1">
      <c r="A69" s="11"/>
      <c r="B69" s="11"/>
      <c r="C69" s="11"/>
      <c r="D69" s="11"/>
      <c r="E69" s="11"/>
      <c r="F69" s="11"/>
      <c r="G69" s="11"/>
      <c r="H69" s="11"/>
      <c r="I69" s="11"/>
      <c r="J69" s="11"/>
      <c r="K69" s="11"/>
    </row>
    <row r="70" spans="1:11" ht="14.25">
      <c r="A70" s="19" t="s">
        <v>43</v>
      </c>
      <c r="B70" s="11"/>
      <c r="C70" s="11"/>
      <c r="D70" s="11"/>
      <c r="E70" s="11"/>
      <c r="F70" s="11"/>
      <c r="G70" s="11"/>
      <c r="H70" s="11"/>
      <c r="I70" s="11"/>
      <c r="J70" s="11"/>
      <c r="K70" s="11"/>
    </row>
    <row r="71" spans="1:11" ht="10.5">
      <c r="A71" s="11"/>
      <c r="B71" s="11"/>
      <c r="C71" s="11"/>
      <c r="D71" s="12" t="s">
        <v>12</v>
      </c>
      <c r="E71" s="11"/>
      <c r="F71" s="11"/>
      <c r="G71" s="11"/>
      <c r="H71" s="11"/>
      <c r="I71" s="11"/>
      <c r="J71" s="11"/>
      <c r="K71" s="11"/>
    </row>
    <row r="72" spans="1:11" ht="21.75" thickBot="1">
      <c r="A72" s="201" t="s">
        <v>36</v>
      </c>
      <c r="B72" s="202" t="s">
        <v>41</v>
      </c>
      <c r="C72" s="203" t="s">
        <v>42</v>
      </c>
      <c r="D72" s="204" t="s">
        <v>55</v>
      </c>
      <c r="E72" s="11"/>
      <c r="F72" s="11"/>
      <c r="G72" s="11"/>
      <c r="H72" s="11"/>
      <c r="I72" s="11"/>
      <c r="J72" s="11"/>
      <c r="K72" s="11"/>
    </row>
    <row r="73" spans="1:11" ht="13.5" customHeight="1" thickTop="1">
      <c r="A73" s="66" t="s">
        <v>37</v>
      </c>
      <c r="B73" s="67"/>
      <c r="C73" s="40">
        <v>3443</v>
      </c>
      <c r="D73" s="68"/>
      <c r="E73" s="11"/>
      <c r="F73" s="11"/>
      <c r="G73" s="11"/>
      <c r="H73" s="11"/>
      <c r="I73" s="11"/>
      <c r="J73" s="11"/>
      <c r="K73" s="11"/>
    </row>
    <row r="74" spans="1:11" ht="13.5" customHeight="1">
      <c r="A74" s="69" t="s">
        <v>38</v>
      </c>
      <c r="B74" s="70"/>
      <c r="C74" s="7">
        <v>155</v>
      </c>
      <c r="D74" s="71"/>
      <c r="E74" s="11"/>
      <c r="F74" s="11"/>
      <c r="G74" s="11"/>
      <c r="H74" s="11"/>
      <c r="I74" s="11"/>
      <c r="J74" s="11"/>
      <c r="K74" s="11"/>
    </row>
    <row r="75" spans="1:11" ht="13.5" customHeight="1">
      <c r="A75" s="72" t="s">
        <v>39</v>
      </c>
      <c r="B75" s="73"/>
      <c r="C75" s="47">
        <v>5100</v>
      </c>
      <c r="D75" s="74"/>
      <c r="E75" s="11"/>
      <c r="F75" s="11"/>
      <c r="G75" s="11"/>
      <c r="H75" s="11"/>
      <c r="I75" s="11"/>
      <c r="J75" s="11"/>
      <c r="K75" s="11"/>
    </row>
    <row r="76" spans="1:11" ht="13.5" customHeight="1">
      <c r="A76" s="75" t="s">
        <v>40</v>
      </c>
      <c r="B76" s="64"/>
      <c r="C76" s="51">
        <f>SUM(C73:C75)</f>
        <v>8698</v>
      </c>
      <c r="D76" s="76"/>
      <c r="E76" s="11"/>
      <c r="F76" s="11"/>
      <c r="G76" s="11"/>
      <c r="H76" s="11"/>
      <c r="I76" s="11"/>
      <c r="J76" s="11"/>
      <c r="K76" s="11"/>
    </row>
    <row r="77" spans="1:11" ht="10.5">
      <c r="A77" s="11" t="s">
        <v>64</v>
      </c>
      <c r="B77" s="77"/>
      <c r="C77" s="77"/>
      <c r="D77" s="77"/>
      <c r="E77" s="11"/>
      <c r="F77" s="11"/>
      <c r="G77" s="11"/>
      <c r="H77" s="11"/>
      <c r="I77" s="11"/>
      <c r="J77" s="11"/>
      <c r="K77" s="11"/>
    </row>
    <row r="78" spans="1:11" ht="9.75" customHeight="1">
      <c r="A78" s="78"/>
      <c r="B78" s="77"/>
      <c r="C78" s="77"/>
      <c r="D78" s="77"/>
      <c r="E78" s="11"/>
      <c r="F78" s="11"/>
      <c r="G78" s="11"/>
      <c r="H78" s="11"/>
      <c r="I78" s="11"/>
      <c r="J78" s="11"/>
      <c r="K78" s="11"/>
    </row>
    <row r="79" spans="1:11" ht="14.25">
      <c r="A79" s="19" t="s">
        <v>63</v>
      </c>
      <c r="B79" s="11"/>
      <c r="C79" s="11"/>
      <c r="D79" s="11"/>
      <c r="E79" s="11"/>
      <c r="F79" s="11"/>
      <c r="G79" s="11"/>
      <c r="H79" s="11"/>
      <c r="I79" s="11"/>
      <c r="J79" s="11"/>
      <c r="K79" s="11"/>
    </row>
    <row r="80" spans="1:11" ht="10.5" customHeight="1">
      <c r="A80" s="19"/>
      <c r="B80" s="11"/>
      <c r="C80" s="11"/>
      <c r="D80" s="11"/>
      <c r="E80" s="11"/>
      <c r="F80" s="11"/>
      <c r="G80" s="11"/>
      <c r="H80" s="11"/>
      <c r="I80" s="11"/>
      <c r="J80" s="11"/>
      <c r="K80" s="11"/>
    </row>
    <row r="81" spans="1:11" ht="21.75" customHeight="1" thickBot="1">
      <c r="A81" s="201" t="s">
        <v>34</v>
      </c>
      <c r="B81" s="202" t="s">
        <v>41</v>
      </c>
      <c r="C81" s="203" t="s">
        <v>42</v>
      </c>
      <c r="D81" s="203" t="s">
        <v>55</v>
      </c>
      <c r="E81" s="219" t="s">
        <v>32</v>
      </c>
      <c r="F81" s="204" t="s">
        <v>33</v>
      </c>
      <c r="G81" s="901" t="s">
        <v>44</v>
      </c>
      <c r="H81" s="902"/>
      <c r="I81" s="202" t="s">
        <v>41</v>
      </c>
      <c r="J81" s="203" t="s">
        <v>42</v>
      </c>
      <c r="K81" s="204" t="s">
        <v>55</v>
      </c>
    </row>
    <row r="82" spans="1:11" ht="13.5" customHeight="1" thickTop="1">
      <c r="A82" s="66" t="s">
        <v>26</v>
      </c>
      <c r="B82" s="5">
        <v>6.32</v>
      </c>
      <c r="C82" s="79">
        <v>6.03</v>
      </c>
      <c r="D82" s="79">
        <f>C82-B82</f>
        <v>-0.29000000000000004</v>
      </c>
      <c r="E82" s="80">
        <v>-11.64</v>
      </c>
      <c r="F82" s="81">
        <v>-20</v>
      </c>
      <c r="G82" s="903" t="s">
        <v>76</v>
      </c>
      <c r="H82" s="904"/>
      <c r="I82" s="82"/>
      <c r="J82" s="83">
        <v>1.9</v>
      </c>
      <c r="K82" s="84"/>
    </row>
    <row r="83" spans="1:11" ht="13.5" customHeight="1">
      <c r="A83" s="69" t="s">
        <v>27</v>
      </c>
      <c r="B83" s="85"/>
      <c r="C83" s="86">
        <v>65.29</v>
      </c>
      <c r="D83" s="87"/>
      <c r="E83" s="88">
        <v>-16.64</v>
      </c>
      <c r="F83" s="89">
        <v>-40</v>
      </c>
      <c r="G83" s="892" t="s">
        <v>77</v>
      </c>
      <c r="H83" s="893"/>
      <c r="I83" s="85"/>
      <c r="J83" s="90">
        <v>0</v>
      </c>
      <c r="K83" s="91"/>
    </row>
    <row r="84" spans="1:11" ht="13.5" customHeight="1">
      <c r="A84" s="69" t="s">
        <v>28</v>
      </c>
      <c r="B84" s="92">
        <v>16.2</v>
      </c>
      <c r="C84" s="93">
        <v>10.1</v>
      </c>
      <c r="D84" s="93">
        <f>C84-B84</f>
        <v>-6.1</v>
      </c>
      <c r="E84" s="94">
        <v>25</v>
      </c>
      <c r="F84" s="95">
        <v>35</v>
      </c>
      <c r="G84" s="892" t="s">
        <v>78</v>
      </c>
      <c r="H84" s="893"/>
      <c r="I84" s="85"/>
      <c r="J84" s="90">
        <v>0</v>
      </c>
      <c r="K84" s="91"/>
    </row>
    <row r="85" spans="1:11" ht="13.5" customHeight="1">
      <c r="A85" s="69" t="s">
        <v>29</v>
      </c>
      <c r="B85" s="96"/>
      <c r="C85" s="93">
        <v>85.5</v>
      </c>
      <c r="D85" s="97"/>
      <c r="E85" s="94">
        <v>350</v>
      </c>
      <c r="F85" s="98"/>
      <c r="G85" s="892" t="s">
        <v>79</v>
      </c>
      <c r="H85" s="893"/>
      <c r="I85" s="85"/>
      <c r="J85" s="90">
        <v>0</v>
      </c>
      <c r="K85" s="91"/>
    </row>
    <row r="86" spans="1:11" ht="13.5" customHeight="1">
      <c r="A86" s="69" t="s">
        <v>30</v>
      </c>
      <c r="B86" s="99">
        <v>0.89</v>
      </c>
      <c r="C86" s="86">
        <v>0.94</v>
      </c>
      <c r="D86" s="86">
        <f>C86-B86</f>
        <v>0.04999999999999993</v>
      </c>
      <c r="E86" s="100"/>
      <c r="F86" s="101"/>
      <c r="G86" s="892" t="s">
        <v>80</v>
      </c>
      <c r="H86" s="893"/>
      <c r="I86" s="85"/>
      <c r="J86" s="90">
        <v>0</v>
      </c>
      <c r="K86" s="91"/>
    </row>
    <row r="87" spans="1:11" ht="13.5" customHeight="1">
      <c r="A87" s="102" t="s">
        <v>31</v>
      </c>
      <c r="B87" s="103">
        <v>88</v>
      </c>
      <c r="C87" s="104">
        <v>88.8</v>
      </c>
      <c r="D87" s="104">
        <f>C87-B87</f>
        <v>0.7999999999999972</v>
      </c>
      <c r="E87" s="105"/>
      <c r="F87" s="106"/>
      <c r="G87" s="918" t="s">
        <v>83</v>
      </c>
      <c r="H87" s="919"/>
      <c r="I87" s="107"/>
      <c r="J87" s="108">
        <v>60.6</v>
      </c>
      <c r="K87" s="109"/>
    </row>
    <row r="88" spans="1:11" ht="13.5" customHeight="1">
      <c r="A88" s="110"/>
      <c r="B88" s="111"/>
      <c r="C88" s="112"/>
      <c r="D88" s="112"/>
      <c r="E88" s="113"/>
      <c r="F88" s="114"/>
      <c r="G88" s="916" t="s">
        <v>84</v>
      </c>
      <c r="H88" s="917"/>
      <c r="I88" s="115"/>
      <c r="J88" s="116">
        <v>120.4</v>
      </c>
      <c r="K88" s="117"/>
    </row>
    <row r="89" spans="1:11" ht="10.5">
      <c r="A89" s="11" t="s">
        <v>65</v>
      </c>
      <c r="B89" s="11"/>
      <c r="C89" s="11"/>
      <c r="D89" s="11"/>
      <c r="E89" s="11"/>
      <c r="F89" s="11"/>
      <c r="G89" s="11"/>
      <c r="H89" s="11"/>
      <c r="I89" s="11"/>
      <c r="J89" s="11"/>
      <c r="K89" s="11"/>
    </row>
    <row r="90" spans="1:11" ht="10.5">
      <c r="A90" s="11" t="s">
        <v>109</v>
      </c>
      <c r="B90" s="11"/>
      <c r="C90" s="11"/>
      <c r="D90" s="11"/>
      <c r="E90" s="11"/>
      <c r="F90" s="11"/>
      <c r="G90" s="11"/>
      <c r="H90" s="11"/>
      <c r="I90" s="11"/>
      <c r="J90" s="11"/>
      <c r="K90" s="11"/>
    </row>
  </sheetData>
  <sheetProtection password="81BD" sheet="1"/>
  <mergeCells count="44">
    <mergeCell ref="A8:A9"/>
    <mergeCell ref="B8:B9"/>
    <mergeCell ref="C8:C9"/>
    <mergeCell ref="D8:D9"/>
    <mergeCell ref="E8:E9"/>
    <mergeCell ref="F8:F9"/>
    <mergeCell ref="G8:G9"/>
    <mergeCell ref="H8:H9"/>
    <mergeCell ref="A17:A18"/>
    <mergeCell ref="B17:B18"/>
    <mergeCell ref="C17:C18"/>
    <mergeCell ref="D17:D18"/>
    <mergeCell ref="E17:E18"/>
    <mergeCell ref="F17:F18"/>
    <mergeCell ref="G17:G18"/>
    <mergeCell ref="H17:H18"/>
    <mergeCell ref="I17:I18"/>
    <mergeCell ref="A41:A42"/>
    <mergeCell ref="B41:B42"/>
    <mergeCell ref="C41:C42"/>
    <mergeCell ref="D41:D42"/>
    <mergeCell ref="E41:E42"/>
    <mergeCell ref="F41:F42"/>
    <mergeCell ref="G41:G42"/>
    <mergeCell ref="H41:H42"/>
    <mergeCell ref="I41:I42"/>
    <mergeCell ref="A58:A59"/>
    <mergeCell ref="B58:B59"/>
    <mergeCell ref="C58:C59"/>
    <mergeCell ref="D58:D59"/>
    <mergeCell ref="E58:E59"/>
    <mergeCell ref="F58:F59"/>
    <mergeCell ref="G58:G59"/>
    <mergeCell ref="H58:H59"/>
    <mergeCell ref="I58:I59"/>
    <mergeCell ref="J58:J59"/>
    <mergeCell ref="G81:H81"/>
    <mergeCell ref="G82:H82"/>
    <mergeCell ref="G83:H83"/>
    <mergeCell ref="G84:H84"/>
    <mergeCell ref="G85:H85"/>
    <mergeCell ref="G86:H86"/>
    <mergeCell ref="G88:H88"/>
    <mergeCell ref="G87:H87"/>
  </mergeCells>
  <printOptions/>
  <pageMargins left="0.4330708661417323" right="0.3937007874015748" top="0.71" bottom="0.3" header="0.45" footer="0.2"/>
  <pageSetup horizontalDpi="300" verticalDpi="300" orientation="portrait" paperSize="9" scale="88" r:id="rId1"/>
  <rowBreaks count="1" manualBreakCount="1">
    <brk id="69" max="10" man="1"/>
  </rowBreaks>
  <colBreaks count="1" manualBreakCount="1">
    <brk id="11" max="72" man="1"/>
  </colBreaks>
</worksheet>
</file>

<file path=xl/worksheets/sheet20.xml><?xml version="1.0" encoding="utf-8"?>
<worksheet xmlns="http://schemas.openxmlformats.org/spreadsheetml/2006/main" xmlns:r="http://schemas.openxmlformats.org/officeDocument/2006/relationships">
  <dimension ref="A1:M80"/>
  <sheetViews>
    <sheetView view="pageBreakPreview" zoomScaleSheetLayoutView="100" zoomScalePageLayoutView="0" workbookViewId="0" topLeftCell="A1">
      <selection activeCell="D5" sqref="D5"/>
    </sheetView>
  </sheetViews>
  <sheetFormatPr defaultColWidth="9.00390625" defaultRowHeight="13.5" customHeight="1"/>
  <cols>
    <col min="1" max="1" width="16.625" style="121" customWidth="1"/>
    <col min="2" max="7" width="9.00390625" style="121" customWidth="1"/>
    <col min="8" max="8" width="10.375" style="121" customWidth="1"/>
    <col min="9" max="9" width="10.50390625" style="121" customWidth="1"/>
    <col min="10"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536</v>
      </c>
      <c r="B4" s="124"/>
      <c r="G4" s="125" t="s">
        <v>56</v>
      </c>
      <c r="H4" s="126" t="s">
        <v>57</v>
      </c>
      <c r="I4" s="127" t="s">
        <v>58</v>
      </c>
      <c r="J4" s="128" t="s">
        <v>59</v>
      </c>
    </row>
    <row r="5" spans="7:10" ht="13.5" customHeight="1" thickTop="1">
      <c r="G5" s="129">
        <v>5710</v>
      </c>
      <c r="H5" s="130">
        <v>6996</v>
      </c>
      <c r="I5" s="131">
        <v>677</v>
      </c>
      <c r="J5" s="132">
        <v>13383</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21" customHeight="1" thickTop="1">
      <c r="A10" s="134" t="s">
        <v>9</v>
      </c>
      <c r="B10" s="135">
        <v>22397</v>
      </c>
      <c r="C10" s="136">
        <v>21419</v>
      </c>
      <c r="D10" s="136">
        <v>978</v>
      </c>
      <c r="E10" s="136">
        <v>903</v>
      </c>
      <c r="F10" s="136">
        <v>700</v>
      </c>
      <c r="G10" s="136">
        <v>24099</v>
      </c>
      <c r="H10" s="551" t="s">
        <v>537</v>
      </c>
    </row>
    <row r="11" spans="1:8" ht="13.5" customHeight="1">
      <c r="A11" s="138" t="s">
        <v>538</v>
      </c>
      <c r="B11" s="139">
        <v>71</v>
      </c>
      <c r="C11" s="140">
        <v>71</v>
      </c>
      <c r="D11" s="140">
        <v>0</v>
      </c>
      <c r="E11" s="140">
        <v>0</v>
      </c>
      <c r="F11" s="140">
        <v>30</v>
      </c>
      <c r="G11" s="347" t="s">
        <v>114</v>
      </c>
      <c r="H11" s="141"/>
    </row>
    <row r="12" spans="1:8" ht="13.5" customHeight="1">
      <c r="A12" s="138" t="s">
        <v>539</v>
      </c>
      <c r="B12" s="139">
        <v>31</v>
      </c>
      <c r="C12" s="140">
        <v>31</v>
      </c>
      <c r="D12" s="140">
        <v>0</v>
      </c>
      <c r="E12" s="140">
        <v>0</v>
      </c>
      <c r="F12" s="347" t="s">
        <v>114</v>
      </c>
      <c r="G12" s="347" t="s">
        <v>114</v>
      </c>
      <c r="H12" s="141"/>
    </row>
    <row r="13" spans="1:8" ht="13.5" customHeight="1" hidden="1">
      <c r="A13" s="145"/>
      <c r="B13" s="146"/>
      <c r="C13" s="149"/>
      <c r="D13" s="149"/>
      <c r="E13" s="149"/>
      <c r="F13" s="149"/>
      <c r="G13" s="149"/>
      <c r="H13" s="150"/>
    </row>
    <row r="14" spans="1:8" ht="13.5" customHeight="1">
      <c r="A14" s="151" t="s">
        <v>1</v>
      </c>
      <c r="B14" s="152">
        <v>22466</v>
      </c>
      <c r="C14" s="153">
        <v>21488</v>
      </c>
      <c r="D14" s="153">
        <v>978</v>
      </c>
      <c r="E14" s="153">
        <v>903</v>
      </c>
      <c r="F14" s="154"/>
      <c r="G14" s="153">
        <v>24099</v>
      </c>
      <c r="H14" s="155"/>
    </row>
    <row r="15" ht="9.75" customHeight="1"/>
    <row r="16" ht="14.25">
      <c r="A16" s="133" t="s">
        <v>10</v>
      </c>
    </row>
    <row r="17" spans="9:12" ht="10.5">
      <c r="I17" s="122" t="s">
        <v>12</v>
      </c>
      <c r="K17" s="122"/>
      <c r="L17" s="122"/>
    </row>
    <row r="18" spans="1:9" ht="13.5" customHeight="1">
      <c r="A18" s="911" t="s">
        <v>0</v>
      </c>
      <c r="B18" s="907" t="s">
        <v>47</v>
      </c>
      <c r="C18" s="909" t="s">
        <v>48</v>
      </c>
      <c r="D18" s="909" t="s">
        <v>49</v>
      </c>
      <c r="E18" s="896" t="s">
        <v>50</v>
      </c>
      <c r="F18" s="909" t="s">
        <v>61</v>
      </c>
      <c r="G18" s="909" t="s">
        <v>11</v>
      </c>
      <c r="H18" s="896" t="s">
        <v>45</v>
      </c>
      <c r="I18" s="899" t="s">
        <v>8</v>
      </c>
    </row>
    <row r="19" spans="1:9" ht="13.5" customHeight="1" thickBot="1">
      <c r="A19" s="912"/>
      <c r="B19" s="908"/>
      <c r="C19" s="910"/>
      <c r="D19" s="910"/>
      <c r="E19" s="897"/>
      <c r="F19" s="913"/>
      <c r="G19" s="913"/>
      <c r="H19" s="898"/>
      <c r="I19" s="900"/>
    </row>
    <row r="20" spans="1:9" ht="13.5" customHeight="1" thickTop="1">
      <c r="A20" s="685" t="s">
        <v>84</v>
      </c>
      <c r="B20" s="156">
        <v>276</v>
      </c>
      <c r="C20" s="157">
        <v>159</v>
      </c>
      <c r="D20" s="157">
        <v>117</v>
      </c>
      <c r="E20" s="174">
        <v>770</v>
      </c>
      <c r="F20" s="354" t="s">
        <v>114</v>
      </c>
      <c r="G20" s="157">
        <v>381</v>
      </c>
      <c r="H20" s="354" t="s">
        <v>114</v>
      </c>
      <c r="I20" s="175" t="s">
        <v>85</v>
      </c>
    </row>
    <row r="21" spans="1:9" ht="13.5" customHeight="1">
      <c r="A21" s="138" t="s">
        <v>540</v>
      </c>
      <c r="B21" s="164">
        <v>283</v>
      </c>
      <c r="C21" s="181">
        <v>299</v>
      </c>
      <c r="D21" s="165">
        <v>-16</v>
      </c>
      <c r="E21" s="165">
        <v>518</v>
      </c>
      <c r="F21" s="349" t="s">
        <v>114</v>
      </c>
      <c r="G21" s="349" t="s">
        <v>114</v>
      </c>
      <c r="H21" s="349" t="s">
        <v>114</v>
      </c>
      <c r="I21" s="166" t="s">
        <v>85</v>
      </c>
    </row>
    <row r="22" spans="1:9" ht="13.5" customHeight="1">
      <c r="A22" s="138" t="s">
        <v>541</v>
      </c>
      <c r="B22" s="164">
        <v>1193</v>
      </c>
      <c r="C22" s="181">
        <v>1198</v>
      </c>
      <c r="D22" s="181">
        <v>-4</v>
      </c>
      <c r="E22" s="165">
        <v>395</v>
      </c>
      <c r="F22" s="181">
        <v>171</v>
      </c>
      <c r="G22" s="181">
        <v>94</v>
      </c>
      <c r="H22" s="181">
        <v>61</v>
      </c>
      <c r="I22" s="166" t="s">
        <v>85</v>
      </c>
    </row>
    <row r="23" spans="1:9" ht="13.5" customHeight="1">
      <c r="A23" s="138" t="s">
        <v>160</v>
      </c>
      <c r="B23" s="164">
        <v>974</v>
      </c>
      <c r="C23" s="181">
        <v>929</v>
      </c>
      <c r="D23" s="181">
        <v>44</v>
      </c>
      <c r="E23" s="181">
        <v>44</v>
      </c>
      <c r="F23" s="181">
        <v>239</v>
      </c>
      <c r="G23" s="181">
        <v>4969</v>
      </c>
      <c r="H23" s="181">
        <v>2499</v>
      </c>
      <c r="I23" s="166"/>
    </row>
    <row r="24" spans="1:9" ht="13.5" customHeight="1">
      <c r="A24" s="138" t="s">
        <v>158</v>
      </c>
      <c r="B24" s="164">
        <v>3274</v>
      </c>
      <c r="C24" s="181">
        <v>3226</v>
      </c>
      <c r="D24" s="181">
        <v>47</v>
      </c>
      <c r="E24" s="181">
        <v>47</v>
      </c>
      <c r="F24" s="181">
        <v>1386</v>
      </c>
      <c r="G24" s="181">
        <v>22854</v>
      </c>
      <c r="H24" s="181">
        <v>16684</v>
      </c>
      <c r="I24" s="691" t="s">
        <v>542</v>
      </c>
    </row>
    <row r="25" spans="1:9" ht="13.5" customHeight="1">
      <c r="A25" s="138" t="s">
        <v>543</v>
      </c>
      <c r="B25" s="164">
        <v>4524</v>
      </c>
      <c r="C25" s="181">
        <v>3861</v>
      </c>
      <c r="D25" s="181">
        <v>663</v>
      </c>
      <c r="E25" s="181">
        <v>663</v>
      </c>
      <c r="F25" s="181">
        <v>248</v>
      </c>
      <c r="G25" s="349" t="s">
        <v>114</v>
      </c>
      <c r="H25" s="349" t="s">
        <v>114</v>
      </c>
      <c r="I25" s="166"/>
    </row>
    <row r="26" spans="1:9" ht="13.5" customHeight="1">
      <c r="A26" s="138" t="s">
        <v>394</v>
      </c>
      <c r="B26" s="164">
        <v>4650</v>
      </c>
      <c r="C26" s="181">
        <v>4609</v>
      </c>
      <c r="D26" s="181">
        <v>41</v>
      </c>
      <c r="E26" s="181">
        <v>41</v>
      </c>
      <c r="F26" s="181">
        <v>449</v>
      </c>
      <c r="G26" s="349" t="s">
        <v>114</v>
      </c>
      <c r="H26" s="349" t="s">
        <v>114</v>
      </c>
      <c r="I26" s="166"/>
    </row>
    <row r="27" spans="1:9" ht="13.5" customHeight="1">
      <c r="A27" s="138" t="s">
        <v>544</v>
      </c>
      <c r="B27" s="164">
        <v>866</v>
      </c>
      <c r="C27" s="181">
        <v>826</v>
      </c>
      <c r="D27" s="181">
        <v>40</v>
      </c>
      <c r="E27" s="181">
        <v>40</v>
      </c>
      <c r="F27" s="181">
        <v>99</v>
      </c>
      <c r="G27" s="181">
        <v>565</v>
      </c>
      <c r="H27" s="181">
        <v>565</v>
      </c>
      <c r="I27" s="166"/>
    </row>
    <row r="28" spans="1:9" ht="13.5" customHeight="1">
      <c r="A28" s="138" t="s">
        <v>545</v>
      </c>
      <c r="B28" s="164">
        <v>2459</v>
      </c>
      <c r="C28" s="181">
        <v>2279</v>
      </c>
      <c r="D28" s="181">
        <v>181</v>
      </c>
      <c r="E28" s="181">
        <v>181</v>
      </c>
      <c r="F28" s="181">
        <v>385</v>
      </c>
      <c r="G28" s="349" t="s">
        <v>114</v>
      </c>
      <c r="H28" s="349" t="s">
        <v>114</v>
      </c>
      <c r="I28" s="166"/>
    </row>
    <row r="29" spans="1:9" ht="13.5" customHeight="1">
      <c r="A29" s="145" t="s">
        <v>546</v>
      </c>
      <c r="B29" s="167">
        <v>403</v>
      </c>
      <c r="C29" s="169">
        <v>364</v>
      </c>
      <c r="D29" s="169">
        <v>39</v>
      </c>
      <c r="E29" s="169">
        <v>39</v>
      </c>
      <c r="F29" s="169">
        <v>140</v>
      </c>
      <c r="G29" s="169">
        <v>447</v>
      </c>
      <c r="H29" s="169">
        <v>175</v>
      </c>
      <c r="I29" s="170"/>
    </row>
    <row r="30" spans="1:9" ht="13.5" customHeight="1">
      <c r="A30" s="151" t="s">
        <v>15</v>
      </c>
      <c r="B30" s="171"/>
      <c r="C30" s="187"/>
      <c r="D30" s="187"/>
      <c r="E30" s="51">
        <v>2738</v>
      </c>
      <c r="F30" s="353"/>
      <c r="G30" s="172">
        <v>29310</v>
      </c>
      <c r="H30" s="172">
        <v>19984</v>
      </c>
      <c r="I30" s="173"/>
    </row>
    <row r="31" ht="10.5">
      <c r="A31" s="121" t="s">
        <v>25</v>
      </c>
    </row>
    <row r="32" ht="10.5">
      <c r="A32" s="121" t="s">
        <v>54</v>
      </c>
    </row>
    <row r="33" ht="10.5">
      <c r="A33" s="121" t="s">
        <v>53</v>
      </c>
    </row>
    <row r="34" ht="10.5">
      <c r="A34" s="121" t="s">
        <v>52</v>
      </c>
    </row>
    <row r="35" ht="10.5">
      <c r="A35" s="692" t="s">
        <v>547</v>
      </c>
    </row>
    <row r="36" ht="9.75" customHeight="1"/>
    <row r="37" ht="14.25">
      <c r="A37" s="133" t="s">
        <v>13</v>
      </c>
    </row>
    <row r="38" spans="9:10" ht="10.5">
      <c r="I38" s="122" t="s">
        <v>12</v>
      </c>
      <c r="J38" s="122"/>
    </row>
    <row r="39" spans="1:9" ht="13.5" customHeight="1">
      <c r="A39" s="911" t="s">
        <v>14</v>
      </c>
      <c r="B39" s="907" t="s">
        <v>47</v>
      </c>
      <c r="C39" s="909" t="s">
        <v>48</v>
      </c>
      <c r="D39" s="909" t="s">
        <v>49</v>
      </c>
      <c r="E39" s="896" t="s">
        <v>50</v>
      </c>
      <c r="F39" s="909" t="s">
        <v>61</v>
      </c>
      <c r="G39" s="909" t="s">
        <v>11</v>
      </c>
      <c r="H39" s="896" t="s">
        <v>46</v>
      </c>
      <c r="I39" s="899" t="s">
        <v>8</v>
      </c>
    </row>
    <row r="40" spans="1:9" ht="13.5" customHeight="1" thickBot="1">
      <c r="A40" s="912"/>
      <c r="B40" s="908"/>
      <c r="C40" s="910"/>
      <c r="D40" s="910"/>
      <c r="E40" s="897"/>
      <c r="F40" s="913"/>
      <c r="G40" s="913"/>
      <c r="H40" s="898"/>
      <c r="I40" s="900"/>
    </row>
    <row r="41" spans="1:9" ht="13.5" customHeight="1" thickTop="1">
      <c r="A41" s="134" t="s">
        <v>302</v>
      </c>
      <c r="B41" s="156">
        <v>13669</v>
      </c>
      <c r="C41" s="157">
        <v>13204</v>
      </c>
      <c r="D41" s="157">
        <v>465</v>
      </c>
      <c r="E41" s="157">
        <v>465</v>
      </c>
      <c r="F41" s="157">
        <v>4030</v>
      </c>
      <c r="G41" s="349" t="s">
        <v>114</v>
      </c>
      <c r="H41" s="349" t="s">
        <v>114</v>
      </c>
      <c r="I41" s="693" t="s">
        <v>548</v>
      </c>
    </row>
    <row r="42" spans="1:9" ht="13.5" customHeight="1">
      <c r="A42" s="138" t="s">
        <v>98</v>
      </c>
      <c r="B42" s="164">
        <v>80</v>
      </c>
      <c r="C42" s="181">
        <v>77</v>
      </c>
      <c r="D42" s="181">
        <v>3</v>
      </c>
      <c r="E42" s="181">
        <v>3</v>
      </c>
      <c r="F42" s="349" t="s">
        <v>114</v>
      </c>
      <c r="G42" s="349" t="s">
        <v>114</v>
      </c>
      <c r="H42" s="349" t="s">
        <v>114</v>
      </c>
      <c r="I42" s="166"/>
    </row>
    <row r="43" spans="1:9" ht="13.5" customHeight="1">
      <c r="A43" s="138" t="s">
        <v>99</v>
      </c>
      <c r="B43" s="164">
        <v>1541</v>
      </c>
      <c r="C43" s="181">
        <v>1329</v>
      </c>
      <c r="D43" s="181">
        <v>212</v>
      </c>
      <c r="E43" s="181">
        <v>212</v>
      </c>
      <c r="F43" s="349" t="s">
        <v>114</v>
      </c>
      <c r="G43" s="349" t="s">
        <v>114</v>
      </c>
      <c r="H43" s="349" t="s">
        <v>114</v>
      </c>
      <c r="I43" s="166"/>
    </row>
    <row r="44" spans="1:9" ht="13.5" customHeight="1">
      <c r="A44" s="145" t="s">
        <v>171</v>
      </c>
      <c r="B44" s="167">
        <v>763</v>
      </c>
      <c r="C44" s="169">
        <v>746</v>
      </c>
      <c r="D44" s="169">
        <v>17</v>
      </c>
      <c r="E44" s="169">
        <v>612</v>
      </c>
      <c r="F44" s="352" t="s">
        <v>114</v>
      </c>
      <c r="G44" s="349" t="s">
        <v>114</v>
      </c>
      <c r="H44" s="349" t="s">
        <v>114</v>
      </c>
      <c r="I44" s="170" t="s">
        <v>429</v>
      </c>
    </row>
    <row r="45" spans="1:9" ht="13.5" customHeight="1">
      <c r="A45" s="151" t="s">
        <v>16</v>
      </c>
      <c r="B45" s="171"/>
      <c r="C45" s="187"/>
      <c r="D45" s="187"/>
      <c r="E45" s="172">
        <v>1292</v>
      </c>
      <c r="F45" s="353"/>
      <c r="G45" s="367" t="s">
        <v>114</v>
      </c>
      <c r="H45" s="367" t="s">
        <v>114</v>
      </c>
      <c r="I45" s="188"/>
    </row>
    <row r="46" ht="9.75" customHeight="1">
      <c r="A46" s="189"/>
    </row>
    <row r="47" ht="14.25">
      <c r="A47" s="133" t="s">
        <v>62</v>
      </c>
    </row>
    <row r="48" ht="10.5">
      <c r="J48" s="122" t="s">
        <v>12</v>
      </c>
    </row>
    <row r="49" spans="1:10" ht="13.5" customHeight="1">
      <c r="A49" s="905" t="s">
        <v>17</v>
      </c>
      <c r="B49" s="907" t="s">
        <v>19</v>
      </c>
      <c r="C49" s="909" t="s">
        <v>51</v>
      </c>
      <c r="D49" s="909" t="s">
        <v>20</v>
      </c>
      <c r="E49" s="909" t="s">
        <v>21</v>
      </c>
      <c r="F49" s="909" t="s">
        <v>22</v>
      </c>
      <c r="G49" s="896" t="s">
        <v>23</v>
      </c>
      <c r="H49" s="896" t="s">
        <v>24</v>
      </c>
      <c r="I49" s="896" t="s">
        <v>66</v>
      </c>
      <c r="J49" s="899" t="s">
        <v>8</v>
      </c>
    </row>
    <row r="50" spans="1:10" ht="13.5" customHeight="1" thickBot="1">
      <c r="A50" s="906"/>
      <c r="B50" s="908"/>
      <c r="C50" s="910"/>
      <c r="D50" s="910"/>
      <c r="E50" s="910"/>
      <c r="F50" s="910"/>
      <c r="G50" s="897"/>
      <c r="H50" s="897"/>
      <c r="I50" s="898"/>
      <c r="J50" s="900"/>
    </row>
    <row r="51" spans="1:10" ht="13.5" customHeight="1" thickTop="1">
      <c r="A51" s="134" t="s">
        <v>549</v>
      </c>
      <c r="B51" s="156">
        <v>0</v>
      </c>
      <c r="C51" s="157">
        <v>46</v>
      </c>
      <c r="D51" s="157">
        <v>13</v>
      </c>
      <c r="E51" s="354" t="s">
        <v>114</v>
      </c>
      <c r="F51" s="354" t="s">
        <v>114</v>
      </c>
      <c r="G51" s="354" t="s">
        <v>114</v>
      </c>
      <c r="H51" s="354" t="s">
        <v>114</v>
      </c>
      <c r="I51" s="354" t="s">
        <v>114</v>
      </c>
      <c r="J51" s="158"/>
    </row>
    <row r="52" spans="1:10" ht="13.5" customHeight="1">
      <c r="A52" s="134" t="s">
        <v>550</v>
      </c>
      <c r="B52" s="159">
        <v>1</v>
      </c>
      <c r="C52" s="160">
        <v>-16</v>
      </c>
      <c r="D52" s="160">
        <v>8</v>
      </c>
      <c r="E52" s="361" t="s">
        <v>114</v>
      </c>
      <c r="F52" s="361" t="s">
        <v>114</v>
      </c>
      <c r="G52" s="361" t="s">
        <v>114</v>
      </c>
      <c r="H52" s="361" t="s">
        <v>114</v>
      </c>
      <c r="I52" s="361" t="s">
        <v>114</v>
      </c>
      <c r="J52" s="158"/>
    </row>
    <row r="53" spans="1:10" ht="13.5" customHeight="1">
      <c r="A53" s="134" t="s">
        <v>551</v>
      </c>
      <c r="B53" s="159">
        <v>10</v>
      </c>
      <c r="C53" s="160">
        <v>-7</v>
      </c>
      <c r="D53" s="160">
        <v>18</v>
      </c>
      <c r="E53" s="361" t="s">
        <v>114</v>
      </c>
      <c r="F53" s="160">
        <v>38</v>
      </c>
      <c r="G53" s="361" t="s">
        <v>114</v>
      </c>
      <c r="H53" s="361" t="s">
        <v>114</v>
      </c>
      <c r="I53" s="361" t="s">
        <v>114</v>
      </c>
      <c r="J53" s="158"/>
    </row>
    <row r="54" spans="1:10" ht="13.5" customHeight="1">
      <c r="A54" s="134" t="s">
        <v>552</v>
      </c>
      <c r="B54" s="159">
        <v>4</v>
      </c>
      <c r="C54" s="160">
        <v>11</v>
      </c>
      <c r="D54" s="160">
        <v>4</v>
      </c>
      <c r="E54" s="361" t="s">
        <v>114</v>
      </c>
      <c r="F54" s="361" t="s">
        <v>114</v>
      </c>
      <c r="G54" s="361" t="s">
        <v>114</v>
      </c>
      <c r="H54" s="361" t="s">
        <v>114</v>
      </c>
      <c r="I54" s="361" t="s">
        <v>114</v>
      </c>
      <c r="J54" s="158"/>
    </row>
    <row r="55" spans="1:10" ht="13.5" customHeight="1">
      <c r="A55" s="138" t="s">
        <v>553</v>
      </c>
      <c r="B55" s="164">
        <v>12</v>
      </c>
      <c r="C55" s="181">
        <v>118</v>
      </c>
      <c r="D55" s="181">
        <v>50</v>
      </c>
      <c r="E55" s="361" t="s">
        <v>114</v>
      </c>
      <c r="F55" s="361" t="s">
        <v>114</v>
      </c>
      <c r="G55" s="361" t="s">
        <v>114</v>
      </c>
      <c r="H55" s="361" t="s">
        <v>114</v>
      </c>
      <c r="I55" s="361" t="s">
        <v>114</v>
      </c>
      <c r="J55" s="166"/>
    </row>
    <row r="56" spans="1:10" ht="13.5" customHeight="1">
      <c r="A56" s="138" t="s">
        <v>554</v>
      </c>
      <c r="B56" s="164">
        <v>0</v>
      </c>
      <c r="C56" s="181">
        <v>101</v>
      </c>
      <c r="D56" s="181">
        <v>100</v>
      </c>
      <c r="E56" s="361" t="s">
        <v>114</v>
      </c>
      <c r="F56" s="361" t="s">
        <v>114</v>
      </c>
      <c r="G56" s="361" t="s">
        <v>114</v>
      </c>
      <c r="H56" s="361" t="s">
        <v>114</v>
      </c>
      <c r="I56" s="361" t="s">
        <v>114</v>
      </c>
      <c r="J56" s="166"/>
    </row>
    <row r="57" spans="1:10" ht="13.5" customHeight="1">
      <c r="A57" s="145" t="s">
        <v>555</v>
      </c>
      <c r="B57" s="167">
        <v>0</v>
      </c>
      <c r="C57" s="169">
        <v>30</v>
      </c>
      <c r="D57" s="169">
        <v>5</v>
      </c>
      <c r="E57" s="361" t="s">
        <v>114</v>
      </c>
      <c r="F57" s="361" t="s">
        <v>114</v>
      </c>
      <c r="G57" s="169">
        <v>103</v>
      </c>
      <c r="H57" s="361" t="s">
        <v>114</v>
      </c>
      <c r="I57" s="361" t="s">
        <v>114</v>
      </c>
      <c r="J57" s="170"/>
    </row>
    <row r="58" spans="1:10" ht="13.5" customHeight="1">
      <c r="A58" s="200" t="s">
        <v>18</v>
      </c>
      <c r="B58" s="215"/>
      <c r="C58" s="353"/>
      <c r="D58" s="172">
        <v>198</v>
      </c>
      <c r="E58" s="367" t="s">
        <v>114</v>
      </c>
      <c r="F58" s="172">
        <v>38</v>
      </c>
      <c r="G58" s="172">
        <v>103</v>
      </c>
      <c r="H58" s="367" t="s">
        <v>114</v>
      </c>
      <c r="I58" s="367" t="s">
        <v>114</v>
      </c>
      <c r="J58" s="173"/>
    </row>
    <row r="59" ht="10.5">
      <c r="A59" s="121" t="s">
        <v>60</v>
      </c>
    </row>
    <row r="60" ht="9.75" customHeight="1"/>
    <row r="61" ht="14.25">
      <c r="A61" s="133" t="s">
        <v>43</v>
      </c>
    </row>
    <row r="62" ht="10.5">
      <c r="D62" s="122" t="s">
        <v>12</v>
      </c>
    </row>
    <row r="63" spans="1:4" ht="21.75" thickBot="1">
      <c r="A63" s="201" t="s">
        <v>36</v>
      </c>
      <c r="B63" s="202" t="s">
        <v>41</v>
      </c>
      <c r="C63" s="203" t="s">
        <v>42</v>
      </c>
      <c r="D63" s="204" t="s">
        <v>55</v>
      </c>
    </row>
    <row r="64" spans="1:4" ht="13.5" customHeight="1" thickTop="1">
      <c r="A64" s="205" t="s">
        <v>37</v>
      </c>
      <c r="B64" s="206"/>
      <c r="C64" s="157">
        <v>4219</v>
      </c>
      <c r="D64" s="207"/>
    </row>
    <row r="65" spans="1:4" ht="13.5" customHeight="1">
      <c r="A65" s="208" t="s">
        <v>38</v>
      </c>
      <c r="B65" s="209"/>
      <c r="C65" s="181">
        <v>824</v>
      </c>
      <c r="D65" s="210"/>
    </row>
    <row r="66" spans="1:4" ht="13.5" customHeight="1">
      <c r="A66" s="211" t="s">
        <v>39</v>
      </c>
      <c r="B66" s="212"/>
      <c r="C66" s="169">
        <v>3814</v>
      </c>
      <c r="D66" s="213"/>
    </row>
    <row r="67" spans="1:4" ht="13.5" customHeight="1">
      <c r="A67" s="214" t="s">
        <v>40</v>
      </c>
      <c r="B67" s="215"/>
      <c r="C67" s="172">
        <v>8857</v>
      </c>
      <c r="D67" s="216"/>
    </row>
    <row r="68" spans="1:4" ht="10.5">
      <c r="A68" s="121" t="s">
        <v>64</v>
      </c>
      <c r="B68" s="217"/>
      <c r="C68" s="217"/>
      <c r="D68" s="217"/>
    </row>
    <row r="69" spans="1:4" ht="9.75" customHeight="1">
      <c r="A69" s="218"/>
      <c r="B69" s="217"/>
      <c r="C69" s="217"/>
      <c r="D69" s="217"/>
    </row>
    <row r="70" ht="14.25">
      <c r="A70" s="133" t="s">
        <v>63</v>
      </c>
    </row>
    <row r="71" ht="10.5" customHeight="1">
      <c r="A71" s="133"/>
    </row>
    <row r="72" spans="1:11" ht="21.75" thickBot="1">
      <c r="A72" s="201" t="s">
        <v>34</v>
      </c>
      <c r="B72" s="202" t="s">
        <v>41</v>
      </c>
      <c r="C72" s="203" t="s">
        <v>42</v>
      </c>
      <c r="D72" s="203" t="s">
        <v>55</v>
      </c>
      <c r="E72" s="219" t="s">
        <v>32</v>
      </c>
      <c r="F72" s="204" t="s">
        <v>33</v>
      </c>
      <c r="G72" s="901" t="s">
        <v>44</v>
      </c>
      <c r="H72" s="902"/>
      <c r="I72" s="202" t="s">
        <v>41</v>
      </c>
      <c r="J72" s="203" t="s">
        <v>42</v>
      </c>
      <c r="K72" s="204" t="s">
        <v>55</v>
      </c>
    </row>
    <row r="73" spans="1:11" ht="13.5" customHeight="1" thickTop="1">
      <c r="A73" s="205" t="s">
        <v>26</v>
      </c>
      <c r="B73" s="368">
        <v>6.51</v>
      </c>
      <c r="C73" s="369">
        <v>6.74</v>
      </c>
      <c r="D73" s="369">
        <f>C73-B73</f>
        <v>0.23000000000000043</v>
      </c>
      <c r="E73" s="370">
        <v>-12.91</v>
      </c>
      <c r="F73" s="371">
        <v>-20</v>
      </c>
      <c r="G73" s="978" t="s">
        <v>84</v>
      </c>
      <c r="H73" s="979"/>
      <c r="I73" s="220"/>
      <c r="J73" s="221">
        <v>284.8</v>
      </c>
      <c r="K73" s="222"/>
    </row>
    <row r="74" spans="1:11" ht="13.5" customHeight="1">
      <c r="A74" s="208" t="s">
        <v>27</v>
      </c>
      <c r="B74" s="223"/>
      <c r="C74" s="372">
        <v>27.2</v>
      </c>
      <c r="D74" s="373"/>
      <c r="E74" s="374">
        <v>-17.91</v>
      </c>
      <c r="F74" s="375">
        <v>-40</v>
      </c>
      <c r="G74" s="948" t="s">
        <v>540</v>
      </c>
      <c r="H74" s="949"/>
      <c r="I74" s="223"/>
      <c r="J74" s="224">
        <v>184.8</v>
      </c>
      <c r="K74" s="225"/>
    </row>
    <row r="75" spans="1:11" ht="13.5" customHeight="1">
      <c r="A75" s="208" t="s">
        <v>28</v>
      </c>
      <c r="B75" s="377">
        <v>14</v>
      </c>
      <c r="C75" s="224">
        <v>14.2</v>
      </c>
      <c r="D75" s="224">
        <f>C75-B75</f>
        <v>0.1999999999999993</v>
      </c>
      <c r="E75" s="378">
        <v>25</v>
      </c>
      <c r="F75" s="379">
        <v>35</v>
      </c>
      <c r="G75" s="948" t="s">
        <v>556</v>
      </c>
      <c r="H75" s="949"/>
      <c r="I75" s="223"/>
      <c r="J75" s="224">
        <v>36.8</v>
      </c>
      <c r="K75" s="225"/>
    </row>
    <row r="76" spans="1:11" ht="13.5" customHeight="1">
      <c r="A76" s="208" t="s">
        <v>29</v>
      </c>
      <c r="B76" s="380"/>
      <c r="C76" s="224">
        <v>63.1</v>
      </c>
      <c r="D76" s="381"/>
      <c r="E76" s="378">
        <v>350</v>
      </c>
      <c r="F76" s="382"/>
      <c r="G76" s="948" t="s">
        <v>160</v>
      </c>
      <c r="H76" s="949"/>
      <c r="I76" s="223"/>
      <c r="J76" s="224">
        <v>9.2</v>
      </c>
      <c r="K76" s="225"/>
    </row>
    <row r="77" spans="1:11" ht="13.5" customHeight="1">
      <c r="A77" s="208" t="s">
        <v>30</v>
      </c>
      <c r="B77" s="383">
        <v>0.44</v>
      </c>
      <c r="C77" s="372">
        <v>0.44</v>
      </c>
      <c r="D77" s="224">
        <f>C77-B77</f>
        <v>0</v>
      </c>
      <c r="E77" s="384"/>
      <c r="F77" s="385"/>
      <c r="G77" s="948" t="s">
        <v>158</v>
      </c>
      <c r="H77" s="949"/>
      <c r="I77" s="223"/>
      <c r="J77" s="224">
        <v>10</v>
      </c>
      <c r="K77" s="225"/>
    </row>
    <row r="78" spans="1:11" ht="13.5" customHeight="1">
      <c r="A78" s="386" t="s">
        <v>31</v>
      </c>
      <c r="B78" s="387">
        <v>83.3</v>
      </c>
      <c r="C78" s="232">
        <v>87.3</v>
      </c>
      <c r="D78" s="232">
        <f>C78-B78</f>
        <v>4</v>
      </c>
      <c r="E78" s="389"/>
      <c r="F78" s="390"/>
      <c r="G78" s="894"/>
      <c r="H78" s="895"/>
      <c r="I78" s="231"/>
      <c r="J78" s="232"/>
      <c r="K78" s="233"/>
    </row>
    <row r="79" ht="10.5">
      <c r="A79" s="121" t="s">
        <v>65</v>
      </c>
    </row>
    <row r="80" ht="10.5">
      <c r="A80" s="121" t="s">
        <v>109</v>
      </c>
    </row>
  </sheetData>
  <sheetProtection password="81BD" sheet="1"/>
  <mergeCells count="43">
    <mergeCell ref="G74:H74"/>
    <mergeCell ref="G75:H75"/>
    <mergeCell ref="G76:H76"/>
    <mergeCell ref="G77:H77"/>
    <mergeCell ref="G78:H78"/>
    <mergeCell ref="G49:G50"/>
    <mergeCell ref="H49:H50"/>
    <mergeCell ref="I49:I50"/>
    <mergeCell ref="J49:J50"/>
    <mergeCell ref="G72:H72"/>
    <mergeCell ref="G73:H73"/>
    <mergeCell ref="A49:A50"/>
    <mergeCell ref="B49:B50"/>
    <mergeCell ref="C49:C50"/>
    <mergeCell ref="D49:D50"/>
    <mergeCell ref="E49:E50"/>
    <mergeCell ref="F49:F50"/>
    <mergeCell ref="I18:I19"/>
    <mergeCell ref="A39:A40"/>
    <mergeCell ref="B39:B40"/>
    <mergeCell ref="C39:C40"/>
    <mergeCell ref="D39:D40"/>
    <mergeCell ref="E39:E40"/>
    <mergeCell ref="F39:F40"/>
    <mergeCell ref="G39:G40"/>
    <mergeCell ref="H39:H40"/>
    <mergeCell ref="I39:I40"/>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8" r:id="rId3"/>
  <rowBreaks count="1" manualBreakCount="1">
    <brk id="60" max="10" man="1"/>
  </rowBreaks>
  <legacyDrawing r:id="rId2"/>
</worksheet>
</file>

<file path=xl/worksheets/sheet21.xml><?xml version="1.0" encoding="utf-8"?>
<worksheet xmlns="http://schemas.openxmlformats.org/spreadsheetml/2006/main" xmlns:r="http://schemas.openxmlformats.org/officeDocument/2006/relationships">
  <dimension ref="A1:M82"/>
  <sheetViews>
    <sheetView view="pageBreakPreview" zoomScaleSheetLayoutView="10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557</v>
      </c>
      <c r="B4" s="124"/>
      <c r="G4" s="694" t="s">
        <v>56</v>
      </c>
      <c r="H4" s="695" t="s">
        <v>57</v>
      </c>
      <c r="I4" s="696" t="s">
        <v>58</v>
      </c>
      <c r="J4" s="697" t="s">
        <v>59</v>
      </c>
    </row>
    <row r="5" spans="7:10" ht="13.5" customHeight="1" thickTop="1">
      <c r="G5" s="129">
        <v>5822</v>
      </c>
      <c r="H5" s="130">
        <v>3600</v>
      </c>
      <c r="I5" s="131">
        <v>518</v>
      </c>
      <c r="J5" s="132">
        <f>+G5+H5+I5</f>
        <v>9940</v>
      </c>
    </row>
    <row r="6" spans="7:10" ht="13.5" customHeight="1">
      <c r="G6" s="565"/>
      <c r="H6" s="565"/>
      <c r="I6" s="565"/>
      <c r="J6" s="565"/>
    </row>
    <row r="7" ht="14.25">
      <c r="A7" s="133" t="s">
        <v>2</v>
      </c>
    </row>
    <row r="8" spans="8:9" ht="10.5">
      <c r="H8" s="122" t="s">
        <v>12</v>
      </c>
      <c r="I8" s="122"/>
    </row>
    <row r="9" spans="1:8" ht="13.5" customHeight="1">
      <c r="A9" s="1016" t="s">
        <v>0</v>
      </c>
      <c r="B9" s="1018" t="s">
        <v>3</v>
      </c>
      <c r="C9" s="1020" t="s">
        <v>4</v>
      </c>
      <c r="D9" s="1020" t="s">
        <v>5</v>
      </c>
      <c r="E9" s="1020" t="s">
        <v>6</v>
      </c>
      <c r="F9" s="1022" t="s">
        <v>61</v>
      </c>
      <c r="G9" s="1020" t="s">
        <v>7</v>
      </c>
      <c r="H9" s="1024" t="s">
        <v>8</v>
      </c>
    </row>
    <row r="10" spans="1:8" ht="13.5" customHeight="1" thickBot="1">
      <c r="A10" s="1017"/>
      <c r="B10" s="1019"/>
      <c r="C10" s="1021"/>
      <c r="D10" s="1021"/>
      <c r="E10" s="1021"/>
      <c r="F10" s="1023"/>
      <c r="G10" s="1021"/>
      <c r="H10" s="1025"/>
    </row>
    <row r="11" spans="1:8" ht="13.5" customHeight="1" thickTop="1">
      <c r="A11" s="134" t="s">
        <v>9</v>
      </c>
      <c r="B11" s="135">
        <v>15749</v>
      </c>
      <c r="C11" s="136">
        <v>14638</v>
      </c>
      <c r="D11" s="136">
        <v>1111</v>
      </c>
      <c r="E11" s="136">
        <v>1096</v>
      </c>
      <c r="F11" s="136">
        <f>1421+29</f>
        <v>1450</v>
      </c>
      <c r="G11" s="136">
        <v>13119</v>
      </c>
      <c r="H11" s="137" t="s">
        <v>558</v>
      </c>
    </row>
    <row r="12" spans="1:8" ht="13.5" customHeight="1">
      <c r="A12" s="134" t="s">
        <v>559</v>
      </c>
      <c r="B12" s="135">
        <v>803</v>
      </c>
      <c r="C12" s="136">
        <v>799</v>
      </c>
      <c r="D12" s="136">
        <v>5</v>
      </c>
      <c r="E12" s="136">
        <v>5</v>
      </c>
      <c r="F12" s="136">
        <v>79</v>
      </c>
      <c r="G12" s="136">
        <v>415</v>
      </c>
      <c r="H12" s="137"/>
    </row>
    <row r="13" spans="1:8" ht="13.5" customHeight="1">
      <c r="A13" s="138" t="s">
        <v>560</v>
      </c>
      <c r="B13" s="139">
        <v>164</v>
      </c>
      <c r="C13" s="140">
        <v>157</v>
      </c>
      <c r="D13" s="140">
        <v>7</v>
      </c>
      <c r="E13" s="140">
        <v>7</v>
      </c>
      <c r="F13" s="140">
        <v>51</v>
      </c>
      <c r="G13" s="140">
        <v>288</v>
      </c>
      <c r="H13" s="141"/>
    </row>
    <row r="14" spans="1:8" ht="13.5" customHeight="1">
      <c r="A14" s="138" t="s">
        <v>561</v>
      </c>
      <c r="B14" s="139">
        <v>139</v>
      </c>
      <c r="C14" s="140">
        <v>103</v>
      </c>
      <c r="D14" s="140">
        <v>36</v>
      </c>
      <c r="E14" s="140">
        <v>36</v>
      </c>
      <c r="F14" s="347" t="s">
        <v>114</v>
      </c>
      <c r="G14" s="347" t="s">
        <v>114</v>
      </c>
      <c r="H14" s="141"/>
    </row>
    <row r="15" spans="1:8" ht="13.5" customHeight="1">
      <c r="A15" s="138" t="s">
        <v>562</v>
      </c>
      <c r="B15" s="139">
        <v>85</v>
      </c>
      <c r="C15" s="140">
        <v>77</v>
      </c>
      <c r="D15" s="140">
        <v>8</v>
      </c>
      <c r="E15" s="140">
        <v>8</v>
      </c>
      <c r="F15" s="140">
        <v>12</v>
      </c>
      <c r="G15" s="140">
        <v>614</v>
      </c>
      <c r="H15" s="141"/>
    </row>
    <row r="16" spans="1:8" ht="13.5" customHeight="1">
      <c r="A16" s="138" t="s">
        <v>563</v>
      </c>
      <c r="B16" s="139">
        <v>2</v>
      </c>
      <c r="C16" s="140">
        <v>1</v>
      </c>
      <c r="D16" s="140">
        <v>1</v>
      </c>
      <c r="E16" s="140">
        <v>1</v>
      </c>
      <c r="F16" s="140">
        <v>0</v>
      </c>
      <c r="G16" s="140">
        <v>1</v>
      </c>
      <c r="H16" s="141"/>
    </row>
    <row r="17" spans="1:8" ht="13.5" customHeight="1">
      <c r="A17" s="145" t="s">
        <v>564</v>
      </c>
      <c r="B17" s="146">
        <v>31</v>
      </c>
      <c r="C17" s="149">
        <v>28</v>
      </c>
      <c r="D17" s="149">
        <v>4</v>
      </c>
      <c r="E17" s="149">
        <v>4</v>
      </c>
      <c r="F17" s="149">
        <v>4</v>
      </c>
      <c r="G17" s="348" t="s">
        <v>114</v>
      </c>
      <c r="H17" s="150"/>
    </row>
    <row r="18" spans="1:8" ht="13.5" customHeight="1">
      <c r="A18" s="151" t="s">
        <v>1</v>
      </c>
      <c r="B18" s="152">
        <v>16829</v>
      </c>
      <c r="C18" s="153">
        <v>15658</v>
      </c>
      <c r="D18" s="153">
        <v>1170</v>
      </c>
      <c r="E18" s="153">
        <v>1156</v>
      </c>
      <c r="F18" s="154"/>
      <c r="G18" s="153">
        <v>14437</v>
      </c>
      <c r="H18" s="155"/>
    </row>
    <row r="19" ht="9.75" customHeight="1">
      <c r="A19" s="121" t="s">
        <v>565</v>
      </c>
    </row>
    <row r="20" ht="9.75" customHeight="1"/>
    <row r="21" ht="14.25">
      <c r="A21" s="133" t="s">
        <v>10</v>
      </c>
    </row>
    <row r="22" spans="9:12" ht="10.5">
      <c r="I22" s="122" t="s">
        <v>12</v>
      </c>
      <c r="K22" s="122"/>
      <c r="L22" s="122"/>
    </row>
    <row r="23" spans="1:9" ht="13.5" customHeight="1">
      <c r="A23" s="1016" t="s">
        <v>0</v>
      </c>
      <c r="B23" s="1026" t="s">
        <v>47</v>
      </c>
      <c r="C23" s="1022" t="s">
        <v>48</v>
      </c>
      <c r="D23" s="1022" t="s">
        <v>49</v>
      </c>
      <c r="E23" s="1027" t="s">
        <v>50</v>
      </c>
      <c r="F23" s="1022" t="s">
        <v>61</v>
      </c>
      <c r="G23" s="1022" t="s">
        <v>11</v>
      </c>
      <c r="H23" s="1027" t="s">
        <v>45</v>
      </c>
      <c r="I23" s="1024" t="s">
        <v>8</v>
      </c>
    </row>
    <row r="24" spans="1:9" ht="13.5" customHeight="1" thickBot="1">
      <c r="A24" s="1017"/>
      <c r="B24" s="1019"/>
      <c r="C24" s="1021"/>
      <c r="D24" s="1021"/>
      <c r="E24" s="1028"/>
      <c r="F24" s="1023"/>
      <c r="G24" s="1023"/>
      <c r="H24" s="1029"/>
      <c r="I24" s="1025"/>
    </row>
    <row r="25" spans="1:9" ht="13.5" customHeight="1" thickTop="1">
      <c r="A25" s="134" t="s">
        <v>516</v>
      </c>
      <c r="B25" s="156">
        <v>3770</v>
      </c>
      <c r="C25" s="157">
        <v>3769</v>
      </c>
      <c r="D25" s="157">
        <v>1</v>
      </c>
      <c r="E25" s="157">
        <v>1</v>
      </c>
      <c r="F25" s="157">
        <f>218+86</f>
        <v>304</v>
      </c>
      <c r="G25" s="354" t="s">
        <v>114</v>
      </c>
      <c r="H25" s="354" t="s">
        <v>114</v>
      </c>
      <c r="I25" s="137" t="s">
        <v>566</v>
      </c>
    </row>
    <row r="26" spans="1:9" ht="13.5" customHeight="1">
      <c r="A26" s="134" t="s">
        <v>567</v>
      </c>
      <c r="B26" s="159">
        <v>3021</v>
      </c>
      <c r="C26" s="160">
        <v>3011</v>
      </c>
      <c r="D26" s="160">
        <v>10</v>
      </c>
      <c r="E26" s="160">
        <v>10</v>
      </c>
      <c r="F26" s="160">
        <v>272</v>
      </c>
      <c r="G26" s="361" t="s">
        <v>114</v>
      </c>
      <c r="H26" s="361" t="s">
        <v>114</v>
      </c>
      <c r="I26" s="158"/>
    </row>
    <row r="27" spans="1:9" ht="13.5" customHeight="1">
      <c r="A27" s="134" t="s">
        <v>568</v>
      </c>
      <c r="B27" s="159">
        <v>2163</v>
      </c>
      <c r="C27" s="160">
        <v>2110</v>
      </c>
      <c r="D27" s="160">
        <v>54</v>
      </c>
      <c r="E27" s="160">
        <v>54</v>
      </c>
      <c r="F27" s="160">
        <f>326+10</f>
        <v>336</v>
      </c>
      <c r="G27" s="160">
        <v>4</v>
      </c>
      <c r="H27" s="361" t="s">
        <v>114</v>
      </c>
      <c r="I27" s="158" t="s">
        <v>569</v>
      </c>
    </row>
    <row r="28" spans="1:9" ht="13.5" customHeight="1">
      <c r="A28" s="350" t="s">
        <v>570</v>
      </c>
      <c r="B28" s="698">
        <v>3064</v>
      </c>
      <c r="C28" s="179">
        <v>2885</v>
      </c>
      <c r="D28" s="179">
        <v>179</v>
      </c>
      <c r="E28" s="179">
        <v>179</v>
      </c>
      <c r="F28" s="179">
        <v>1393</v>
      </c>
      <c r="G28" s="179">
        <v>18162</v>
      </c>
      <c r="H28" s="179">
        <v>16491</v>
      </c>
      <c r="I28" s="699"/>
    </row>
    <row r="29" spans="1:9" ht="13.5" customHeight="1">
      <c r="A29" s="138" t="s">
        <v>436</v>
      </c>
      <c r="B29" s="164">
        <v>880</v>
      </c>
      <c r="C29" s="7">
        <v>807</v>
      </c>
      <c r="D29" s="181">
        <v>74</v>
      </c>
      <c r="E29" s="181">
        <v>1702</v>
      </c>
      <c r="F29" s="181">
        <v>302</v>
      </c>
      <c r="G29" s="181">
        <v>5943</v>
      </c>
      <c r="H29" s="181">
        <v>2282</v>
      </c>
      <c r="I29" s="166" t="s">
        <v>494</v>
      </c>
    </row>
    <row r="30" spans="1:9" ht="13.5" customHeight="1">
      <c r="A30" s="138" t="s">
        <v>571</v>
      </c>
      <c r="B30" s="164">
        <v>235</v>
      </c>
      <c r="C30" s="7">
        <v>231</v>
      </c>
      <c r="D30" s="181">
        <v>3</v>
      </c>
      <c r="E30" s="181">
        <v>70</v>
      </c>
      <c r="F30" s="181">
        <v>44</v>
      </c>
      <c r="G30" s="349" t="s">
        <v>114</v>
      </c>
      <c r="H30" s="349" t="s">
        <v>114</v>
      </c>
      <c r="I30" s="166" t="s">
        <v>494</v>
      </c>
    </row>
    <row r="31" spans="1:9" ht="13.5" customHeight="1">
      <c r="A31" s="138" t="s">
        <v>572</v>
      </c>
      <c r="B31" s="164">
        <v>36</v>
      </c>
      <c r="C31" s="181">
        <v>33</v>
      </c>
      <c r="D31" s="181">
        <v>3</v>
      </c>
      <c r="E31" s="181">
        <v>27</v>
      </c>
      <c r="F31" s="349" t="s">
        <v>114</v>
      </c>
      <c r="G31" s="349" t="s">
        <v>114</v>
      </c>
      <c r="H31" s="349" t="s">
        <v>114</v>
      </c>
      <c r="I31" s="166" t="s">
        <v>494</v>
      </c>
    </row>
    <row r="32" spans="1:9" ht="13.5" customHeight="1">
      <c r="A32" s="145" t="s">
        <v>573</v>
      </c>
      <c r="B32" s="167">
        <v>456</v>
      </c>
      <c r="C32" s="169">
        <v>467</v>
      </c>
      <c r="D32" s="169">
        <v>-11</v>
      </c>
      <c r="E32" s="169">
        <v>538</v>
      </c>
      <c r="F32" s="352" t="s">
        <v>114</v>
      </c>
      <c r="G32" s="169">
        <v>854</v>
      </c>
      <c r="H32" s="352" t="s">
        <v>114</v>
      </c>
      <c r="I32" s="170" t="s">
        <v>494</v>
      </c>
    </row>
    <row r="33" spans="1:9" ht="13.5" customHeight="1">
      <c r="A33" s="151" t="s">
        <v>15</v>
      </c>
      <c r="B33" s="171"/>
      <c r="C33" s="187"/>
      <c r="D33" s="187"/>
      <c r="E33" s="172">
        <v>2581</v>
      </c>
      <c r="F33" s="353"/>
      <c r="G33" s="172">
        <v>24963</v>
      </c>
      <c r="H33" s="172">
        <v>18773</v>
      </c>
      <c r="I33" s="173"/>
    </row>
    <row r="34" ht="10.5">
      <c r="A34" s="121" t="s">
        <v>25</v>
      </c>
    </row>
    <row r="35" ht="10.5">
      <c r="A35" s="121" t="s">
        <v>54</v>
      </c>
    </row>
    <row r="36" ht="10.5">
      <c r="A36" s="121" t="s">
        <v>53</v>
      </c>
    </row>
    <row r="37" ht="10.5">
      <c r="A37" s="121" t="s">
        <v>52</v>
      </c>
    </row>
    <row r="38" ht="10.5">
      <c r="A38" s="121" t="s">
        <v>574</v>
      </c>
    </row>
    <row r="39" ht="9.75" customHeight="1"/>
    <row r="40" ht="14.25">
      <c r="A40" s="133" t="s">
        <v>13</v>
      </c>
    </row>
    <row r="41" spans="9:10" ht="10.5">
      <c r="I41" s="122" t="s">
        <v>12</v>
      </c>
      <c r="J41" s="122"/>
    </row>
    <row r="42" spans="1:9" ht="13.5" customHeight="1">
      <c r="A42" s="1016" t="s">
        <v>14</v>
      </c>
      <c r="B42" s="1026" t="s">
        <v>47</v>
      </c>
      <c r="C42" s="1022" t="s">
        <v>48</v>
      </c>
      <c r="D42" s="1022" t="s">
        <v>49</v>
      </c>
      <c r="E42" s="1027" t="s">
        <v>50</v>
      </c>
      <c r="F42" s="1022" t="s">
        <v>61</v>
      </c>
      <c r="G42" s="1022" t="s">
        <v>11</v>
      </c>
      <c r="H42" s="1027" t="s">
        <v>46</v>
      </c>
      <c r="I42" s="1024" t="s">
        <v>8</v>
      </c>
    </row>
    <row r="43" spans="1:9" ht="13.5" customHeight="1" thickBot="1">
      <c r="A43" s="1017"/>
      <c r="B43" s="1019"/>
      <c r="C43" s="1021"/>
      <c r="D43" s="1021"/>
      <c r="E43" s="1028"/>
      <c r="F43" s="1023"/>
      <c r="G43" s="1023"/>
      <c r="H43" s="1029"/>
      <c r="I43" s="1025"/>
    </row>
    <row r="44" spans="1:9" ht="13.5" customHeight="1" thickTop="1">
      <c r="A44" s="685" t="s">
        <v>575</v>
      </c>
      <c r="B44" s="156">
        <v>4144</v>
      </c>
      <c r="C44" s="157">
        <v>3955</v>
      </c>
      <c r="D44" s="157">
        <v>189</v>
      </c>
      <c r="E44" s="157">
        <v>189</v>
      </c>
      <c r="F44" s="174">
        <v>141</v>
      </c>
      <c r="G44" s="157">
        <v>2837</v>
      </c>
      <c r="H44" s="157">
        <v>806</v>
      </c>
      <c r="I44" s="175"/>
    </row>
    <row r="45" spans="1:9" ht="13.5" customHeight="1">
      <c r="A45" s="138" t="s">
        <v>415</v>
      </c>
      <c r="B45" s="164">
        <v>80</v>
      </c>
      <c r="C45" s="181">
        <v>77</v>
      </c>
      <c r="D45" s="181">
        <v>3</v>
      </c>
      <c r="E45" s="181">
        <v>3</v>
      </c>
      <c r="F45" s="349" t="s">
        <v>114</v>
      </c>
      <c r="G45" s="349" t="s">
        <v>114</v>
      </c>
      <c r="H45" s="349" t="s">
        <v>114</v>
      </c>
      <c r="I45" s="166"/>
    </row>
    <row r="46" spans="1:9" ht="13.5" customHeight="1">
      <c r="A46" s="138" t="s">
        <v>455</v>
      </c>
      <c r="B46" s="164">
        <v>13669</v>
      </c>
      <c r="C46" s="181">
        <v>13204</v>
      </c>
      <c r="D46" s="181">
        <v>465</v>
      </c>
      <c r="E46" s="181">
        <v>465</v>
      </c>
      <c r="F46" s="165">
        <v>4030</v>
      </c>
      <c r="G46" s="349" t="s">
        <v>114</v>
      </c>
      <c r="H46" s="349" t="s">
        <v>114</v>
      </c>
      <c r="I46" s="166"/>
    </row>
    <row r="47" spans="1:9" ht="13.5" customHeight="1">
      <c r="A47" s="138" t="s">
        <v>576</v>
      </c>
      <c r="B47" s="164">
        <v>146</v>
      </c>
      <c r="C47" s="181">
        <v>110</v>
      </c>
      <c r="D47" s="181">
        <v>36</v>
      </c>
      <c r="E47" s="181">
        <v>36</v>
      </c>
      <c r="F47" s="349" t="s">
        <v>114</v>
      </c>
      <c r="G47" s="349" t="s">
        <v>114</v>
      </c>
      <c r="H47" s="349" t="s">
        <v>114</v>
      </c>
      <c r="I47" s="166"/>
    </row>
    <row r="48" spans="1:9" ht="13.5" customHeight="1">
      <c r="A48" s="138" t="s">
        <v>577</v>
      </c>
      <c r="B48" s="164">
        <v>749</v>
      </c>
      <c r="C48" s="181">
        <v>669</v>
      </c>
      <c r="D48" s="181">
        <v>80</v>
      </c>
      <c r="E48" s="181">
        <v>80</v>
      </c>
      <c r="F48" s="349" t="s">
        <v>114</v>
      </c>
      <c r="G48" s="181">
        <v>691</v>
      </c>
      <c r="H48" s="181">
        <v>55</v>
      </c>
      <c r="I48" s="166"/>
    </row>
    <row r="49" spans="1:9" ht="13.5" customHeight="1">
      <c r="A49" s="145" t="s">
        <v>454</v>
      </c>
      <c r="B49" s="167">
        <v>1541</v>
      </c>
      <c r="C49" s="169">
        <v>1329</v>
      </c>
      <c r="D49" s="169">
        <v>212</v>
      </c>
      <c r="E49" s="169">
        <v>212</v>
      </c>
      <c r="F49" s="352" t="s">
        <v>114</v>
      </c>
      <c r="G49" s="352" t="s">
        <v>114</v>
      </c>
      <c r="H49" s="352" t="s">
        <v>114</v>
      </c>
      <c r="I49" s="170"/>
    </row>
    <row r="50" spans="1:9" ht="13.5" customHeight="1">
      <c r="A50" s="151" t="s">
        <v>16</v>
      </c>
      <c r="B50" s="171"/>
      <c r="C50" s="187"/>
      <c r="D50" s="187"/>
      <c r="E50" s="172">
        <v>985</v>
      </c>
      <c r="F50" s="353"/>
      <c r="G50" s="172">
        <v>3528</v>
      </c>
      <c r="H50" s="172">
        <v>861</v>
      </c>
      <c r="I50" s="188"/>
    </row>
    <row r="51" ht="9.75" customHeight="1">
      <c r="A51" s="189"/>
    </row>
    <row r="52" ht="14.25">
      <c r="A52" s="133" t="s">
        <v>62</v>
      </c>
    </row>
    <row r="53" ht="10.5">
      <c r="J53" s="122" t="s">
        <v>12</v>
      </c>
    </row>
    <row r="54" spans="1:10" ht="13.5" customHeight="1">
      <c r="A54" s="1032" t="s">
        <v>17</v>
      </c>
      <c r="B54" s="1026" t="s">
        <v>19</v>
      </c>
      <c r="C54" s="1022" t="s">
        <v>51</v>
      </c>
      <c r="D54" s="1022" t="s">
        <v>20</v>
      </c>
      <c r="E54" s="1022" t="s">
        <v>21</v>
      </c>
      <c r="F54" s="1022" t="s">
        <v>22</v>
      </c>
      <c r="G54" s="1027" t="s">
        <v>23</v>
      </c>
      <c r="H54" s="1027" t="s">
        <v>24</v>
      </c>
      <c r="I54" s="1027" t="s">
        <v>66</v>
      </c>
      <c r="J54" s="1024" t="s">
        <v>8</v>
      </c>
    </row>
    <row r="55" spans="1:10" ht="13.5" customHeight="1" thickBot="1">
      <c r="A55" s="1033"/>
      <c r="B55" s="1019"/>
      <c r="C55" s="1021"/>
      <c r="D55" s="1021"/>
      <c r="E55" s="1021"/>
      <c r="F55" s="1021"/>
      <c r="G55" s="1028"/>
      <c r="H55" s="1028"/>
      <c r="I55" s="1029"/>
      <c r="J55" s="1025"/>
    </row>
    <row r="56" spans="1:10" ht="13.5" customHeight="1" thickTop="1">
      <c r="A56" s="134" t="s">
        <v>578</v>
      </c>
      <c r="B56" s="156">
        <v>0</v>
      </c>
      <c r="C56" s="157">
        <v>67</v>
      </c>
      <c r="D56" s="157">
        <v>5</v>
      </c>
      <c r="E56" s="157">
        <v>0</v>
      </c>
      <c r="F56" s="354" t="s">
        <v>114</v>
      </c>
      <c r="G56" s="354" t="s">
        <v>114</v>
      </c>
      <c r="H56" s="354" t="s">
        <v>114</v>
      </c>
      <c r="I56" s="354" t="s">
        <v>114</v>
      </c>
      <c r="J56" s="158"/>
    </row>
    <row r="57" spans="1:10" ht="13.5" customHeight="1" hidden="1">
      <c r="A57" s="138"/>
      <c r="B57" s="164"/>
      <c r="C57" s="181"/>
      <c r="D57" s="181"/>
      <c r="E57" s="181"/>
      <c r="F57" s="349"/>
      <c r="G57" s="349"/>
      <c r="H57" s="349"/>
      <c r="I57" s="349"/>
      <c r="J57" s="166"/>
    </row>
    <row r="58" spans="1:10" ht="13.5" customHeight="1" hidden="1">
      <c r="A58" s="138" t="s">
        <v>579</v>
      </c>
      <c r="B58" s="164"/>
      <c r="C58" s="181"/>
      <c r="D58" s="181"/>
      <c r="E58" s="181"/>
      <c r="F58" s="349"/>
      <c r="G58" s="349"/>
      <c r="H58" s="349"/>
      <c r="I58" s="349"/>
      <c r="J58" s="166"/>
    </row>
    <row r="59" spans="1:10" ht="13.5" customHeight="1" hidden="1">
      <c r="A59" s="145" t="s">
        <v>580</v>
      </c>
      <c r="B59" s="167"/>
      <c r="C59" s="169"/>
      <c r="D59" s="169"/>
      <c r="E59" s="169"/>
      <c r="F59" s="352"/>
      <c r="G59" s="352"/>
      <c r="H59" s="352"/>
      <c r="I59" s="352"/>
      <c r="J59" s="170"/>
    </row>
    <row r="60" spans="1:10" ht="13.5" customHeight="1">
      <c r="A60" s="200" t="s">
        <v>18</v>
      </c>
      <c r="B60" s="215"/>
      <c r="C60" s="353"/>
      <c r="D60" s="172">
        <v>5</v>
      </c>
      <c r="E60" s="172">
        <v>0</v>
      </c>
      <c r="F60" s="367" t="s">
        <v>114</v>
      </c>
      <c r="G60" s="367" t="s">
        <v>114</v>
      </c>
      <c r="H60" s="367" t="s">
        <v>114</v>
      </c>
      <c r="I60" s="367" t="s">
        <v>114</v>
      </c>
      <c r="J60" s="173"/>
    </row>
    <row r="61" ht="10.5">
      <c r="A61" s="121" t="s">
        <v>60</v>
      </c>
    </row>
    <row r="62" ht="9.75" customHeight="1"/>
    <row r="63" ht="14.25">
      <c r="A63" s="133" t="s">
        <v>43</v>
      </c>
    </row>
    <row r="64" ht="10.5">
      <c r="D64" s="122" t="s">
        <v>12</v>
      </c>
    </row>
    <row r="65" spans="1:4" ht="21.75" thickBot="1">
      <c r="A65" s="700" t="s">
        <v>36</v>
      </c>
      <c r="B65" s="701" t="s">
        <v>41</v>
      </c>
      <c r="C65" s="702" t="s">
        <v>42</v>
      </c>
      <c r="D65" s="703" t="s">
        <v>55</v>
      </c>
    </row>
    <row r="66" spans="1:4" ht="13.5" customHeight="1" thickTop="1">
      <c r="A66" s="205" t="s">
        <v>37</v>
      </c>
      <c r="B66" s="206"/>
      <c r="C66" s="157">
        <v>1146</v>
      </c>
      <c r="D66" s="207"/>
    </row>
    <row r="67" spans="1:4" ht="13.5" customHeight="1">
      <c r="A67" s="208" t="s">
        <v>38</v>
      </c>
      <c r="B67" s="209"/>
      <c r="C67" s="181">
        <v>621</v>
      </c>
      <c r="D67" s="210"/>
    </row>
    <row r="68" spans="1:4" ht="13.5" customHeight="1">
      <c r="A68" s="211" t="s">
        <v>39</v>
      </c>
      <c r="B68" s="212"/>
      <c r="C68" s="169">
        <v>3067</v>
      </c>
      <c r="D68" s="213"/>
    </row>
    <row r="69" spans="1:4" ht="13.5" customHeight="1">
      <c r="A69" s="214" t="s">
        <v>40</v>
      </c>
      <c r="B69" s="215"/>
      <c r="C69" s="172">
        <f>SUM(C66:C68)</f>
        <v>4834</v>
      </c>
      <c r="D69" s="216"/>
    </row>
    <row r="70" spans="1:4" ht="10.5">
      <c r="A70" s="121" t="s">
        <v>64</v>
      </c>
      <c r="B70" s="217"/>
      <c r="C70" s="217"/>
      <c r="D70" s="217"/>
    </row>
    <row r="71" spans="1:4" ht="9.75" customHeight="1">
      <c r="A71" s="218"/>
      <c r="B71" s="217"/>
      <c r="C71" s="217"/>
      <c r="D71" s="217"/>
    </row>
    <row r="72" ht="14.25">
      <c r="A72" s="133" t="s">
        <v>63</v>
      </c>
    </row>
    <row r="73" ht="10.5" customHeight="1">
      <c r="A73" s="133"/>
    </row>
    <row r="74" spans="1:11" ht="21.75" thickBot="1">
      <c r="A74" s="700" t="s">
        <v>34</v>
      </c>
      <c r="B74" s="701" t="s">
        <v>41</v>
      </c>
      <c r="C74" s="702" t="s">
        <v>42</v>
      </c>
      <c r="D74" s="702" t="s">
        <v>55</v>
      </c>
      <c r="E74" s="704" t="s">
        <v>32</v>
      </c>
      <c r="F74" s="703" t="s">
        <v>33</v>
      </c>
      <c r="G74" s="1030" t="s">
        <v>44</v>
      </c>
      <c r="H74" s="1031"/>
      <c r="I74" s="701" t="s">
        <v>41</v>
      </c>
      <c r="J74" s="702" t="s">
        <v>42</v>
      </c>
      <c r="K74" s="703" t="s">
        <v>55</v>
      </c>
    </row>
    <row r="75" spans="1:11" ht="13.5" customHeight="1" thickTop="1">
      <c r="A75" s="205" t="s">
        <v>26</v>
      </c>
      <c r="B75" s="368">
        <v>11.81</v>
      </c>
      <c r="C75" s="369">
        <v>11.62</v>
      </c>
      <c r="D75" s="369">
        <f>+C75-B75</f>
        <v>-0.19000000000000128</v>
      </c>
      <c r="E75" s="370">
        <v>-13.34</v>
      </c>
      <c r="F75" s="371">
        <v>-20</v>
      </c>
      <c r="G75" s="978" t="s">
        <v>84</v>
      </c>
      <c r="H75" s="979"/>
      <c r="I75" s="220"/>
      <c r="J75" s="221">
        <v>291.2</v>
      </c>
      <c r="K75" s="222"/>
    </row>
    <row r="76" spans="1:11" ht="13.5" customHeight="1">
      <c r="A76" s="208" t="s">
        <v>27</v>
      </c>
      <c r="B76" s="223"/>
      <c r="C76" s="372">
        <v>37.59</v>
      </c>
      <c r="D76" s="373"/>
      <c r="E76" s="374">
        <v>-18.34</v>
      </c>
      <c r="F76" s="375">
        <v>-40</v>
      </c>
      <c r="G76" s="948" t="s">
        <v>581</v>
      </c>
      <c r="H76" s="949"/>
      <c r="I76" s="223"/>
      <c r="J76" s="224">
        <v>35.8</v>
      </c>
      <c r="K76" s="225"/>
    </row>
    <row r="77" spans="1:11" ht="13.5" customHeight="1">
      <c r="A77" s="208" t="s">
        <v>28</v>
      </c>
      <c r="B77" s="377">
        <v>10.8</v>
      </c>
      <c r="C77" s="224">
        <v>11.7</v>
      </c>
      <c r="D77" s="224">
        <f>+C77-B77</f>
        <v>0.8999999999999986</v>
      </c>
      <c r="E77" s="378">
        <v>25</v>
      </c>
      <c r="F77" s="379">
        <v>35</v>
      </c>
      <c r="G77" s="948" t="s">
        <v>582</v>
      </c>
      <c r="H77" s="949"/>
      <c r="I77" s="223"/>
      <c r="J77" s="224">
        <v>73.4</v>
      </c>
      <c r="K77" s="225"/>
    </row>
    <row r="78" spans="1:11" ht="13.5" customHeight="1">
      <c r="A78" s="208" t="s">
        <v>29</v>
      </c>
      <c r="B78" s="380"/>
      <c r="C78" s="224">
        <v>118.4</v>
      </c>
      <c r="D78" s="381"/>
      <c r="E78" s="378">
        <v>350</v>
      </c>
      <c r="F78" s="382"/>
      <c r="G78" s="948" t="s">
        <v>583</v>
      </c>
      <c r="H78" s="949"/>
      <c r="I78" s="223"/>
      <c r="J78" s="224">
        <v>118.5</v>
      </c>
      <c r="K78" s="225"/>
    </row>
    <row r="79" spans="1:11" ht="13.5" customHeight="1">
      <c r="A79" s="208" t="s">
        <v>30</v>
      </c>
      <c r="B79" s="383">
        <v>0.55</v>
      </c>
      <c r="C79" s="372">
        <v>0.59</v>
      </c>
      <c r="D79" s="372">
        <f>+C79-B79</f>
        <v>0.039999999999999925</v>
      </c>
      <c r="E79" s="384"/>
      <c r="F79" s="385"/>
      <c r="G79" s="948" t="s">
        <v>584</v>
      </c>
      <c r="H79" s="949"/>
      <c r="I79" s="223"/>
      <c r="J79" s="224">
        <v>52.4</v>
      </c>
      <c r="K79" s="225"/>
    </row>
    <row r="80" spans="1:11" ht="13.5" customHeight="1">
      <c r="A80" s="386" t="s">
        <v>31</v>
      </c>
      <c r="B80" s="387">
        <v>85.1</v>
      </c>
      <c r="C80" s="232">
        <v>89</v>
      </c>
      <c r="D80" s="232">
        <f>+C80-B80</f>
        <v>3.9000000000000057</v>
      </c>
      <c r="E80" s="389"/>
      <c r="F80" s="390"/>
      <c r="G80" s="894"/>
      <c r="H80" s="895"/>
      <c r="I80" s="231"/>
      <c r="J80" s="232"/>
      <c r="K80" s="233"/>
    </row>
    <row r="81" ht="10.5">
      <c r="A81" s="121" t="s">
        <v>65</v>
      </c>
    </row>
    <row r="82" ht="10.5">
      <c r="A82" s="121" t="s">
        <v>235</v>
      </c>
    </row>
  </sheetData>
  <sheetProtection password="81BD" sheet="1"/>
  <mergeCells count="43">
    <mergeCell ref="G76:H76"/>
    <mergeCell ref="G77:H77"/>
    <mergeCell ref="G78:H78"/>
    <mergeCell ref="G79:H79"/>
    <mergeCell ref="G80:H80"/>
    <mergeCell ref="G54:G55"/>
    <mergeCell ref="H54:H55"/>
    <mergeCell ref="I54:I55"/>
    <mergeCell ref="J54:J55"/>
    <mergeCell ref="G74:H74"/>
    <mergeCell ref="G75:H75"/>
    <mergeCell ref="A54:A55"/>
    <mergeCell ref="B54:B55"/>
    <mergeCell ref="C54:C55"/>
    <mergeCell ref="D54:D55"/>
    <mergeCell ref="E54:E55"/>
    <mergeCell ref="F54:F55"/>
    <mergeCell ref="I23:I24"/>
    <mergeCell ref="A42:A43"/>
    <mergeCell ref="B42:B43"/>
    <mergeCell ref="C42:C43"/>
    <mergeCell ref="D42:D43"/>
    <mergeCell ref="E42:E43"/>
    <mergeCell ref="F42:F43"/>
    <mergeCell ref="G42:G43"/>
    <mergeCell ref="H42:H43"/>
    <mergeCell ref="I42:I43"/>
    <mergeCell ref="G9:G10"/>
    <mergeCell ref="H9:H10"/>
    <mergeCell ref="A23:A24"/>
    <mergeCell ref="B23:B24"/>
    <mergeCell ref="C23:C24"/>
    <mergeCell ref="D23:D24"/>
    <mergeCell ref="E23:E24"/>
    <mergeCell ref="F23:F24"/>
    <mergeCell ref="G23:G24"/>
    <mergeCell ref="H23:H24"/>
    <mergeCell ref="A9:A10"/>
    <mergeCell ref="B9:B10"/>
    <mergeCell ref="C9:C10"/>
    <mergeCell ref="D9:D10"/>
    <mergeCell ref="E9:E10"/>
    <mergeCell ref="F9:F10"/>
  </mergeCells>
  <printOptions/>
  <pageMargins left="0.4330708661417323" right="0.3937007874015748" top="0.7086614173228347" bottom="0.31496062992125984" header="0.4330708661417323" footer="0.1968503937007874"/>
  <pageSetup horizontalDpi="300" verticalDpi="300" orientation="portrait" paperSize="9" scale="88" r:id="rId1"/>
  <rowBreaks count="1" manualBreakCount="1">
    <brk id="62" max="10" man="1"/>
  </rowBreaks>
  <colBreaks count="1" manualBreakCount="1">
    <brk id="11" max="72" man="1"/>
  </colBreaks>
</worksheet>
</file>

<file path=xl/worksheets/sheet22.xml><?xml version="1.0" encoding="utf-8"?>
<worksheet xmlns="http://schemas.openxmlformats.org/spreadsheetml/2006/main" xmlns:r="http://schemas.openxmlformats.org/officeDocument/2006/relationships">
  <dimension ref="A1:M72"/>
  <sheetViews>
    <sheetView view="pageBreakPreview" zoomScaleSheetLayoutView="10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585</v>
      </c>
      <c r="B4" s="124"/>
      <c r="G4" s="125" t="s">
        <v>56</v>
      </c>
      <c r="H4" s="126" t="s">
        <v>57</v>
      </c>
      <c r="I4" s="127" t="s">
        <v>58</v>
      </c>
      <c r="J4" s="128" t="s">
        <v>59</v>
      </c>
    </row>
    <row r="5" spans="7:10" ht="13.5" customHeight="1" thickTop="1">
      <c r="G5" s="129">
        <v>4362</v>
      </c>
      <c r="H5" s="130">
        <v>0</v>
      </c>
      <c r="I5" s="131">
        <v>243</v>
      </c>
      <c r="J5" s="132">
        <f>G5+H5+I5</f>
        <v>4605</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5693</v>
      </c>
      <c r="C10" s="136">
        <v>5384</v>
      </c>
      <c r="D10" s="136">
        <f>B10-C10</f>
        <v>309</v>
      </c>
      <c r="E10" s="136">
        <v>309</v>
      </c>
      <c r="F10" s="136">
        <v>20</v>
      </c>
      <c r="G10" s="136">
        <v>4790</v>
      </c>
      <c r="H10" s="137"/>
    </row>
    <row r="11" spans="1:8" ht="13.5" customHeight="1">
      <c r="A11" s="138" t="s">
        <v>586</v>
      </c>
      <c r="B11" s="139">
        <v>122</v>
      </c>
      <c r="C11" s="140">
        <v>121</v>
      </c>
      <c r="D11" s="140">
        <f>B11-C11</f>
        <v>1</v>
      </c>
      <c r="E11" s="140">
        <v>1</v>
      </c>
      <c r="F11" s="347" t="s">
        <v>307</v>
      </c>
      <c r="G11" s="347" t="s">
        <v>307</v>
      </c>
      <c r="H11" s="141"/>
    </row>
    <row r="12" spans="1:8" ht="13.5" customHeight="1" hidden="1">
      <c r="A12" s="138"/>
      <c r="B12" s="139"/>
      <c r="C12" s="140"/>
      <c r="D12" s="140"/>
      <c r="E12" s="140"/>
      <c r="F12" s="140"/>
      <c r="G12" s="140"/>
      <c r="H12" s="141"/>
    </row>
    <row r="13" spans="1:8" ht="13.5" customHeight="1" hidden="1">
      <c r="A13" s="145"/>
      <c r="B13" s="146"/>
      <c r="C13" s="149"/>
      <c r="D13" s="149"/>
      <c r="E13" s="149"/>
      <c r="F13" s="149"/>
      <c r="G13" s="149"/>
      <c r="H13" s="150"/>
    </row>
    <row r="14" spans="1:8" ht="13.5" customHeight="1">
      <c r="A14" s="151" t="s">
        <v>1</v>
      </c>
      <c r="B14" s="152">
        <v>5752</v>
      </c>
      <c r="C14" s="153">
        <v>5442</v>
      </c>
      <c r="D14" s="153">
        <f>B14-C14</f>
        <v>310</v>
      </c>
      <c r="E14" s="153">
        <v>310</v>
      </c>
      <c r="F14" s="154"/>
      <c r="G14" s="153">
        <v>4790</v>
      </c>
      <c r="H14" s="155"/>
    </row>
    <row r="15" ht="9.75" customHeight="1"/>
    <row r="16" ht="14.25">
      <c r="A16" s="133" t="s">
        <v>10</v>
      </c>
    </row>
    <row r="17" spans="9:12" ht="10.5">
      <c r="I17" s="122" t="s">
        <v>12</v>
      </c>
      <c r="K17" s="122"/>
      <c r="L17" s="122"/>
    </row>
    <row r="18" spans="1:9" ht="13.5" customHeight="1">
      <c r="A18" s="911" t="s">
        <v>0</v>
      </c>
      <c r="B18" s="907" t="s">
        <v>47</v>
      </c>
      <c r="C18" s="909" t="s">
        <v>48</v>
      </c>
      <c r="D18" s="909" t="s">
        <v>49</v>
      </c>
      <c r="E18" s="896" t="s">
        <v>50</v>
      </c>
      <c r="F18" s="909" t="s">
        <v>61</v>
      </c>
      <c r="G18" s="909" t="s">
        <v>11</v>
      </c>
      <c r="H18" s="896" t="s">
        <v>45</v>
      </c>
      <c r="I18" s="899" t="s">
        <v>8</v>
      </c>
    </row>
    <row r="19" spans="1:9" ht="13.5" customHeight="1" thickBot="1">
      <c r="A19" s="912"/>
      <c r="B19" s="908"/>
      <c r="C19" s="910"/>
      <c r="D19" s="910"/>
      <c r="E19" s="897"/>
      <c r="F19" s="913"/>
      <c r="G19" s="913"/>
      <c r="H19" s="898"/>
      <c r="I19" s="900"/>
    </row>
    <row r="20" spans="1:9" ht="13.5" customHeight="1" thickTop="1">
      <c r="A20" s="134" t="s">
        <v>296</v>
      </c>
      <c r="B20" s="156">
        <v>2372</v>
      </c>
      <c r="C20" s="157">
        <v>2274</v>
      </c>
      <c r="D20" s="136">
        <f>B20-C20</f>
        <v>98</v>
      </c>
      <c r="E20" s="157">
        <v>98</v>
      </c>
      <c r="F20" s="157">
        <v>162</v>
      </c>
      <c r="G20" s="354" t="s">
        <v>307</v>
      </c>
      <c r="H20" s="354" t="s">
        <v>307</v>
      </c>
      <c r="I20" s="705"/>
    </row>
    <row r="21" spans="1:9" ht="13.5" customHeight="1">
      <c r="A21" s="138" t="s">
        <v>300</v>
      </c>
      <c r="B21" s="164">
        <v>1052</v>
      </c>
      <c r="C21" s="181">
        <v>932</v>
      </c>
      <c r="D21" s="181">
        <f>B21-C21</f>
        <v>120</v>
      </c>
      <c r="E21" s="181">
        <v>120</v>
      </c>
      <c r="F21" s="181">
        <v>163</v>
      </c>
      <c r="G21" s="349" t="s">
        <v>307</v>
      </c>
      <c r="H21" s="349" t="s">
        <v>307</v>
      </c>
      <c r="I21" s="706"/>
    </row>
    <row r="22" spans="1:9" ht="13.5" customHeight="1">
      <c r="A22" s="138" t="s">
        <v>250</v>
      </c>
      <c r="B22" s="164">
        <v>1344</v>
      </c>
      <c r="C22" s="181">
        <v>1322</v>
      </c>
      <c r="D22" s="181">
        <f>B22-C22</f>
        <v>22</v>
      </c>
      <c r="E22" s="181">
        <v>22</v>
      </c>
      <c r="F22" s="181">
        <v>133</v>
      </c>
      <c r="G22" s="349" t="s">
        <v>307</v>
      </c>
      <c r="H22" s="349" t="s">
        <v>307</v>
      </c>
      <c r="I22" s="706"/>
    </row>
    <row r="23" spans="1:9" ht="13.5" customHeight="1">
      <c r="A23" s="239" t="s">
        <v>158</v>
      </c>
      <c r="B23" s="262">
        <v>861</v>
      </c>
      <c r="C23" s="263">
        <v>861</v>
      </c>
      <c r="D23" s="263">
        <f>B23-C23</f>
        <v>0</v>
      </c>
      <c r="E23" s="263">
        <v>0</v>
      </c>
      <c r="F23" s="263">
        <v>385</v>
      </c>
      <c r="G23" s="263">
        <v>5996</v>
      </c>
      <c r="H23" s="263">
        <v>4317</v>
      </c>
      <c r="I23" s="706"/>
    </row>
    <row r="24" spans="1:9" ht="13.5" customHeight="1">
      <c r="A24" s="244" t="s">
        <v>338</v>
      </c>
      <c r="B24" s="283">
        <v>243</v>
      </c>
      <c r="C24" s="284">
        <v>224</v>
      </c>
      <c r="D24" s="284">
        <v>19</v>
      </c>
      <c r="E24" s="284">
        <v>440</v>
      </c>
      <c r="F24" s="284">
        <v>3</v>
      </c>
      <c r="G24" s="284">
        <v>262</v>
      </c>
      <c r="H24" s="284">
        <v>2</v>
      </c>
      <c r="I24" s="170" t="s">
        <v>85</v>
      </c>
    </row>
    <row r="25" spans="1:9" ht="13.5" customHeight="1">
      <c r="A25" s="151" t="s">
        <v>15</v>
      </c>
      <c r="B25" s="171"/>
      <c r="C25" s="187"/>
      <c r="D25" s="187"/>
      <c r="E25" s="273">
        <f>SUM(E20:E24)</f>
        <v>680</v>
      </c>
      <c r="F25" s="274"/>
      <c r="G25" s="273">
        <f>SUM(G20:G24)</f>
        <v>6258</v>
      </c>
      <c r="H25" s="273">
        <f>SUM(H20:H24)</f>
        <v>4319</v>
      </c>
      <c r="I25" s="173"/>
    </row>
    <row r="26" ht="10.5">
      <c r="A26" s="121" t="s">
        <v>25</v>
      </c>
    </row>
    <row r="27" ht="10.5">
      <c r="A27" s="121" t="s">
        <v>54</v>
      </c>
    </row>
    <row r="28" ht="10.5">
      <c r="A28" s="121" t="s">
        <v>53</v>
      </c>
    </row>
    <row r="29" ht="10.5">
      <c r="A29" s="121" t="s">
        <v>52</v>
      </c>
    </row>
    <row r="30" ht="9.75" customHeight="1"/>
    <row r="31" ht="14.25">
      <c r="A31" s="133" t="s">
        <v>13</v>
      </c>
    </row>
    <row r="32" spans="9:10" ht="10.5">
      <c r="I32" s="122" t="s">
        <v>12</v>
      </c>
      <c r="J32" s="122"/>
    </row>
    <row r="33" spans="1:9" ht="13.5" customHeight="1">
      <c r="A33" s="911" t="s">
        <v>14</v>
      </c>
      <c r="B33" s="907" t="s">
        <v>47</v>
      </c>
      <c r="C33" s="909" t="s">
        <v>48</v>
      </c>
      <c r="D33" s="909" t="s">
        <v>49</v>
      </c>
      <c r="E33" s="896" t="s">
        <v>50</v>
      </c>
      <c r="F33" s="909" t="s">
        <v>61</v>
      </c>
      <c r="G33" s="909" t="s">
        <v>11</v>
      </c>
      <c r="H33" s="896" t="s">
        <v>46</v>
      </c>
      <c r="I33" s="899" t="s">
        <v>8</v>
      </c>
    </row>
    <row r="34" spans="1:9" ht="13.5" customHeight="1" thickBot="1">
      <c r="A34" s="912"/>
      <c r="B34" s="908"/>
      <c r="C34" s="910"/>
      <c r="D34" s="910"/>
      <c r="E34" s="897"/>
      <c r="F34" s="913"/>
      <c r="G34" s="913"/>
      <c r="H34" s="898"/>
      <c r="I34" s="900"/>
    </row>
    <row r="35" spans="1:9" ht="13.5" customHeight="1" thickTop="1">
      <c r="A35" s="134" t="s">
        <v>587</v>
      </c>
      <c r="B35" s="156">
        <v>2002</v>
      </c>
      <c r="C35" s="157">
        <v>1944</v>
      </c>
      <c r="D35" s="157">
        <f aca="true" t="shared" si="0" ref="D35:D42">B35-C35</f>
        <v>58</v>
      </c>
      <c r="E35" s="157">
        <v>58</v>
      </c>
      <c r="F35" s="354" t="s">
        <v>307</v>
      </c>
      <c r="G35" s="157">
        <v>983</v>
      </c>
      <c r="H35" s="257">
        <v>200</v>
      </c>
      <c r="I35" s="175"/>
    </row>
    <row r="36" spans="1:9" ht="13.5" customHeight="1">
      <c r="A36" s="138" t="s">
        <v>133</v>
      </c>
      <c r="B36" s="164">
        <v>39</v>
      </c>
      <c r="C36" s="181">
        <v>36</v>
      </c>
      <c r="D36" s="181">
        <f t="shared" si="0"/>
        <v>3</v>
      </c>
      <c r="E36" s="181">
        <v>3</v>
      </c>
      <c r="F36" s="181">
        <v>8</v>
      </c>
      <c r="G36" s="349" t="s">
        <v>307</v>
      </c>
      <c r="H36" s="707" t="s">
        <v>307</v>
      </c>
      <c r="I36" s="166"/>
    </row>
    <row r="37" spans="1:9" ht="13.5" customHeight="1">
      <c r="A37" s="138" t="s">
        <v>98</v>
      </c>
      <c r="B37" s="164">
        <v>80</v>
      </c>
      <c r="C37" s="181">
        <v>77</v>
      </c>
      <c r="D37" s="181">
        <f t="shared" si="0"/>
        <v>3</v>
      </c>
      <c r="E37" s="181">
        <v>3</v>
      </c>
      <c r="F37" s="349" t="s">
        <v>307</v>
      </c>
      <c r="G37" s="349" t="s">
        <v>307</v>
      </c>
      <c r="H37" s="707" t="s">
        <v>307</v>
      </c>
      <c r="I37" s="166"/>
    </row>
    <row r="38" spans="1:9" ht="13.5" customHeight="1">
      <c r="A38" s="138" t="s">
        <v>302</v>
      </c>
      <c r="B38" s="164">
        <v>13669</v>
      </c>
      <c r="C38" s="181">
        <v>13204</v>
      </c>
      <c r="D38" s="181">
        <f t="shared" si="0"/>
        <v>465</v>
      </c>
      <c r="E38" s="181">
        <v>465</v>
      </c>
      <c r="F38" s="181">
        <v>4030</v>
      </c>
      <c r="G38" s="349" t="s">
        <v>307</v>
      </c>
      <c r="H38" s="707" t="s">
        <v>307</v>
      </c>
      <c r="I38" s="166"/>
    </row>
    <row r="39" spans="1:9" ht="13.5" customHeight="1">
      <c r="A39" s="138" t="s">
        <v>349</v>
      </c>
      <c r="B39" s="164">
        <v>91</v>
      </c>
      <c r="C39" s="181">
        <v>76</v>
      </c>
      <c r="D39" s="181">
        <f t="shared" si="0"/>
        <v>15</v>
      </c>
      <c r="E39" s="181">
        <v>15</v>
      </c>
      <c r="F39" s="349" t="s">
        <v>307</v>
      </c>
      <c r="G39" s="349" t="s">
        <v>307</v>
      </c>
      <c r="H39" s="707" t="s">
        <v>307</v>
      </c>
      <c r="I39" s="166"/>
    </row>
    <row r="40" spans="1:9" ht="13.5" customHeight="1">
      <c r="A40" s="138" t="s">
        <v>588</v>
      </c>
      <c r="B40" s="164">
        <v>741</v>
      </c>
      <c r="C40" s="181">
        <v>708</v>
      </c>
      <c r="D40" s="181">
        <f t="shared" si="0"/>
        <v>33</v>
      </c>
      <c r="E40" s="181">
        <v>33</v>
      </c>
      <c r="F40" s="349" t="s">
        <v>307</v>
      </c>
      <c r="G40" s="181">
        <v>28</v>
      </c>
      <c r="H40" s="263">
        <v>14</v>
      </c>
      <c r="I40" s="166"/>
    </row>
    <row r="41" spans="1:9" ht="13.5" customHeight="1">
      <c r="A41" s="355" t="s">
        <v>99</v>
      </c>
      <c r="B41" s="356">
        <v>1541</v>
      </c>
      <c r="C41" s="357">
        <v>1329</v>
      </c>
      <c r="D41" s="181">
        <f t="shared" si="0"/>
        <v>212</v>
      </c>
      <c r="E41" s="357">
        <v>212</v>
      </c>
      <c r="F41" s="358" t="s">
        <v>307</v>
      </c>
      <c r="G41" s="358" t="s">
        <v>307</v>
      </c>
      <c r="H41" s="708" t="s">
        <v>307</v>
      </c>
      <c r="I41" s="359"/>
    </row>
    <row r="42" spans="1:9" ht="13.5" customHeight="1">
      <c r="A42" s="145" t="s">
        <v>589</v>
      </c>
      <c r="B42" s="167">
        <v>13276</v>
      </c>
      <c r="C42" s="169">
        <v>13146</v>
      </c>
      <c r="D42" s="169">
        <f t="shared" si="0"/>
        <v>130</v>
      </c>
      <c r="E42" s="169">
        <v>130</v>
      </c>
      <c r="F42" s="352" t="s">
        <v>307</v>
      </c>
      <c r="G42" s="169">
        <v>431</v>
      </c>
      <c r="H42" s="709" t="s">
        <v>307</v>
      </c>
      <c r="I42" s="170"/>
    </row>
    <row r="43" spans="1:9" ht="13.5" customHeight="1">
      <c r="A43" s="151" t="s">
        <v>16</v>
      </c>
      <c r="B43" s="171"/>
      <c r="C43" s="187"/>
      <c r="D43" s="187"/>
      <c r="E43" s="172">
        <f>SUM(E35:E42)</f>
        <v>919</v>
      </c>
      <c r="F43" s="353"/>
      <c r="G43" s="172">
        <f>SUM(G35:G42)</f>
        <v>1442</v>
      </c>
      <c r="H43" s="273">
        <f>SUM(H35:H42)</f>
        <v>214</v>
      </c>
      <c r="I43" s="188"/>
    </row>
    <row r="44" ht="9.75" customHeight="1">
      <c r="A44" s="189"/>
    </row>
    <row r="45" ht="14.25">
      <c r="A45" s="133" t="s">
        <v>62</v>
      </c>
    </row>
    <row r="46" ht="10.5">
      <c r="J46" s="122" t="s">
        <v>12</v>
      </c>
    </row>
    <row r="47" spans="1:10" ht="13.5" customHeight="1">
      <c r="A47" s="905" t="s">
        <v>17</v>
      </c>
      <c r="B47" s="907" t="s">
        <v>19</v>
      </c>
      <c r="C47" s="909" t="s">
        <v>51</v>
      </c>
      <c r="D47" s="909" t="s">
        <v>20</v>
      </c>
      <c r="E47" s="909" t="s">
        <v>21</v>
      </c>
      <c r="F47" s="909" t="s">
        <v>22</v>
      </c>
      <c r="G47" s="896" t="s">
        <v>23</v>
      </c>
      <c r="H47" s="896" t="s">
        <v>24</v>
      </c>
      <c r="I47" s="896" t="s">
        <v>66</v>
      </c>
      <c r="J47" s="899" t="s">
        <v>8</v>
      </c>
    </row>
    <row r="48" spans="1:10" ht="13.5" customHeight="1" thickBot="1">
      <c r="A48" s="906"/>
      <c r="B48" s="908"/>
      <c r="C48" s="910"/>
      <c r="D48" s="910"/>
      <c r="E48" s="910"/>
      <c r="F48" s="910"/>
      <c r="G48" s="897"/>
      <c r="H48" s="897"/>
      <c r="I48" s="898"/>
      <c r="J48" s="900"/>
    </row>
    <row r="49" spans="1:10" ht="13.5" customHeight="1" thickTop="1">
      <c r="A49" s="134" t="s">
        <v>590</v>
      </c>
      <c r="B49" s="586" t="s">
        <v>225</v>
      </c>
      <c r="C49" s="257">
        <v>14</v>
      </c>
      <c r="D49" s="157">
        <v>12</v>
      </c>
      <c r="E49" s="354" t="s">
        <v>307</v>
      </c>
      <c r="F49" s="354" t="s">
        <v>307</v>
      </c>
      <c r="G49" s="157">
        <v>32</v>
      </c>
      <c r="H49" s="354" t="s">
        <v>307</v>
      </c>
      <c r="I49" s="354" t="s">
        <v>307</v>
      </c>
      <c r="J49" s="158"/>
    </row>
    <row r="50" spans="1:10" ht="13.5" customHeight="1">
      <c r="A50" s="200" t="s">
        <v>18</v>
      </c>
      <c r="B50" s="215"/>
      <c r="C50" s="353"/>
      <c r="D50" s="172">
        <f>SUM(D49)</f>
        <v>12</v>
      </c>
      <c r="E50" s="367" t="s">
        <v>307</v>
      </c>
      <c r="F50" s="367" t="s">
        <v>307</v>
      </c>
      <c r="G50" s="172">
        <f>SUM(G49)</f>
        <v>32</v>
      </c>
      <c r="H50" s="367" t="s">
        <v>307</v>
      </c>
      <c r="I50" s="367" t="s">
        <v>307</v>
      </c>
      <c r="J50" s="173"/>
    </row>
    <row r="51" ht="10.5">
      <c r="A51" s="121" t="s">
        <v>60</v>
      </c>
    </row>
    <row r="52" ht="9.75" customHeight="1"/>
    <row r="53" ht="14.25">
      <c r="A53" s="133" t="s">
        <v>43</v>
      </c>
    </row>
    <row r="54" ht="10.5">
      <c r="D54" s="122" t="s">
        <v>12</v>
      </c>
    </row>
    <row r="55" spans="1:4" ht="21.75" thickBot="1">
      <c r="A55" s="201" t="s">
        <v>36</v>
      </c>
      <c r="B55" s="202" t="s">
        <v>41</v>
      </c>
      <c r="C55" s="203" t="s">
        <v>42</v>
      </c>
      <c r="D55" s="204" t="s">
        <v>55</v>
      </c>
    </row>
    <row r="56" spans="1:4" ht="13.5" customHeight="1" thickTop="1">
      <c r="A56" s="205" t="s">
        <v>37</v>
      </c>
      <c r="B56" s="206"/>
      <c r="C56" s="157">
        <v>1299</v>
      </c>
      <c r="D56" s="207"/>
    </row>
    <row r="57" spans="1:4" ht="13.5" customHeight="1">
      <c r="A57" s="208" t="s">
        <v>38</v>
      </c>
      <c r="B57" s="209"/>
      <c r="C57" s="181">
        <v>763</v>
      </c>
      <c r="D57" s="210"/>
    </row>
    <row r="58" spans="1:4" ht="13.5" customHeight="1">
      <c r="A58" s="211" t="s">
        <v>39</v>
      </c>
      <c r="B58" s="212"/>
      <c r="C58" s="169">
        <v>2664</v>
      </c>
      <c r="D58" s="213"/>
    </row>
    <row r="59" spans="1:4" ht="13.5" customHeight="1">
      <c r="A59" s="214" t="s">
        <v>40</v>
      </c>
      <c r="B59" s="215"/>
      <c r="C59" s="172">
        <f>SUM(C56:C58)</f>
        <v>4726</v>
      </c>
      <c r="D59" s="216"/>
    </row>
    <row r="60" spans="1:4" ht="10.5">
      <c r="A60" s="121" t="s">
        <v>64</v>
      </c>
      <c r="B60" s="217"/>
      <c r="C60" s="217"/>
      <c r="D60" s="217"/>
    </row>
    <row r="61" spans="1:4" ht="9.75" customHeight="1">
      <c r="A61" s="218"/>
      <c r="B61" s="217"/>
      <c r="C61" s="217"/>
      <c r="D61" s="217"/>
    </row>
    <row r="62" ht="14.25">
      <c r="A62" s="133" t="s">
        <v>63</v>
      </c>
    </row>
    <row r="63" ht="10.5" customHeight="1">
      <c r="A63" s="133"/>
    </row>
    <row r="64" spans="1:11" ht="21.75" customHeight="1" thickBot="1">
      <c r="A64" s="201" t="s">
        <v>34</v>
      </c>
      <c r="B64" s="202" t="s">
        <v>41</v>
      </c>
      <c r="C64" s="203" t="s">
        <v>42</v>
      </c>
      <c r="D64" s="203" t="s">
        <v>55</v>
      </c>
      <c r="E64" s="219" t="s">
        <v>32</v>
      </c>
      <c r="F64" s="204" t="s">
        <v>33</v>
      </c>
      <c r="G64" s="901" t="s">
        <v>44</v>
      </c>
      <c r="H64" s="902"/>
      <c r="I64" s="202" t="s">
        <v>41</v>
      </c>
      <c r="J64" s="203" t="s">
        <v>42</v>
      </c>
      <c r="K64" s="204" t="s">
        <v>55</v>
      </c>
    </row>
    <row r="65" spans="1:11" ht="13.5" customHeight="1" thickTop="1">
      <c r="A65" s="66" t="s">
        <v>26</v>
      </c>
      <c r="B65" s="5">
        <v>7.37</v>
      </c>
      <c r="C65" s="79">
        <v>6.73</v>
      </c>
      <c r="D65" s="710">
        <f>C65-B65</f>
        <v>-0.6399999999999997</v>
      </c>
      <c r="E65" s="711" t="s">
        <v>591</v>
      </c>
      <c r="F65" s="712" t="s">
        <v>232</v>
      </c>
      <c r="G65" s="903" t="s">
        <v>243</v>
      </c>
      <c r="H65" s="904"/>
      <c r="I65" s="713"/>
      <c r="J65" s="681">
        <v>181.9</v>
      </c>
      <c r="K65" s="714"/>
    </row>
    <row r="66" spans="1:11" ht="13.5" customHeight="1">
      <c r="A66" s="69" t="s">
        <v>27</v>
      </c>
      <c r="B66" s="715"/>
      <c r="C66" s="86">
        <v>21.52</v>
      </c>
      <c r="D66" s="716"/>
      <c r="E66" s="717" t="s">
        <v>232</v>
      </c>
      <c r="F66" s="718" t="s">
        <v>234</v>
      </c>
      <c r="G66" s="892" t="s">
        <v>158</v>
      </c>
      <c r="H66" s="893"/>
      <c r="I66" s="715"/>
      <c r="J66" s="93">
        <v>0</v>
      </c>
      <c r="K66" s="719"/>
    </row>
    <row r="67" spans="1:11" ht="13.5" customHeight="1">
      <c r="A67" s="208" t="s">
        <v>28</v>
      </c>
      <c r="B67" s="92">
        <v>11.7</v>
      </c>
      <c r="C67" s="93">
        <v>12</v>
      </c>
      <c r="D67" s="720">
        <f>C67-B67</f>
        <v>0.3000000000000007</v>
      </c>
      <c r="E67" s="721">
        <v>25</v>
      </c>
      <c r="F67" s="722">
        <v>35</v>
      </c>
      <c r="G67" s="1034"/>
      <c r="H67" s="1035"/>
      <c r="I67" s="715"/>
      <c r="J67" s="723"/>
      <c r="K67" s="719"/>
    </row>
    <row r="68" spans="1:11" ht="13.5" customHeight="1">
      <c r="A68" s="208" t="s">
        <v>29</v>
      </c>
      <c r="B68" s="724"/>
      <c r="C68" s="93" t="s">
        <v>307</v>
      </c>
      <c r="D68" s="725"/>
      <c r="E68" s="721">
        <v>350</v>
      </c>
      <c r="F68" s="726"/>
      <c r="G68" s="1034"/>
      <c r="H68" s="1035"/>
      <c r="I68" s="715"/>
      <c r="J68" s="723"/>
      <c r="K68" s="719"/>
    </row>
    <row r="69" spans="1:11" ht="13.5" customHeight="1">
      <c r="A69" s="208" t="s">
        <v>30</v>
      </c>
      <c r="B69" s="99">
        <v>0.96</v>
      </c>
      <c r="C69" s="86">
        <v>0.98</v>
      </c>
      <c r="D69" s="727">
        <f>C69-B69</f>
        <v>0.020000000000000018</v>
      </c>
      <c r="E69" s="728"/>
      <c r="F69" s="729"/>
      <c r="G69" s="1034"/>
      <c r="H69" s="1035"/>
      <c r="I69" s="715"/>
      <c r="J69" s="723"/>
      <c r="K69" s="719"/>
    </row>
    <row r="70" spans="1:11" ht="13.5" customHeight="1">
      <c r="A70" s="386" t="s">
        <v>31</v>
      </c>
      <c r="B70" s="227">
        <v>88.1</v>
      </c>
      <c r="C70" s="228">
        <v>89.8</v>
      </c>
      <c r="D70" s="730">
        <f>C70-B70</f>
        <v>1.7000000000000028</v>
      </c>
      <c r="E70" s="731"/>
      <c r="F70" s="732"/>
      <c r="G70" s="1036"/>
      <c r="H70" s="1037"/>
      <c r="I70" s="733"/>
      <c r="J70" s="734"/>
      <c r="K70" s="735"/>
    </row>
    <row r="71" ht="10.5">
      <c r="A71" s="121" t="s">
        <v>65</v>
      </c>
    </row>
    <row r="72" ht="10.5">
      <c r="A72" s="121" t="s">
        <v>109</v>
      </c>
    </row>
  </sheetData>
  <sheetProtection password="81BD" sheet="1"/>
  <mergeCells count="43">
    <mergeCell ref="G66:H66"/>
    <mergeCell ref="G67:H67"/>
    <mergeCell ref="G68:H68"/>
    <mergeCell ref="G69:H69"/>
    <mergeCell ref="G70:H70"/>
    <mergeCell ref="G47:G48"/>
    <mergeCell ref="H47:H48"/>
    <mergeCell ref="I47:I48"/>
    <mergeCell ref="J47:J48"/>
    <mergeCell ref="G64:H64"/>
    <mergeCell ref="G65:H65"/>
    <mergeCell ref="A47:A48"/>
    <mergeCell ref="B47:B48"/>
    <mergeCell ref="C47:C48"/>
    <mergeCell ref="D47:D48"/>
    <mergeCell ref="E47:E48"/>
    <mergeCell ref="F47:F48"/>
    <mergeCell ref="I18:I19"/>
    <mergeCell ref="A33:A34"/>
    <mergeCell ref="B33:B34"/>
    <mergeCell ref="C33:C34"/>
    <mergeCell ref="D33:D34"/>
    <mergeCell ref="E33:E34"/>
    <mergeCell ref="F33:F34"/>
    <mergeCell ref="G33:G34"/>
    <mergeCell ref="H33:H34"/>
    <mergeCell ref="I33:I34"/>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xl/worksheets/sheet23.xml><?xml version="1.0" encoding="utf-8"?>
<worksheet xmlns="http://schemas.openxmlformats.org/spreadsheetml/2006/main" xmlns:r="http://schemas.openxmlformats.org/officeDocument/2006/relationships">
  <dimension ref="A1:M70"/>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9" t="s">
        <v>35</v>
      </c>
      <c r="B1" s="10"/>
      <c r="C1" s="10"/>
      <c r="D1" s="10"/>
      <c r="E1" s="10"/>
      <c r="F1" s="10"/>
      <c r="G1" s="10"/>
      <c r="H1" s="10"/>
      <c r="I1" s="10"/>
      <c r="J1" s="10"/>
      <c r="K1" s="10"/>
      <c r="L1" s="4"/>
      <c r="M1" s="3"/>
    </row>
    <row r="2" spans="1:13" ht="13.5" customHeight="1">
      <c r="A2" s="9"/>
      <c r="B2" s="10"/>
      <c r="C2" s="10"/>
      <c r="D2" s="10"/>
      <c r="E2" s="10"/>
      <c r="F2" s="10"/>
      <c r="G2" s="10"/>
      <c r="H2" s="10"/>
      <c r="I2" s="10"/>
      <c r="J2" s="10"/>
      <c r="K2" s="10"/>
      <c r="L2" s="3"/>
      <c r="M2" s="3"/>
    </row>
    <row r="3" spans="1:11" ht="13.5" customHeight="1">
      <c r="A3" s="11"/>
      <c r="B3" s="11"/>
      <c r="C3" s="11"/>
      <c r="D3" s="11"/>
      <c r="E3" s="11"/>
      <c r="F3" s="11"/>
      <c r="G3" s="11"/>
      <c r="H3" s="11"/>
      <c r="I3" s="11"/>
      <c r="J3" s="12" t="s">
        <v>12</v>
      </c>
      <c r="K3" s="11"/>
    </row>
    <row r="4" spans="1:11" ht="21" customHeight="1" thickBot="1">
      <c r="A4" s="13" t="s">
        <v>592</v>
      </c>
      <c r="B4" s="14"/>
      <c r="C4" s="11"/>
      <c r="D4" s="11"/>
      <c r="E4" s="11"/>
      <c r="F4" s="11"/>
      <c r="G4" s="125" t="s">
        <v>56</v>
      </c>
      <c r="H4" s="126" t="s">
        <v>57</v>
      </c>
      <c r="I4" s="127" t="s">
        <v>58</v>
      </c>
      <c r="J4" s="128" t="s">
        <v>59</v>
      </c>
      <c r="K4" s="11"/>
    </row>
    <row r="5" spans="1:11" ht="13.5" customHeight="1" thickTop="1">
      <c r="A5" s="11"/>
      <c r="B5" s="11"/>
      <c r="C5" s="11"/>
      <c r="D5" s="11"/>
      <c r="E5" s="11"/>
      <c r="F5" s="11"/>
      <c r="G5" s="645">
        <v>3297</v>
      </c>
      <c r="H5" s="646">
        <v>906</v>
      </c>
      <c r="I5" s="647">
        <v>243</v>
      </c>
      <c r="J5" s="771">
        <f>SUM(G5:I5)</f>
        <v>4446</v>
      </c>
      <c r="K5" s="11"/>
    </row>
    <row r="6" spans="1:11" ht="14.25">
      <c r="A6" s="19" t="s">
        <v>2</v>
      </c>
      <c r="B6" s="11"/>
      <c r="C6" s="11"/>
      <c r="D6" s="11"/>
      <c r="E6" s="11"/>
      <c r="F6" s="11"/>
      <c r="G6" s="11"/>
      <c r="H6" s="11"/>
      <c r="I6" s="11"/>
      <c r="J6" s="11"/>
      <c r="K6" s="11"/>
    </row>
    <row r="7" spans="1:11" ht="10.5">
      <c r="A7" s="11"/>
      <c r="B7" s="11"/>
      <c r="C7" s="11"/>
      <c r="D7" s="11"/>
      <c r="E7" s="11"/>
      <c r="F7" s="11"/>
      <c r="G7" s="11"/>
      <c r="H7" s="12" t="s">
        <v>12</v>
      </c>
      <c r="I7" s="12"/>
      <c r="J7" s="11"/>
      <c r="K7" s="11"/>
    </row>
    <row r="8" spans="1:11" ht="13.5" customHeight="1">
      <c r="A8" s="911" t="s">
        <v>0</v>
      </c>
      <c r="B8" s="915" t="s">
        <v>3</v>
      </c>
      <c r="C8" s="914" t="s">
        <v>4</v>
      </c>
      <c r="D8" s="914" t="s">
        <v>5</v>
      </c>
      <c r="E8" s="914" t="s">
        <v>6</v>
      </c>
      <c r="F8" s="909" t="s">
        <v>61</v>
      </c>
      <c r="G8" s="914" t="s">
        <v>7</v>
      </c>
      <c r="H8" s="899" t="s">
        <v>8</v>
      </c>
      <c r="I8" s="11"/>
      <c r="J8" s="11"/>
      <c r="K8" s="11"/>
    </row>
    <row r="9" spans="1:11" ht="13.5" customHeight="1" thickBot="1">
      <c r="A9" s="912"/>
      <c r="B9" s="908"/>
      <c r="C9" s="910"/>
      <c r="D9" s="910"/>
      <c r="E9" s="910"/>
      <c r="F9" s="913"/>
      <c r="G9" s="910"/>
      <c r="H9" s="900"/>
      <c r="I9" s="11"/>
      <c r="J9" s="11"/>
      <c r="K9" s="11"/>
    </row>
    <row r="10" spans="1:11" ht="13.5" customHeight="1" thickTop="1">
      <c r="A10" s="20" t="s">
        <v>9</v>
      </c>
      <c r="B10" s="682">
        <v>5934</v>
      </c>
      <c r="C10" s="587">
        <v>5580</v>
      </c>
      <c r="D10" s="587">
        <v>353</v>
      </c>
      <c r="E10" s="587">
        <v>353</v>
      </c>
      <c r="F10" s="587">
        <v>40</v>
      </c>
      <c r="G10" s="587">
        <v>4242</v>
      </c>
      <c r="H10" s="588" t="s">
        <v>593</v>
      </c>
      <c r="I10" s="11"/>
      <c r="J10" s="11"/>
      <c r="K10" s="11"/>
    </row>
    <row r="11" spans="1:11" ht="13.5" customHeight="1">
      <c r="A11" s="34" t="s">
        <v>294</v>
      </c>
      <c r="B11" s="618">
        <f>SUM(B10:B10)</f>
        <v>5934</v>
      </c>
      <c r="C11" s="593">
        <f>SUM(C10:C10)</f>
        <v>5580</v>
      </c>
      <c r="D11" s="593">
        <f>SUM(D10:D10)</f>
        <v>353</v>
      </c>
      <c r="E11" s="593">
        <f>SUM(E10:E10)</f>
        <v>353</v>
      </c>
      <c r="F11" s="592"/>
      <c r="G11" s="593">
        <f>SUM(G10:G10)</f>
        <v>4242</v>
      </c>
      <c r="H11" s="594"/>
      <c r="I11" s="11"/>
      <c r="J11" s="11"/>
      <c r="K11" s="11"/>
    </row>
    <row r="12" spans="1:11" ht="9.75" customHeight="1">
      <c r="A12" s="11"/>
      <c r="B12" s="11"/>
      <c r="C12" s="11"/>
      <c r="D12" s="11"/>
      <c r="E12" s="11"/>
      <c r="F12" s="11"/>
      <c r="G12" s="11"/>
      <c r="H12" s="11"/>
      <c r="I12" s="11"/>
      <c r="J12" s="11"/>
      <c r="K12" s="11"/>
    </row>
    <row r="13" spans="1:11" ht="14.25">
      <c r="A13" s="19" t="s">
        <v>10</v>
      </c>
      <c r="B13" s="11"/>
      <c r="C13" s="11"/>
      <c r="D13" s="11"/>
      <c r="E13" s="11"/>
      <c r="F13" s="11"/>
      <c r="G13" s="11"/>
      <c r="H13" s="11"/>
      <c r="I13" s="11"/>
      <c r="J13" s="11"/>
      <c r="K13" s="11"/>
    </row>
    <row r="14" spans="1:12" ht="10.5">
      <c r="A14" s="11"/>
      <c r="B14" s="11"/>
      <c r="C14" s="11"/>
      <c r="D14" s="11"/>
      <c r="E14" s="11"/>
      <c r="F14" s="11"/>
      <c r="G14" s="11"/>
      <c r="H14" s="11"/>
      <c r="I14" s="12" t="s">
        <v>12</v>
      </c>
      <c r="J14" s="11"/>
      <c r="K14" s="12"/>
      <c r="L14" s="2"/>
    </row>
    <row r="15" spans="1:11" ht="13.5" customHeight="1">
      <c r="A15" s="911" t="s">
        <v>0</v>
      </c>
      <c r="B15" s="907" t="s">
        <v>47</v>
      </c>
      <c r="C15" s="909" t="s">
        <v>48</v>
      </c>
      <c r="D15" s="909" t="s">
        <v>49</v>
      </c>
      <c r="E15" s="896" t="s">
        <v>50</v>
      </c>
      <c r="F15" s="909" t="s">
        <v>61</v>
      </c>
      <c r="G15" s="909" t="s">
        <v>11</v>
      </c>
      <c r="H15" s="896" t="s">
        <v>45</v>
      </c>
      <c r="I15" s="899" t="s">
        <v>8</v>
      </c>
      <c r="J15" s="11"/>
      <c r="K15" s="11"/>
    </row>
    <row r="16" spans="1:11" ht="13.5" customHeight="1" thickBot="1">
      <c r="A16" s="912"/>
      <c r="B16" s="908"/>
      <c r="C16" s="910"/>
      <c r="D16" s="910"/>
      <c r="E16" s="897"/>
      <c r="F16" s="913"/>
      <c r="G16" s="913"/>
      <c r="H16" s="898"/>
      <c r="I16" s="900"/>
      <c r="J16" s="11"/>
      <c r="K16" s="11"/>
    </row>
    <row r="17" spans="1:11" ht="13.5" customHeight="1" thickTop="1">
      <c r="A17" s="20" t="s">
        <v>250</v>
      </c>
      <c r="B17" s="39">
        <v>1976</v>
      </c>
      <c r="C17" s="40">
        <v>1918</v>
      </c>
      <c r="D17" s="40">
        <v>58</v>
      </c>
      <c r="E17" s="40">
        <v>58</v>
      </c>
      <c r="F17" s="40">
        <v>247</v>
      </c>
      <c r="G17" s="190" t="s">
        <v>307</v>
      </c>
      <c r="H17" s="190" t="s">
        <v>307</v>
      </c>
      <c r="I17" s="62"/>
      <c r="J17" s="11"/>
      <c r="K17" s="11"/>
    </row>
    <row r="18" spans="1:11" ht="13.5" customHeight="1">
      <c r="A18" s="24" t="s">
        <v>296</v>
      </c>
      <c r="B18" s="6">
        <v>2385</v>
      </c>
      <c r="C18" s="7">
        <v>2342</v>
      </c>
      <c r="D18" s="7">
        <v>43</v>
      </c>
      <c r="E18" s="7">
        <v>43</v>
      </c>
      <c r="F18" s="7">
        <v>162</v>
      </c>
      <c r="G18" s="191" t="s">
        <v>307</v>
      </c>
      <c r="H18" s="191" t="s">
        <v>307</v>
      </c>
      <c r="I18" s="8" t="s">
        <v>594</v>
      </c>
      <c r="J18" s="11"/>
      <c r="K18" s="11"/>
    </row>
    <row r="19" spans="1:11" ht="13.5" customHeight="1">
      <c r="A19" s="24" t="s">
        <v>300</v>
      </c>
      <c r="B19" s="6">
        <v>1255</v>
      </c>
      <c r="C19" s="7">
        <v>1197</v>
      </c>
      <c r="D19" s="7">
        <v>58</v>
      </c>
      <c r="E19" s="7">
        <v>58</v>
      </c>
      <c r="F19" s="7">
        <v>174</v>
      </c>
      <c r="G19" s="191">
        <v>4</v>
      </c>
      <c r="H19" s="191" t="s">
        <v>307</v>
      </c>
      <c r="I19" s="8"/>
      <c r="J19" s="11"/>
      <c r="K19" s="11"/>
    </row>
    <row r="20" spans="1:11" ht="13.5" customHeight="1">
      <c r="A20" s="192" t="s">
        <v>158</v>
      </c>
      <c r="B20" s="193">
        <v>804</v>
      </c>
      <c r="C20" s="194">
        <v>785</v>
      </c>
      <c r="D20" s="194">
        <v>19</v>
      </c>
      <c r="E20" s="194">
        <v>19</v>
      </c>
      <c r="F20" s="194">
        <v>455</v>
      </c>
      <c r="G20" s="195">
        <v>6645</v>
      </c>
      <c r="H20" s="195">
        <v>6180</v>
      </c>
      <c r="I20" s="196"/>
      <c r="J20" s="11"/>
      <c r="K20" s="11"/>
    </row>
    <row r="21" spans="1:11" ht="13.5" customHeight="1">
      <c r="A21" s="29" t="s">
        <v>84</v>
      </c>
      <c r="B21" s="46">
        <v>243</v>
      </c>
      <c r="C21" s="47">
        <v>195</v>
      </c>
      <c r="D21" s="47">
        <v>47</v>
      </c>
      <c r="E21" s="47">
        <v>348</v>
      </c>
      <c r="F21" s="47">
        <v>1</v>
      </c>
      <c r="G21" s="168">
        <v>569</v>
      </c>
      <c r="H21" s="168" t="s">
        <v>307</v>
      </c>
      <c r="I21" s="599" t="s">
        <v>85</v>
      </c>
      <c r="J21" s="11"/>
      <c r="K21" s="11"/>
    </row>
    <row r="22" spans="1:11" ht="13.5" customHeight="1">
      <c r="A22" s="34" t="s">
        <v>15</v>
      </c>
      <c r="B22" s="49"/>
      <c r="C22" s="50"/>
      <c r="D22" s="50"/>
      <c r="E22" s="51">
        <f>SUM(E17:E21)</f>
        <v>526</v>
      </c>
      <c r="F22" s="52"/>
      <c r="G22" s="51">
        <f>SUM(G17:G21)</f>
        <v>7218</v>
      </c>
      <c r="H22" s="51">
        <f>SUM(H17:H21)</f>
        <v>6180</v>
      </c>
      <c r="I22" s="53"/>
      <c r="J22" s="11"/>
      <c r="K22" s="11"/>
    </row>
    <row r="23" spans="1:11" ht="10.5">
      <c r="A23" s="11" t="s">
        <v>25</v>
      </c>
      <c r="B23" s="11"/>
      <c r="C23" s="11"/>
      <c r="D23" s="11"/>
      <c r="E23" s="11"/>
      <c r="F23" s="11"/>
      <c r="G23" s="11"/>
      <c r="H23" s="11"/>
      <c r="I23" s="11"/>
      <c r="J23" s="11"/>
      <c r="K23" s="11"/>
    </row>
    <row r="24" spans="1:11" ht="10.5">
      <c r="A24" s="11" t="s">
        <v>54</v>
      </c>
      <c r="B24" s="11"/>
      <c r="C24" s="11"/>
      <c r="D24" s="11"/>
      <c r="E24" s="11"/>
      <c r="F24" s="11"/>
      <c r="G24" s="11"/>
      <c r="H24" s="11"/>
      <c r="I24" s="11"/>
      <c r="J24" s="11"/>
      <c r="K24" s="11"/>
    </row>
    <row r="25" spans="1:11" ht="10.5">
      <c r="A25" s="11" t="s">
        <v>53</v>
      </c>
      <c r="B25" s="11"/>
      <c r="C25" s="11"/>
      <c r="D25" s="11"/>
      <c r="E25" s="11"/>
      <c r="F25" s="11"/>
      <c r="G25" s="11"/>
      <c r="H25" s="11"/>
      <c r="I25" s="11"/>
      <c r="J25" s="11"/>
      <c r="K25" s="11"/>
    </row>
    <row r="26" spans="1:11" ht="10.5">
      <c r="A26" s="11" t="s">
        <v>52</v>
      </c>
      <c r="B26" s="11"/>
      <c r="C26" s="11"/>
      <c r="D26" s="11"/>
      <c r="E26" s="11"/>
      <c r="F26" s="11"/>
      <c r="G26" s="11"/>
      <c r="H26" s="11"/>
      <c r="I26" s="11"/>
      <c r="J26" s="11"/>
      <c r="K26" s="11"/>
    </row>
    <row r="27" spans="1:11" ht="9.75" customHeight="1">
      <c r="A27" s="11"/>
      <c r="B27" s="11"/>
      <c r="C27" s="11"/>
      <c r="D27" s="11"/>
      <c r="E27" s="11"/>
      <c r="F27" s="11"/>
      <c r="G27" s="11"/>
      <c r="H27" s="11"/>
      <c r="I27" s="11"/>
      <c r="J27" s="11"/>
      <c r="K27" s="11"/>
    </row>
    <row r="28" spans="1:11" ht="14.25">
      <c r="A28" s="19" t="s">
        <v>13</v>
      </c>
      <c r="B28" s="11"/>
      <c r="C28" s="11"/>
      <c r="D28" s="11"/>
      <c r="E28" s="11"/>
      <c r="F28" s="11"/>
      <c r="G28" s="11"/>
      <c r="H28" s="11"/>
      <c r="I28" s="11"/>
      <c r="J28" s="11"/>
      <c r="K28" s="11"/>
    </row>
    <row r="29" spans="1:11" ht="10.5">
      <c r="A29" s="11"/>
      <c r="B29" s="11"/>
      <c r="C29" s="11"/>
      <c r="D29" s="11"/>
      <c r="E29" s="11"/>
      <c r="F29" s="11"/>
      <c r="G29" s="11"/>
      <c r="H29" s="11"/>
      <c r="I29" s="12" t="s">
        <v>12</v>
      </c>
      <c r="J29" s="12"/>
      <c r="K29" s="11"/>
    </row>
    <row r="30" spans="1:11" ht="13.5" customHeight="1">
      <c r="A30" s="911" t="s">
        <v>14</v>
      </c>
      <c r="B30" s="907" t="s">
        <v>47</v>
      </c>
      <c r="C30" s="909" t="s">
        <v>48</v>
      </c>
      <c r="D30" s="909" t="s">
        <v>49</v>
      </c>
      <c r="E30" s="896" t="s">
        <v>50</v>
      </c>
      <c r="F30" s="909" t="s">
        <v>61</v>
      </c>
      <c r="G30" s="909" t="s">
        <v>11</v>
      </c>
      <c r="H30" s="896" t="s">
        <v>46</v>
      </c>
      <c r="I30" s="899" t="s">
        <v>8</v>
      </c>
      <c r="J30" s="11"/>
      <c r="K30" s="11"/>
    </row>
    <row r="31" spans="1:11" ht="13.5" customHeight="1" thickBot="1">
      <c r="A31" s="912"/>
      <c r="B31" s="908"/>
      <c r="C31" s="910"/>
      <c r="D31" s="910"/>
      <c r="E31" s="897"/>
      <c r="F31" s="913"/>
      <c r="G31" s="913"/>
      <c r="H31" s="898"/>
      <c r="I31" s="900"/>
      <c r="J31" s="11"/>
      <c r="K31" s="11"/>
    </row>
    <row r="32" spans="1:11" ht="13.5" customHeight="1" thickTop="1">
      <c r="A32" s="20" t="s">
        <v>588</v>
      </c>
      <c r="B32" s="39">
        <v>741</v>
      </c>
      <c r="C32" s="40">
        <v>708</v>
      </c>
      <c r="D32" s="40">
        <v>33</v>
      </c>
      <c r="E32" s="40">
        <v>33</v>
      </c>
      <c r="F32" s="190" t="s">
        <v>307</v>
      </c>
      <c r="G32" s="190">
        <v>28</v>
      </c>
      <c r="H32" s="190">
        <v>14</v>
      </c>
      <c r="I32" s="54"/>
      <c r="J32" s="11"/>
      <c r="K32" s="11"/>
    </row>
    <row r="33" spans="1:11" ht="13.5" customHeight="1">
      <c r="A33" s="840" t="s">
        <v>587</v>
      </c>
      <c r="B33" s="841">
        <v>2002</v>
      </c>
      <c r="C33" s="842">
        <v>1944</v>
      </c>
      <c r="D33" s="842">
        <v>58</v>
      </c>
      <c r="E33" s="842">
        <v>58</v>
      </c>
      <c r="F33" s="839" t="s">
        <v>307</v>
      </c>
      <c r="G33" s="839">
        <v>983</v>
      </c>
      <c r="H33" s="839">
        <v>179</v>
      </c>
      <c r="I33" s="843"/>
      <c r="J33" s="11"/>
      <c r="K33" s="11"/>
    </row>
    <row r="34" spans="1:11" ht="13.5" customHeight="1">
      <c r="A34" s="24" t="s">
        <v>99</v>
      </c>
      <c r="B34" s="6">
        <v>1541</v>
      </c>
      <c r="C34" s="7">
        <v>1329</v>
      </c>
      <c r="D34" s="7">
        <v>212</v>
      </c>
      <c r="E34" s="7">
        <v>212</v>
      </c>
      <c r="F34" s="191" t="s">
        <v>307</v>
      </c>
      <c r="G34" s="191" t="s">
        <v>307</v>
      </c>
      <c r="H34" s="191" t="s">
        <v>307</v>
      </c>
      <c r="I34" s="8"/>
      <c r="J34" s="11"/>
      <c r="K34" s="11"/>
    </row>
    <row r="35" spans="1:11" ht="13.5" customHeight="1">
      <c r="A35" s="24" t="s">
        <v>589</v>
      </c>
      <c r="B35" s="6">
        <v>13276</v>
      </c>
      <c r="C35" s="7">
        <v>13146</v>
      </c>
      <c r="D35" s="7">
        <v>130</v>
      </c>
      <c r="E35" s="7">
        <v>130</v>
      </c>
      <c r="F35" s="191" t="s">
        <v>307</v>
      </c>
      <c r="G35" s="191">
        <v>431</v>
      </c>
      <c r="H35" s="191" t="s">
        <v>307</v>
      </c>
      <c r="I35" s="8"/>
      <c r="J35" s="11"/>
      <c r="K35" s="11"/>
    </row>
    <row r="36" spans="1:11" ht="13.5" customHeight="1">
      <c r="A36" s="24" t="s">
        <v>98</v>
      </c>
      <c r="B36" s="6">
        <v>80</v>
      </c>
      <c r="C36" s="7">
        <v>77</v>
      </c>
      <c r="D36" s="7">
        <v>3</v>
      </c>
      <c r="E36" s="7">
        <v>3</v>
      </c>
      <c r="F36" s="191" t="s">
        <v>307</v>
      </c>
      <c r="G36" s="191" t="s">
        <v>307</v>
      </c>
      <c r="H36" s="191" t="s">
        <v>307</v>
      </c>
      <c r="I36" s="8"/>
      <c r="J36" s="11"/>
      <c r="K36" s="11"/>
    </row>
    <row r="37" spans="1:11" ht="13.5" customHeight="1">
      <c r="A37" s="24" t="s">
        <v>302</v>
      </c>
      <c r="B37" s="6">
        <v>13669</v>
      </c>
      <c r="C37" s="7">
        <v>13204</v>
      </c>
      <c r="D37" s="7">
        <v>465</v>
      </c>
      <c r="E37" s="7">
        <v>465</v>
      </c>
      <c r="F37" s="191">
        <v>4030</v>
      </c>
      <c r="G37" s="191" t="s">
        <v>307</v>
      </c>
      <c r="H37" s="191" t="s">
        <v>307</v>
      </c>
      <c r="I37" s="8"/>
      <c r="J37" s="11"/>
      <c r="K37" s="11"/>
    </row>
    <row r="38" spans="1:11" ht="13.5" customHeight="1">
      <c r="A38" s="840" t="s">
        <v>349</v>
      </c>
      <c r="B38" s="841">
        <v>91</v>
      </c>
      <c r="C38" s="842">
        <v>76</v>
      </c>
      <c r="D38" s="842">
        <v>15</v>
      </c>
      <c r="E38" s="842">
        <v>15</v>
      </c>
      <c r="F38" s="839" t="s">
        <v>307</v>
      </c>
      <c r="G38" s="839" t="s">
        <v>307</v>
      </c>
      <c r="H38" s="839" t="s">
        <v>307</v>
      </c>
      <c r="I38" s="843"/>
      <c r="J38" s="11"/>
      <c r="K38" s="11"/>
    </row>
    <row r="39" spans="1:11" ht="13.5" customHeight="1">
      <c r="A39" s="29" t="s">
        <v>133</v>
      </c>
      <c r="B39" s="46">
        <v>39</v>
      </c>
      <c r="C39" s="47">
        <v>36</v>
      </c>
      <c r="D39" s="47">
        <v>3</v>
      </c>
      <c r="E39" s="47">
        <v>3</v>
      </c>
      <c r="F39" s="168">
        <v>8</v>
      </c>
      <c r="G39" s="168" t="s">
        <v>307</v>
      </c>
      <c r="H39" s="168" t="s">
        <v>307</v>
      </c>
      <c r="I39" s="599"/>
      <c r="J39" s="11"/>
      <c r="K39" s="11"/>
    </row>
    <row r="40" spans="1:11" ht="13.5" customHeight="1">
      <c r="A40" s="34" t="s">
        <v>16</v>
      </c>
      <c r="B40" s="49"/>
      <c r="C40" s="50"/>
      <c r="D40" s="50"/>
      <c r="E40" s="51">
        <f>SUM(E32:E39)</f>
        <v>919</v>
      </c>
      <c r="F40" s="52"/>
      <c r="G40" s="51">
        <f>SUM(G32:G39)</f>
        <v>1442</v>
      </c>
      <c r="H40" s="51">
        <f>SUM(H32:H39)</f>
        <v>193</v>
      </c>
      <c r="I40" s="60"/>
      <c r="J40" s="11"/>
      <c r="K40" s="11"/>
    </row>
    <row r="41" spans="1:11" ht="9.75" customHeight="1">
      <c r="A41" s="61"/>
      <c r="B41" s="11"/>
      <c r="C41" s="11"/>
      <c r="D41" s="11"/>
      <c r="E41" s="11"/>
      <c r="F41" s="11"/>
      <c r="G41" s="11"/>
      <c r="H41" s="11"/>
      <c r="I41" s="11"/>
      <c r="J41" s="11"/>
      <c r="K41" s="11"/>
    </row>
    <row r="42" spans="1:11" ht="14.25">
      <c r="A42" s="19" t="s">
        <v>62</v>
      </c>
      <c r="B42" s="11"/>
      <c r="C42" s="11"/>
      <c r="D42" s="11"/>
      <c r="E42" s="11"/>
      <c r="F42" s="11"/>
      <c r="G42" s="11"/>
      <c r="H42" s="11"/>
      <c r="I42" s="11"/>
      <c r="J42" s="11"/>
      <c r="K42" s="11"/>
    </row>
    <row r="43" spans="1:11" ht="10.5">
      <c r="A43" s="11"/>
      <c r="B43" s="11"/>
      <c r="C43" s="11"/>
      <c r="D43" s="11"/>
      <c r="E43" s="11"/>
      <c r="F43" s="11"/>
      <c r="G43" s="11"/>
      <c r="H43" s="11"/>
      <c r="I43" s="11"/>
      <c r="J43" s="12" t="s">
        <v>12</v>
      </c>
      <c r="K43" s="11"/>
    </row>
    <row r="44" spans="1:11" ht="13.5" customHeight="1">
      <c r="A44" s="905" t="s">
        <v>17</v>
      </c>
      <c r="B44" s="907" t="s">
        <v>19</v>
      </c>
      <c r="C44" s="909" t="s">
        <v>51</v>
      </c>
      <c r="D44" s="909" t="s">
        <v>20</v>
      </c>
      <c r="E44" s="909" t="s">
        <v>21</v>
      </c>
      <c r="F44" s="909" t="s">
        <v>22</v>
      </c>
      <c r="G44" s="896" t="s">
        <v>23</v>
      </c>
      <c r="H44" s="896" t="s">
        <v>24</v>
      </c>
      <c r="I44" s="896" t="s">
        <v>66</v>
      </c>
      <c r="J44" s="899" t="s">
        <v>8</v>
      </c>
      <c r="K44" s="11"/>
    </row>
    <row r="45" spans="1:11" ht="13.5" customHeight="1" thickBot="1">
      <c r="A45" s="906"/>
      <c r="B45" s="908"/>
      <c r="C45" s="910"/>
      <c r="D45" s="910"/>
      <c r="E45" s="910"/>
      <c r="F45" s="910"/>
      <c r="G45" s="897"/>
      <c r="H45" s="897"/>
      <c r="I45" s="898"/>
      <c r="J45" s="900"/>
      <c r="K45" s="11"/>
    </row>
    <row r="46" spans="1:11" ht="13.5" customHeight="1" thickTop="1">
      <c r="A46" s="20" t="s">
        <v>595</v>
      </c>
      <c r="B46" s="39">
        <v>0</v>
      </c>
      <c r="C46" s="40">
        <v>15</v>
      </c>
      <c r="D46" s="40">
        <v>5</v>
      </c>
      <c r="E46" s="190" t="s">
        <v>307</v>
      </c>
      <c r="F46" s="190">
        <v>100</v>
      </c>
      <c r="G46" s="190" t="s">
        <v>307</v>
      </c>
      <c r="H46" s="190" t="s">
        <v>307</v>
      </c>
      <c r="I46" s="190" t="s">
        <v>307</v>
      </c>
      <c r="J46" s="62"/>
      <c r="K46" s="11"/>
    </row>
    <row r="47" spans="1:11" ht="13.5" customHeight="1">
      <c r="A47" s="24" t="s">
        <v>596</v>
      </c>
      <c r="B47" s="6">
        <v>10</v>
      </c>
      <c r="C47" s="7">
        <v>110</v>
      </c>
      <c r="D47" s="7">
        <v>100</v>
      </c>
      <c r="E47" s="191">
        <v>49</v>
      </c>
      <c r="F47" s="191" t="s">
        <v>307</v>
      </c>
      <c r="G47" s="191" t="s">
        <v>307</v>
      </c>
      <c r="H47" s="191" t="s">
        <v>307</v>
      </c>
      <c r="I47" s="191" t="s">
        <v>307</v>
      </c>
      <c r="J47" s="8"/>
      <c r="K47" s="11"/>
    </row>
    <row r="48" spans="1:11" ht="13.5" customHeight="1">
      <c r="A48" s="63" t="s">
        <v>18</v>
      </c>
      <c r="B48" s="64"/>
      <c r="C48" s="52"/>
      <c r="D48" s="51">
        <f>SUM(D46:D47)</f>
        <v>105</v>
      </c>
      <c r="E48" s="51">
        <f>SUM(E46:E47)</f>
        <v>49</v>
      </c>
      <c r="F48" s="51">
        <f>SUM(F46:F47)</f>
        <v>100</v>
      </c>
      <c r="G48" s="601" t="s">
        <v>136</v>
      </c>
      <c r="H48" s="601" t="s">
        <v>136</v>
      </c>
      <c r="I48" s="601" t="s">
        <v>136</v>
      </c>
      <c r="J48" s="53"/>
      <c r="K48" s="11"/>
    </row>
    <row r="49" spans="1:11" ht="10.5">
      <c r="A49" s="11" t="s">
        <v>60</v>
      </c>
      <c r="B49" s="11"/>
      <c r="C49" s="11"/>
      <c r="D49" s="11"/>
      <c r="E49" s="11"/>
      <c r="F49" s="11"/>
      <c r="G49" s="11"/>
      <c r="H49" s="11"/>
      <c r="I49" s="11"/>
      <c r="J49" s="11"/>
      <c r="K49" s="11"/>
    </row>
    <row r="50" spans="1:11" ht="9.75" customHeight="1">
      <c r="A50" s="11"/>
      <c r="B50" s="11"/>
      <c r="C50" s="11"/>
      <c r="D50" s="11"/>
      <c r="E50" s="11"/>
      <c r="F50" s="11"/>
      <c r="G50" s="11"/>
      <c r="H50" s="11"/>
      <c r="I50" s="11"/>
      <c r="J50" s="11"/>
      <c r="K50" s="11"/>
    </row>
    <row r="51" spans="1:11" ht="14.25">
      <c r="A51" s="19" t="s">
        <v>43</v>
      </c>
      <c r="B51" s="11"/>
      <c r="C51" s="11"/>
      <c r="D51" s="11"/>
      <c r="E51" s="11"/>
      <c r="F51" s="11"/>
      <c r="G51" s="11"/>
      <c r="H51" s="11"/>
      <c r="I51" s="11"/>
      <c r="J51" s="11"/>
      <c r="K51" s="11"/>
    </row>
    <row r="52" spans="1:11" ht="10.5">
      <c r="A52" s="11"/>
      <c r="B52" s="11"/>
      <c r="C52" s="11"/>
      <c r="D52" s="12" t="s">
        <v>12</v>
      </c>
      <c r="E52" s="11"/>
      <c r="F52" s="11"/>
      <c r="G52" s="11"/>
      <c r="H52" s="11"/>
      <c r="I52" s="11"/>
      <c r="J52" s="11"/>
      <c r="K52" s="11"/>
    </row>
    <row r="53" spans="1:11" ht="21.75" thickBot="1">
      <c r="A53" s="201" t="s">
        <v>36</v>
      </c>
      <c r="B53" s="202" t="s">
        <v>41</v>
      </c>
      <c r="C53" s="203" t="s">
        <v>42</v>
      </c>
      <c r="D53" s="204" t="s">
        <v>55</v>
      </c>
      <c r="E53" s="11"/>
      <c r="F53" s="11"/>
      <c r="G53" s="11"/>
      <c r="H53" s="11"/>
      <c r="I53" s="11"/>
      <c r="J53" s="11"/>
      <c r="K53" s="11"/>
    </row>
    <row r="54" spans="1:11" ht="13.5" customHeight="1" thickTop="1">
      <c r="A54" s="66" t="s">
        <v>37</v>
      </c>
      <c r="B54" s="67"/>
      <c r="C54" s="40">
        <v>783</v>
      </c>
      <c r="D54" s="68"/>
      <c r="E54" s="11"/>
      <c r="F54" s="11"/>
      <c r="G54" s="11"/>
      <c r="H54" s="11"/>
      <c r="I54" s="11"/>
      <c r="J54" s="11"/>
      <c r="K54" s="11"/>
    </row>
    <row r="55" spans="1:11" ht="13.5" customHeight="1">
      <c r="A55" s="69" t="s">
        <v>38</v>
      </c>
      <c r="B55" s="70"/>
      <c r="C55" s="7">
        <v>2</v>
      </c>
      <c r="D55" s="71"/>
      <c r="E55" s="11"/>
      <c r="F55" s="11"/>
      <c r="G55" s="11"/>
      <c r="H55" s="11"/>
      <c r="I55" s="11"/>
      <c r="J55" s="11"/>
      <c r="K55" s="11"/>
    </row>
    <row r="56" spans="1:11" ht="13.5" customHeight="1">
      <c r="A56" s="72" t="s">
        <v>39</v>
      </c>
      <c r="B56" s="73"/>
      <c r="C56" s="47">
        <v>1132</v>
      </c>
      <c r="D56" s="74"/>
      <c r="E56" s="11"/>
      <c r="F56" s="11"/>
      <c r="G56" s="11"/>
      <c r="H56" s="11"/>
      <c r="I56" s="11"/>
      <c r="J56" s="11"/>
      <c r="K56" s="11"/>
    </row>
    <row r="57" spans="1:11" ht="13.5" customHeight="1">
      <c r="A57" s="75" t="s">
        <v>40</v>
      </c>
      <c r="B57" s="64"/>
      <c r="C57" s="51">
        <v>1917</v>
      </c>
      <c r="D57" s="76"/>
      <c r="E57" s="11"/>
      <c r="F57" s="11"/>
      <c r="G57" s="11"/>
      <c r="H57" s="11"/>
      <c r="I57" s="11"/>
      <c r="J57" s="11"/>
      <c r="K57" s="11"/>
    </row>
    <row r="58" spans="1:11" ht="10.5">
      <c r="A58" s="11" t="s">
        <v>64</v>
      </c>
      <c r="B58" s="77"/>
      <c r="C58" s="77"/>
      <c r="D58" s="77"/>
      <c r="E58" s="11"/>
      <c r="F58" s="11"/>
      <c r="G58" s="11"/>
      <c r="H58" s="11"/>
      <c r="I58" s="11"/>
      <c r="J58" s="11"/>
      <c r="K58" s="11"/>
    </row>
    <row r="59" spans="1:11" ht="9.75" customHeight="1">
      <c r="A59" s="78"/>
      <c r="B59" s="77"/>
      <c r="C59" s="77"/>
      <c r="D59" s="77"/>
      <c r="E59" s="11"/>
      <c r="F59" s="11"/>
      <c r="G59" s="11"/>
      <c r="H59" s="11"/>
      <c r="I59" s="11"/>
      <c r="J59" s="11"/>
      <c r="K59" s="11"/>
    </row>
    <row r="60" spans="1:11" ht="14.25">
      <c r="A60" s="19" t="s">
        <v>63</v>
      </c>
      <c r="B60" s="11"/>
      <c r="C60" s="11"/>
      <c r="D60" s="11"/>
      <c r="E60" s="11"/>
      <c r="F60" s="11"/>
      <c r="G60" s="11"/>
      <c r="H60" s="11"/>
      <c r="I60" s="11"/>
      <c r="J60" s="11"/>
      <c r="K60" s="11"/>
    </row>
    <row r="61" spans="1:11" ht="10.5" customHeight="1">
      <c r="A61" s="19"/>
      <c r="B61" s="11"/>
      <c r="C61" s="11"/>
      <c r="D61" s="11"/>
      <c r="E61" s="11"/>
      <c r="F61" s="11"/>
      <c r="G61" s="11"/>
      <c r="H61" s="11"/>
      <c r="I61" s="11"/>
      <c r="J61" s="11"/>
      <c r="K61" s="11"/>
    </row>
    <row r="62" spans="1:11" ht="21.75" customHeight="1" thickBot="1">
      <c r="A62" s="201" t="s">
        <v>34</v>
      </c>
      <c r="B62" s="202" t="s">
        <v>41</v>
      </c>
      <c r="C62" s="203" t="s">
        <v>42</v>
      </c>
      <c r="D62" s="203" t="s">
        <v>55</v>
      </c>
      <c r="E62" s="219" t="s">
        <v>32</v>
      </c>
      <c r="F62" s="204" t="s">
        <v>33</v>
      </c>
      <c r="G62" s="901" t="s">
        <v>44</v>
      </c>
      <c r="H62" s="902"/>
      <c r="I62" s="202" t="s">
        <v>41</v>
      </c>
      <c r="J62" s="203" t="s">
        <v>42</v>
      </c>
      <c r="K62" s="204" t="s">
        <v>55</v>
      </c>
    </row>
    <row r="63" spans="1:11" ht="13.5" customHeight="1" thickTop="1">
      <c r="A63" s="66" t="s">
        <v>26</v>
      </c>
      <c r="B63" s="5">
        <v>9.28</v>
      </c>
      <c r="C63" s="79">
        <v>7.94</v>
      </c>
      <c r="D63" s="79">
        <f>C63-B63</f>
        <v>-1.339999999999999</v>
      </c>
      <c r="E63" s="80">
        <v>-15</v>
      </c>
      <c r="F63" s="81">
        <v>-20</v>
      </c>
      <c r="G63" s="903" t="s">
        <v>84</v>
      </c>
      <c r="H63" s="904"/>
      <c r="I63" s="82"/>
      <c r="J63" s="681">
        <v>168.6</v>
      </c>
      <c r="K63" s="84"/>
    </row>
    <row r="64" spans="1:11" ht="13.5" customHeight="1">
      <c r="A64" s="69" t="s">
        <v>27</v>
      </c>
      <c r="B64" s="85"/>
      <c r="C64" s="86">
        <v>19.78</v>
      </c>
      <c r="D64" s="87"/>
      <c r="E64" s="88">
        <v>-20</v>
      </c>
      <c r="F64" s="89">
        <v>-40</v>
      </c>
      <c r="G64" s="892" t="s">
        <v>158</v>
      </c>
      <c r="H64" s="893"/>
      <c r="I64" s="85"/>
      <c r="J64" s="93">
        <v>10.3</v>
      </c>
      <c r="K64" s="91"/>
    </row>
    <row r="65" spans="1:11" ht="13.5" customHeight="1">
      <c r="A65" s="69" t="s">
        <v>28</v>
      </c>
      <c r="B65" s="92">
        <v>7.7</v>
      </c>
      <c r="C65" s="93">
        <v>8</v>
      </c>
      <c r="D65" s="93">
        <f>C65-B65</f>
        <v>0.2999999999999998</v>
      </c>
      <c r="E65" s="94">
        <v>25</v>
      </c>
      <c r="F65" s="95">
        <v>35</v>
      </c>
      <c r="G65" s="892"/>
      <c r="H65" s="893"/>
      <c r="I65" s="85"/>
      <c r="J65" s="93"/>
      <c r="K65" s="91"/>
    </row>
    <row r="66" spans="1:11" ht="13.5" customHeight="1">
      <c r="A66" s="69" t="s">
        <v>29</v>
      </c>
      <c r="B66" s="96"/>
      <c r="C66" s="93">
        <v>81.3</v>
      </c>
      <c r="D66" s="97"/>
      <c r="E66" s="94">
        <v>350</v>
      </c>
      <c r="F66" s="98"/>
      <c r="G66" s="892"/>
      <c r="H66" s="893"/>
      <c r="I66" s="85"/>
      <c r="J66" s="93"/>
      <c r="K66" s="91"/>
    </row>
    <row r="67" spans="1:11" ht="13.5" customHeight="1">
      <c r="A67" s="69" t="s">
        <v>30</v>
      </c>
      <c r="B67" s="99">
        <v>0.7</v>
      </c>
      <c r="C67" s="86">
        <v>0.72</v>
      </c>
      <c r="D67" s="86">
        <f>C67-B67</f>
        <v>0.020000000000000018</v>
      </c>
      <c r="E67" s="100"/>
      <c r="F67" s="101"/>
      <c r="G67" s="892"/>
      <c r="H67" s="893"/>
      <c r="I67" s="85"/>
      <c r="J67" s="93"/>
      <c r="K67" s="91"/>
    </row>
    <row r="68" spans="1:11" ht="13.5" customHeight="1">
      <c r="A68" s="226" t="s">
        <v>31</v>
      </c>
      <c r="B68" s="227">
        <v>81.5</v>
      </c>
      <c r="C68" s="228">
        <v>85.9</v>
      </c>
      <c r="D68" s="228">
        <f>C68-B68</f>
        <v>4.400000000000006</v>
      </c>
      <c r="E68" s="113"/>
      <c r="F68" s="114"/>
      <c r="G68" s="916"/>
      <c r="H68" s="917"/>
      <c r="I68" s="115"/>
      <c r="J68" s="228"/>
      <c r="K68" s="117"/>
    </row>
    <row r="69" spans="1:11" ht="10.5">
      <c r="A69" s="11" t="s">
        <v>65</v>
      </c>
      <c r="B69" s="11"/>
      <c r="C69" s="11"/>
      <c r="D69" s="11"/>
      <c r="E69" s="11"/>
      <c r="F69" s="11"/>
      <c r="G69" s="11"/>
      <c r="H69" s="11"/>
      <c r="I69" s="11"/>
      <c r="J69" s="11"/>
      <c r="K69" s="11"/>
    </row>
    <row r="70" spans="1:11" ht="10.5">
      <c r="A70" s="11" t="s">
        <v>109</v>
      </c>
      <c r="B70" s="11"/>
      <c r="C70" s="11"/>
      <c r="D70" s="11"/>
      <c r="E70" s="11"/>
      <c r="F70" s="11"/>
      <c r="G70" s="11"/>
      <c r="H70" s="11"/>
      <c r="I70" s="11"/>
      <c r="J70" s="11"/>
      <c r="K70" s="11"/>
    </row>
  </sheetData>
  <sheetProtection password="81BD" sheet="1"/>
  <mergeCells count="43">
    <mergeCell ref="G64:H64"/>
    <mergeCell ref="G65:H65"/>
    <mergeCell ref="G66:H66"/>
    <mergeCell ref="G67:H67"/>
    <mergeCell ref="G68:H68"/>
    <mergeCell ref="G44:G45"/>
    <mergeCell ref="H44:H45"/>
    <mergeCell ref="I44:I45"/>
    <mergeCell ref="J44:J45"/>
    <mergeCell ref="G62:H62"/>
    <mergeCell ref="G63:H63"/>
    <mergeCell ref="A44:A45"/>
    <mergeCell ref="B44:B45"/>
    <mergeCell ref="C44:C45"/>
    <mergeCell ref="D44:D45"/>
    <mergeCell ref="E44:E45"/>
    <mergeCell ref="F44:F45"/>
    <mergeCell ref="I15:I16"/>
    <mergeCell ref="A30:A31"/>
    <mergeCell ref="B30:B31"/>
    <mergeCell ref="C30:C31"/>
    <mergeCell ref="D30:D31"/>
    <mergeCell ref="E30:E31"/>
    <mergeCell ref="F30:F31"/>
    <mergeCell ref="G30:G31"/>
    <mergeCell ref="H30:H31"/>
    <mergeCell ref="I30:I31"/>
    <mergeCell ref="G8:G9"/>
    <mergeCell ref="H8:H9"/>
    <mergeCell ref="A15:A16"/>
    <mergeCell ref="B15:B16"/>
    <mergeCell ref="C15:C16"/>
    <mergeCell ref="D15:D16"/>
    <mergeCell ref="E15:E16"/>
    <mergeCell ref="F15:F16"/>
    <mergeCell ref="G15:G16"/>
    <mergeCell ref="H15:H16"/>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xl/worksheets/sheet24.xml><?xml version="1.0" encoding="utf-8"?>
<worksheet xmlns="http://schemas.openxmlformats.org/spreadsheetml/2006/main" xmlns:r="http://schemas.openxmlformats.org/officeDocument/2006/relationships">
  <dimension ref="A1:M73"/>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597</v>
      </c>
      <c r="B4" s="124"/>
      <c r="G4" s="125" t="s">
        <v>56</v>
      </c>
      <c r="H4" s="126" t="s">
        <v>57</v>
      </c>
      <c r="I4" s="127" t="s">
        <v>58</v>
      </c>
      <c r="J4" s="128" t="s">
        <v>59</v>
      </c>
    </row>
    <row r="5" spans="7:10" ht="13.5" customHeight="1" thickTop="1">
      <c r="G5" s="129">
        <v>4352</v>
      </c>
      <c r="H5" s="130">
        <v>1831</v>
      </c>
      <c r="I5" s="131">
        <v>298</v>
      </c>
      <c r="J5" s="132">
        <v>6481</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9374</v>
      </c>
      <c r="C10" s="136">
        <v>8859</v>
      </c>
      <c r="D10" s="136">
        <v>515</v>
      </c>
      <c r="E10" s="136">
        <v>485</v>
      </c>
      <c r="F10" s="617">
        <v>17</v>
      </c>
      <c r="G10" s="136">
        <v>7617</v>
      </c>
      <c r="H10" s="137"/>
    </row>
    <row r="11" spans="1:8" ht="13.5" customHeight="1">
      <c r="A11" s="138" t="s">
        <v>598</v>
      </c>
      <c r="B11" s="139">
        <v>96</v>
      </c>
      <c r="C11" s="140">
        <v>47</v>
      </c>
      <c r="D11" s="140">
        <v>49</v>
      </c>
      <c r="E11" s="140">
        <v>49</v>
      </c>
      <c r="F11" s="144" t="s">
        <v>114</v>
      </c>
      <c r="G11" s="140">
        <v>206</v>
      </c>
      <c r="H11" s="141"/>
    </row>
    <row r="12" spans="1:8" ht="13.5" customHeight="1">
      <c r="A12" s="151" t="s">
        <v>1</v>
      </c>
      <c r="B12" s="152">
        <f>SUM(B10:B11)</f>
        <v>9470</v>
      </c>
      <c r="C12" s="153">
        <f>SUM(C10:C11)</f>
        <v>8906</v>
      </c>
      <c r="D12" s="153">
        <f>SUM(D10:D11)</f>
        <v>564</v>
      </c>
      <c r="E12" s="153">
        <f>SUM(E10:E11)</f>
        <v>534</v>
      </c>
      <c r="F12" s="154"/>
      <c r="G12" s="153">
        <f>SUM(G10:G11)</f>
        <v>7823</v>
      </c>
      <c r="H12" s="155"/>
    </row>
    <row r="13" ht="9.75" customHeight="1"/>
    <row r="14" ht="14.25">
      <c r="A14" s="133" t="s">
        <v>10</v>
      </c>
    </row>
    <row r="15" spans="9:12" ht="10.5">
      <c r="I15" s="122" t="s">
        <v>12</v>
      </c>
      <c r="K15" s="122"/>
      <c r="L15" s="122"/>
    </row>
    <row r="16" spans="1:9" ht="13.5" customHeight="1">
      <c r="A16" s="911" t="s">
        <v>0</v>
      </c>
      <c r="B16" s="907" t="s">
        <v>47</v>
      </c>
      <c r="C16" s="909" t="s">
        <v>48</v>
      </c>
      <c r="D16" s="909" t="s">
        <v>49</v>
      </c>
      <c r="E16" s="896" t="s">
        <v>50</v>
      </c>
      <c r="F16" s="909" t="s">
        <v>61</v>
      </c>
      <c r="G16" s="909" t="s">
        <v>11</v>
      </c>
      <c r="H16" s="896" t="s">
        <v>45</v>
      </c>
      <c r="I16" s="899" t="s">
        <v>8</v>
      </c>
    </row>
    <row r="17" spans="1:9" ht="13.5" customHeight="1" thickBot="1">
      <c r="A17" s="912"/>
      <c r="B17" s="908"/>
      <c r="C17" s="910"/>
      <c r="D17" s="910"/>
      <c r="E17" s="897"/>
      <c r="F17" s="913"/>
      <c r="G17" s="913"/>
      <c r="H17" s="898"/>
      <c r="I17" s="900"/>
    </row>
    <row r="18" spans="1:9" ht="13.5" customHeight="1" thickTop="1">
      <c r="A18" s="134" t="s">
        <v>243</v>
      </c>
      <c r="B18" s="156">
        <v>392</v>
      </c>
      <c r="C18" s="157">
        <v>265</v>
      </c>
      <c r="D18" s="157">
        <v>126</v>
      </c>
      <c r="E18" s="157">
        <v>195</v>
      </c>
      <c r="F18" s="157">
        <v>1</v>
      </c>
      <c r="G18" s="157">
        <v>670</v>
      </c>
      <c r="H18" s="157">
        <v>3</v>
      </c>
      <c r="I18" s="158" t="s">
        <v>341</v>
      </c>
    </row>
    <row r="19" spans="1:9" ht="13.5" customHeight="1">
      <c r="A19" s="138" t="s">
        <v>160</v>
      </c>
      <c r="B19" s="164">
        <v>20</v>
      </c>
      <c r="C19" s="181">
        <v>15</v>
      </c>
      <c r="D19" s="181">
        <v>5</v>
      </c>
      <c r="E19" s="165">
        <v>5</v>
      </c>
      <c r="F19" s="181">
        <v>0</v>
      </c>
      <c r="G19" s="181">
        <v>3</v>
      </c>
      <c r="H19" s="181">
        <v>2</v>
      </c>
      <c r="I19" s="166" t="s">
        <v>599</v>
      </c>
    </row>
    <row r="20" spans="1:9" ht="13.5" customHeight="1">
      <c r="A20" s="138" t="s">
        <v>425</v>
      </c>
      <c r="B20" s="164">
        <v>798</v>
      </c>
      <c r="C20" s="181">
        <v>785</v>
      </c>
      <c r="D20" s="181">
        <v>13</v>
      </c>
      <c r="E20" s="165">
        <v>13</v>
      </c>
      <c r="F20" s="181">
        <v>246</v>
      </c>
      <c r="G20" s="181">
        <v>3530</v>
      </c>
      <c r="H20" s="181">
        <v>3046</v>
      </c>
      <c r="I20" s="166" t="s">
        <v>599</v>
      </c>
    </row>
    <row r="21" spans="1:9" ht="13.5" customHeight="1">
      <c r="A21" s="138" t="s">
        <v>161</v>
      </c>
      <c r="B21" s="164">
        <v>31</v>
      </c>
      <c r="C21" s="7">
        <v>27</v>
      </c>
      <c r="D21" s="7">
        <v>4</v>
      </c>
      <c r="E21" s="191">
        <v>4</v>
      </c>
      <c r="F21" s="181">
        <v>22</v>
      </c>
      <c r="G21" s="181">
        <v>273</v>
      </c>
      <c r="H21" s="181">
        <v>245</v>
      </c>
      <c r="I21" s="166" t="s">
        <v>599</v>
      </c>
    </row>
    <row r="22" spans="1:9" ht="13.5" customHeight="1">
      <c r="A22" s="138" t="s">
        <v>600</v>
      </c>
      <c r="B22" s="164">
        <v>243</v>
      </c>
      <c r="C22" s="7">
        <v>202</v>
      </c>
      <c r="D22" s="7">
        <v>42</v>
      </c>
      <c r="E22" s="191">
        <v>42</v>
      </c>
      <c r="F22" s="181">
        <v>10</v>
      </c>
      <c r="G22" s="181">
        <v>257</v>
      </c>
      <c r="H22" s="181">
        <v>10</v>
      </c>
      <c r="I22" s="166" t="s">
        <v>599</v>
      </c>
    </row>
    <row r="23" spans="1:9" ht="13.5" customHeight="1">
      <c r="A23" s="138" t="s">
        <v>601</v>
      </c>
      <c r="B23" s="164">
        <v>9</v>
      </c>
      <c r="C23" s="7">
        <v>7</v>
      </c>
      <c r="D23" s="7">
        <v>2</v>
      </c>
      <c r="E23" s="7">
        <v>2</v>
      </c>
      <c r="F23" s="181">
        <v>4</v>
      </c>
      <c r="G23" s="165" t="s">
        <v>114</v>
      </c>
      <c r="H23" s="165" t="s">
        <v>114</v>
      </c>
      <c r="I23" s="166"/>
    </row>
    <row r="24" spans="1:9" ht="13.5" customHeight="1">
      <c r="A24" s="138" t="s">
        <v>296</v>
      </c>
      <c r="B24" s="164">
        <v>3376</v>
      </c>
      <c r="C24" s="181">
        <v>3171</v>
      </c>
      <c r="D24" s="181">
        <v>205</v>
      </c>
      <c r="E24" s="181">
        <v>205</v>
      </c>
      <c r="F24" s="181">
        <v>221</v>
      </c>
      <c r="G24" s="165" t="s">
        <v>114</v>
      </c>
      <c r="H24" s="165" t="s">
        <v>114</v>
      </c>
      <c r="I24" s="166"/>
    </row>
    <row r="25" spans="1:9" ht="13.5" customHeight="1">
      <c r="A25" s="138" t="s">
        <v>250</v>
      </c>
      <c r="B25" s="164">
        <v>3076</v>
      </c>
      <c r="C25" s="181">
        <v>3061</v>
      </c>
      <c r="D25" s="181">
        <v>15</v>
      </c>
      <c r="E25" s="181">
        <v>15</v>
      </c>
      <c r="F25" s="181">
        <v>275</v>
      </c>
      <c r="G25" s="165" t="s">
        <v>114</v>
      </c>
      <c r="H25" s="165" t="s">
        <v>114</v>
      </c>
      <c r="I25" s="166"/>
    </row>
    <row r="26" spans="1:9" ht="13.5" customHeight="1">
      <c r="A26" s="145" t="s">
        <v>129</v>
      </c>
      <c r="B26" s="167">
        <v>1820</v>
      </c>
      <c r="C26" s="169">
        <v>1619</v>
      </c>
      <c r="D26" s="169">
        <v>201</v>
      </c>
      <c r="E26" s="169">
        <v>200</v>
      </c>
      <c r="F26" s="169">
        <v>244</v>
      </c>
      <c r="G26" s="365" t="s">
        <v>114</v>
      </c>
      <c r="H26" s="365" t="s">
        <v>114</v>
      </c>
      <c r="I26" s="170"/>
    </row>
    <row r="27" spans="1:9" ht="13.5" customHeight="1">
      <c r="A27" s="151" t="s">
        <v>15</v>
      </c>
      <c r="B27" s="171"/>
      <c r="C27" s="187"/>
      <c r="D27" s="187"/>
      <c r="E27" s="172">
        <f>SUM(E18:E26)</f>
        <v>681</v>
      </c>
      <c r="F27" s="353"/>
      <c r="G27" s="172">
        <f>SUM(G18:G26)</f>
        <v>4733</v>
      </c>
      <c r="H27" s="172">
        <f>SUM(H18:H26)</f>
        <v>3306</v>
      </c>
      <c r="I27" s="173"/>
    </row>
    <row r="28" ht="10.5">
      <c r="A28" s="121" t="s">
        <v>25</v>
      </c>
    </row>
    <row r="29" ht="10.5">
      <c r="A29" s="121" t="s">
        <v>54</v>
      </c>
    </row>
    <row r="30" ht="10.5">
      <c r="A30" s="121" t="s">
        <v>53</v>
      </c>
    </row>
    <row r="31" ht="10.5">
      <c r="A31" s="121" t="s">
        <v>52</v>
      </c>
    </row>
    <row r="32" ht="9.75" customHeight="1"/>
    <row r="33" ht="14.25">
      <c r="A33" s="133" t="s">
        <v>13</v>
      </c>
    </row>
    <row r="34" spans="9:10" ht="10.5">
      <c r="I34" s="122" t="s">
        <v>12</v>
      </c>
      <c r="J34" s="122"/>
    </row>
    <row r="35" spans="1:9" ht="13.5" customHeight="1">
      <c r="A35" s="911" t="s">
        <v>14</v>
      </c>
      <c r="B35" s="907" t="s">
        <v>47</v>
      </c>
      <c r="C35" s="909" t="s">
        <v>48</v>
      </c>
      <c r="D35" s="909" t="s">
        <v>49</v>
      </c>
      <c r="E35" s="896" t="s">
        <v>50</v>
      </c>
      <c r="F35" s="909" t="s">
        <v>61</v>
      </c>
      <c r="G35" s="909" t="s">
        <v>11</v>
      </c>
      <c r="H35" s="896" t="s">
        <v>46</v>
      </c>
      <c r="I35" s="899" t="s">
        <v>8</v>
      </c>
    </row>
    <row r="36" spans="1:9" ht="13.5" customHeight="1" thickBot="1">
      <c r="A36" s="912"/>
      <c r="B36" s="908"/>
      <c r="C36" s="910"/>
      <c r="D36" s="910"/>
      <c r="E36" s="897"/>
      <c r="F36" s="913"/>
      <c r="G36" s="913"/>
      <c r="H36" s="898"/>
      <c r="I36" s="900"/>
    </row>
    <row r="37" spans="1:9" ht="13.5" customHeight="1" thickTop="1">
      <c r="A37" s="134" t="s">
        <v>602</v>
      </c>
      <c r="B37" s="156">
        <v>4144</v>
      </c>
      <c r="C37" s="157">
        <v>3955</v>
      </c>
      <c r="D37" s="157">
        <v>189</v>
      </c>
      <c r="E37" s="157">
        <v>189</v>
      </c>
      <c r="F37" s="174">
        <v>141</v>
      </c>
      <c r="G37" s="157">
        <v>2837</v>
      </c>
      <c r="H37" s="157">
        <v>899</v>
      </c>
      <c r="I37" s="175"/>
    </row>
    <row r="38" spans="1:9" ht="13.5" customHeight="1">
      <c r="A38" s="355" t="s">
        <v>603</v>
      </c>
      <c r="B38" s="356">
        <v>146</v>
      </c>
      <c r="C38" s="357">
        <v>110</v>
      </c>
      <c r="D38" s="357">
        <v>36</v>
      </c>
      <c r="E38" s="357">
        <v>36</v>
      </c>
      <c r="F38" s="736" t="s">
        <v>114</v>
      </c>
      <c r="G38" s="736" t="s">
        <v>114</v>
      </c>
      <c r="H38" s="736" t="s">
        <v>114</v>
      </c>
      <c r="I38" s="359"/>
    </row>
    <row r="39" spans="1:9" ht="13.5" customHeight="1">
      <c r="A39" s="138" t="s">
        <v>604</v>
      </c>
      <c r="B39" s="164">
        <v>749</v>
      </c>
      <c r="C39" s="181">
        <v>669</v>
      </c>
      <c r="D39" s="181">
        <v>80</v>
      </c>
      <c r="E39" s="181">
        <v>80</v>
      </c>
      <c r="F39" s="165" t="s">
        <v>114</v>
      </c>
      <c r="G39" s="181">
        <v>691</v>
      </c>
      <c r="H39" s="181">
        <v>51</v>
      </c>
      <c r="I39" s="166"/>
    </row>
    <row r="40" spans="1:9" ht="13.5" customHeight="1">
      <c r="A40" s="355" t="s">
        <v>99</v>
      </c>
      <c r="B40" s="356">
        <v>1541</v>
      </c>
      <c r="C40" s="357">
        <v>1329</v>
      </c>
      <c r="D40" s="357">
        <v>212</v>
      </c>
      <c r="E40" s="357">
        <v>212</v>
      </c>
      <c r="F40" s="736" t="s">
        <v>114</v>
      </c>
      <c r="G40" s="736" t="s">
        <v>114</v>
      </c>
      <c r="H40" s="736" t="s">
        <v>114</v>
      </c>
      <c r="I40" s="359"/>
    </row>
    <row r="41" spans="1:9" ht="13.5" customHeight="1">
      <c r="A41" s="138" t="s">
        <v>98</v>
      </c>
      <c r="B41" s="164">
        <v>80</v>
      </c>
      <c r="C41" s="181">
        <v>77</v>
      </c>
      <c r="D41" s="181">
        <v>3</v>
      </c>
      <c r="E41" s="181">
        <v>3</v>
      </c>
      <c r="F41" s="165" t="s">
        <v>114</v>
      </c>
      <c r="G41" s="165" t="s">
        <v>114</v>
      </c>
      <c r="H41" s="165" t="s">
        <v>114</v>
      </c>
      <c r="I41" s="166"/>
    </row>
    <row r="42" spans="1:9" ht="13.5" customHeight="1">
      <c r="A42" s="145" t="s">
        <v>302</v>
      </c>
      <c r="B42" s="167">
        <v>13669</v>
      </c>
      <c r="C42" s="169">
        <v>13204</v>
      </c>
      <c r="D42" s="169">
        <v>465</v>
      </c>
      <c r="E42" s="169">
        <v>465</v>
      </c>
      <c r="F42" s="365">
        <v>4030</v>
      </c>
      <c r="G42" s="365" t="s">
        <v>114</v>
      </c>
      <c r="H42" s="365" t="s">
        <v>114</v>
      </c>
      <c r="I42" s="170"/>
    </row>
    <row r="43" spans="1:9" ht="13.5" customHeight="1">
      <c r="A43" s="151" t="s">
        <v>16</v>
      </c>
      <c r="B43" s="171"/>
      <c r="C43" s="187"/>
      <c r="D43" s="187"/>
      <c r="E43" s="172">
        <f>SUM(E37:E42)</f>
        <v>985</v>
      </c>
      <c r="F43" s="353"/>
      <c r="G43" s="172">
        <f>SUM(G37:G42)</f>
        <v>3528</v>
      </c>
      <c r="H43" s="172">
        <f>SUM(H37:H42)</f>
        <v>950</v>
      </c>
      <c r="I43" s="188"/>
    </row>
    <row r="44" ht="9.75" customHeight="1">
      <c r="A44" s="189"/>
    </row>
    <row r="45" ht="14.25">
      <c r="A45" s="133" t="s">
        <v>62</v>
      </c>
    </row>
    <row r="46" ht="10.5">
      <c r="J46" s="122" t="s">
        <v>12</v>
      </c>
    </row>
    <row r="47" spans="1:10" ht="13.5" customHeight="1">
      <c r="A47" s="905" t="s">
        <v>17</v>
      </c>
      <c r="B47" s="907" t="s">
        <v>19</v>
      </c>
      <c r="C47" s="909" t="s">
        <v>51</v>
      </c>
      <c r="D47" s="909" t="s">
        <v>20</v>
      </c>
      <c r="E47" s="909" t="s">
        <v>21</v>
      </c>
      <c r="F47" s="909" t="s">
        <v>22</v>
      </c>
      <c r="G47" s="896" t="s">
        <v>23</v>
      </c>
      <c r="H47" s="896" t="s">
        <v>24</v>
      </c>
      <c r="I47" s="896" t="s">
        <v>66</v>
      </c>
      <c r="J47" s="899" t="s">
        <v>8</v>
      </c>
    </row>
    <row r="48" spans="1:10" ht="13.5" customHeight="1" thickBot="1">
      <c r="A48" s="906"/>
      <c r="B48" s="908"/>
      <c r="C48" s="910"/>
      <c r="D48" s="910"/>
      <c r="E48" s="910"/>
      <c r="F48" s="910"/>
      <c r="G48" s="897"/>
      <c r="H48" s="897"/>
      <c r="I48" s="898"/>
      <c r="J48" s="900"/>
    </row>
    <row r="49" spans="1:10" ht="13.5" customHeight="1" thickTop="1">
      <c r="A49" s="134" t="s">
        <v>605</v>
      </c>
      <c r="B49" s="39">
        <v>1</v>
      </c>
      <c r="C49" s="157">
        <v>90</v>
      </c>
      <c r="D49" s="157">
        <v>5</v>
      </c>
      <c r="E49" s="174" t="s">
        <v>114</v>
      </c>
      <c r="F49" s="174" t="s">
        <v>114</v>
      </c>
      <c r="G49" s="174" t="s">
        <v>114</v>
      </c>
      <c r="H49" s="174" t="s">
        <v>114</v>
      </c>
      <c r="I49" s="174" t="s">
        <v>114</v>
      </c>
      <c r="J49" s="158"/>
    </row>
    <row r="50" spans="1:10" ht="13.5" customHeight="1">
      <c r="A50" s="138" t="s">
        <v>606</v>
      </c>
      <c r="B50" s="737">
        <v>2</v>
      </c>
      <c r="C50" s="181">
        <v>122</v>
      </c>
      <c r="D50" s="181">
        <v>119</v>
      </c>
      <c r="E50" s="181">
        <v>16</v>
      </c>
      <c r="F50" s="165" t="s">
        <v>114</v>
      </c>
      <c r="G50" s="165" t="s">
        <v>114</v>
      </c>
      <c r="H50" s="165" t="s">
        <v>114</v>
      </c>
      <c r="I50" s="165" t="s">
        <v>114</v>
      </c>
      <c r="J50" s="166"/>
    </row>
    <row r="51" spans="1:10" ht="13.5" customHeight="1">
      <c r="A51" s="200" t="s">
        <v>18</v>
      </c>
      <c r="B51" s="215"/>
      <c r="C51" s="353"/>
      <c r="D51" s="172">
        <f>SUM(D49:D50)</f>
        <v>124</v>
      </c>
      <c r="E51" s="172">
        <f>SUM(E50)</f>
        <v>16</v>
      </c>
      <c r="F51" s="559" t="s">
        <v>114</v>
      </c>
      <c r="G51" s="559" t="s">
        <v>114</v>
      </c>
      <c r="H51" s="559" t="s">
        <v>114</v>
      </c>
      <c r="I51" s="559" t="s">
        <v>114</v>
      </c>
      <c r="J51" s="173"/>
    </row>
    <row r="52" ht="10.5">
      <c r="A52" s="121" t="s">
        <v>60</v>
      </c>
    </row>
    <row r="53" ht="9.75" customHeight="1"/>
    <row r="54" ht="14.25">
      <c r="A54" s="133" t="s">
        <v>43</v>
      </c>
    </row>
    <row r="55" ht="10.5">
      <c r="D55" s="122" t="s">
        <v>12</v>
      </c>
    </row>
    <row r="56" spans="1:4" ht="21.75" thickBot="1">
      <c r="A56" s="201" t="s">
        <v>36</v>
      </c>
      <c r="B56" s="202" t="s">
        <v>41</v>
      </c>
      <c r="C56" s="203" t="s">
        <v>42</v>
      </c>
      <c r="D56" s="204" t="s">
        <v>55</v>
      </c>
    </row>
    <row r="57" spans="1:4" ht="13.5" customHeight="1" thickTop="1">
      <c r="A57" s="205" t="s">
        <v>37</v>
      </c>
      <c r="B57" s="206"/>
      <c r="C57" s="157">
        <v>784</v>
      </c>
      <c r="D57" s="207"/>
    </row>
    <row r="58" spans="1:4" ht="13.5" customHeight="1">
      <c r="A58" s="208" t="s">
        <v>38</v>
      </c>
      <c r="B58" s="209"/>
      <c r="C58" s="181">
        <v>142</v>
      </c>
      <c r="D58" s="210"/>
    </row>
    <row r="59" spans="1:4" ht="13.5" customHeight="1">
      <c r="A59" s="211" t="s">
        <v>39</v>
      </c>
      <c r="B59" s="212"/>
      <c r="C59" s="169">
        <v>852</v>
      </c>
      <c r="D59" s="213"/>
    </row>
    <row r="60" spans="1:4" ht="13.5" customHeight="1">
      <c r="A60" s="214" t="s">
        <v>40</v>
      </c>
      <c r="B60" s="215"/>
      <c r="C60" s="172">
        <v>1778</v>
      </c>
      <c r="D60" s="216"/>
    </row>
    <row r="61" spans="1:4" ht="10.5">
      <c r="A61" s="121" t="s">
        <v>64</v>
      </c>
      <c r="B61" s="217"/>
      <c r="C61" s="217"/>
      <c r="D61" s="217"/>
    </row>
    <row r="62" spans="1:4" ht="9.75" customHeight="1">
      <c r="A62" s="218"/>
      <c r="B62" s="217"/>
      <c r="C62" s="217"/>
      <c r="D62" s="217"/>
    </row>
    <row r="63" ht="14.25">
      <c r="A63" s="133" t="s">
        <v>63</v>
      </c>
    </row>
    <row r="64" ht="10.5" customHeight="1">
      <c r="A64" s="133"/>
    </row>
    <row r="65" spans="1:11" ht="21.75" thickBot="1">
      <c r="A65" s="201" t="s">
        <v>34</v>
      </c>
      <c r="B65" s="202" t="s">
        <v>41</v>
      </c>
      <c r="C65" s="203" t="s">
        <v>42</v>
      </c>
      <c r="D65" s="203" t="s">
        <v>55</v>
      </c>
      <c r="E65" s="219" t="s">
        <v>32</v>
      </c>
      <c r="F65" s="204" t="s">
        <v>33</v>
      </c>
      <c r="G65" s="901" t="s">
        <v>44</v>
      </c>
      <c r="H65" s="902"/>
      <c r="I65" s="202" t="s">
        <v>41</v>
      </c>
      <c r="J65" s="203" t="s">
        <v>42</v>
      </c>
      <c r="K65" s="204" t="s">
        <v>55</v>
      </c>
    </row>
    <row r="66" spans="1:11" ht="13.5" customHeight="1" thickTop="1">
      <c r="A66" s="205" t="s">
        <v>26</v>
      </c>
      <c r="B66" s="5">
        <v>7.32</v>
      </c>
      <c r="C66" s="79">
        <v>8.24</v>
      </c>
      <c r="D66" s="79">
        <v>0.92</v>
      </c>
      <c r="E66" s="370">
        <v>-14.24</v>
      </c>
      <c r="F66" s="371">
        <v>-20</v>
      </c>
      <c r="G66" s="978" t="s">
        <v>243</v>
      </c>
      <c r="H66" s="979"/>
      <c r="I66" s="220"/>
      <c r="J66" s="221">
        <v>51.2</v>
      </c>
      <c r="K66" s="222"/>
    </row>
    <row r="67" spans="1:11" ht="13.5" customHeight="1">
      <c r="A67" s="208" t="s">
        <v>27</v>
      </c>
      <c r="B67" s="223"/>
      <c r="C67" s="372">
        <v>14.78</v>
      </c>
      <c r="D67" s="373"/>
      <c r="E67" s="374">
        <v>-19.24</v>
      </c>
      <c r="F67" s="375">
        <v>-40</v>
      </c>
      <c r="G67" s="948" t="s">
        <v>297</v>
      </c>
      <c r="H67" s="949"/>
      <c r="I67" s="223"/>
      <c r="J67" s="224">
        <v>39.95</v>
      </c>
      <c r="K67" s="225"/>
    </row>
    <row r="68" spans="1:11" ht="13.5" customHeight="1">
      <c r="A68" s="208" t="s">
        <v>28</v>
      </c>
      <c r="B68" s="377">
        <v>5.3</v>
      </c>
      <c r="C68" s="224">
        <v>5.8</v>
      </c>
      <c r="D68" s="224">
        <v>0.5</v>
      </c>
      <c r="E68" s="378">
        <v>25</v>
      </c>
      <c r="F68" s="379">
        <v>35</v>
      </c>
      <c r="G68" s="948" t="s">
        <v>607</v>
      </c>
      <c r="H68" s="949"/>
      <c r="I68" s="223"/>
      <c r="J68" s="224">
        <v>21.7</v>
      </c>
      <c r="K68" s="225"/>
    </row>
    <row r="69" spans="1:11" ht="13.5" customHeight="1">
      <c r="A69" s="208" t="s">
        <v>29</v>
      </c>
      <c r="B69" s="380"/>
      <c r="C69" s="224">
        <v>81.9</v>
      </c>
      <c r="D69" s="381"/>
      <c r="E69" s="378">
        <v>350</v>
      </c>
      <c r="F69" s="382"/>
      <c r="G69" s="948" t="s">
        <v>425</v>
      </c>
      <c r="H69" s="949"/>
      <c r="I69" s="223"/>
      <c r="J69" s="224">
        <v>16.49</v>
      </c>
      <c r="K69" s="225"/>
    </row>
    <row r="70" spans="1:11" ht="13.5" customHeight="1">
      <c r="A70" s="208" t="s">
        <v>30</v>
      </c>
      <c r="B70" s="383">
        <v>0.62</v>
      </c>
      <c r="C70" s="372">
        <v>0.64</v>
      </c>
      <c r="D70" s="372">
        <v>0.02</v>
      </c>
      <c r="E70" s="384"/>
      <c r="F70" s="385"/>
      <c r="G70" s="948" t="s">
        <v>161</v>
      </c>
      <c r="H70" s="949"/>
      <c r="I70" s="223"/>
      <c r="J70" s="224">
        <v>46.26</v>
      </c>
      <c r="K70" s="225"/>
    </row>
    <row r="71" spans="1:11" ht="13.5" customHeight="1">
      <c r="A71" s="386" t="s">
        <v>31</v>
      </c>
      <c r="B71" s="387">
        <v>80.5</v>
      </c>
      <c r="C71" s="232">
        <v>78.2</v>
      </c>
      <c r="D71" s="232">
        <v>-2.3</v>
      </c>
      <c r="E71" s="389"/>
      <c r="F71" s="390"/>
      <c r="G71" s="894"/>
      <c r="H71" s="895"/>
      <c r="I71" s="231"/>
      <c r="J71" s="232"/>
      <c r="K71" s="233"/>
    </row>
    <row r="72" ht="10.5">
      <c r="A72" s="121" t="s">
        <v>65</v>
      </c>
    </row>
    <row r="73" ht="10.5">
      <c r="A73" s="121" t="s">
        <v>109</v>
      </c>
    </row>
  </sheetData>
  <sheetProtection password="81BD" sheet="1"/>
  <mergeCells count="43">
    <mergeCell ref="G67:H67"/>
    <mergeCell ref="G68:H68"/>
    <mergeCell ref="G69:H69"/>
    <mergeCell ref="G70:H70"/>
    <mergeCell ref="G71:H71"/>
    <mergeCell ref="G47:G48"/>
    <mergeCell ref="H47:H48"/>
    <mergeCell ref="I47:I48"/>
    <mergeCell ref="J47:J48"/>
    <mergeCell ref="G65:H65"/>
    <mergeCell ref="G66:H66"/>
    <mergeCell ref="A47:A48"/>
    <mergeCell ref="B47:B48"/>
    <mergeCell ref="C47:C48"/>
    <mergeCell ref="D47:D48"/>
    <mergeCell ref="E47:E48"/>
    <mergeCell ref="F47:F48"/>
    <mergeCell ref="I16:I17"/>
    <mergeCell ref="A35:A36"/>
    <mergeCell ref="B35:B36"/>
    <mergeCell ref="C35:C36"/>
    <mergeCell ref="D35:D36"/>
    <mergeCell ref="E35:E36"/>
    <mergeCell ref="F35:F36"/>
    <mergeCell ref="G35:G36"/>
    <mergeCell ref="H35:H36"/>
    <mergeCell ref="I35:I36"/>
    <mergeCell ref="G8:G9"/>
    <mergeCell ref="H8:H9"/>
    <mergeCell ref="A16:A17"/>
    <mergeCell ref="B16:B17"/>
    <mergeCell ref="C16:C17"/>
    <mergeCell ref="D16:D17"/>
    <mergeCell ref="E16:E17"/>
    <mergeCell ref="F16:F17"/>
    <mergeCell ref="G16:G17"/>
    <mergeCell ref="H16:H17"/>
    <mergeCell ref="A8:A9"/>
    <mergeCell ref="B8:B9"/>
    <mergeCell ref="C8:C9"/>
    <mergeCell ref="D8:D9"/>
    <mergeCell ref="E8:E9"/>
    <mergeCell ref="F8:F9"/>
  </mergeCells>
  <printOptions/>
  <pageMargins left="0.8267716535433072" right="0.3937007874015748" top="0.7086614173228347" bottom="0.31496062992125984" header="0.4330708661417323" footer="0.1968503937007874"/>
  <pageSetup horizontalDpi="300" verticalDpi="300" orientation="portrait" paperSize="9" scale="83" r:id="rId1"/>
  <colBreaks count="1" manualBreakCount="1">
    <brk id="11" max="72" man="1"/>
  </colBreaks>
</worksheet>
</file>

<file path=xl/worksheets/sheet25.xml><?xml version="1.0" encoding="utf-8"?>
<worksheet xmlns="http://schemas.openxmlformats.org/spreadsheetml/2006/main" xmlns:r="http://schemas.openxmlformats.org/officeDocument/2006/relationships">
  <dimension ref="A1:M74"/>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608</v>
      </c>
      <c r="B4" s="124"/>
      <c r="G4" s="125" t="s">
        <v>56</v>
      </c>
      <c r="H4" s="126" t="s">
        <v>57</v>
      </c>
      <c r="I4" s="127" t="s">
        <v>58</v>
      </c>
      <c r="J4" s="128" t="s">
        <v>59</v>
      </c>
    </row>
    <row r="5" spans="7:10" ht="13.5" customHeight="1" thickTop="1">
      <c r="G5" s="129">
        <v>4529</v>
      </c>
      <c r="H5" s="130">
        <v>949</v>
      </c>
      <c r="I5" s="131">
        <v>271</v>
      </c>
      <c r="J5" s="132">
        <v>5749</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8201</v>
      </c>
      <c r="C10" s="136">
        <v>7571</v>
      </c>
      <c r="D10" s="136">
        <v>629</v>
      </c>
      <c r="E10" s="136">
        <v>629</v>
      </c>
      <c r="F10" s="136">
        <v>513</v>
      </c>
      <c r="G10" s="136">
        <v>6916</v>
      </c>
      <c r="H10" s="137" t="s">
        <v>609</v>
      </c>
    </row>
    <row r="11" spans="1:8" ht="13.5" customHeight="1">
      <c r="A11" s="138" t="s">
        <v>610</v>
      </c>
      <c r="B11" s="139">
        <v>4</v>
      </c>
      <c r="C11" s="140">
        <v>4</v>
      </c>
      <c r="D11" s="140">
        <v>0</v>
      </c>
      <c r="E11" s="140">
        <v>0</v>
      </c>
      <c r="F11" s="140">
        <v>1</v>
      </c>
      <c r="G11" s="140">
        <v>11</v>
      </c>
      <c r="H11" s="141"/>
    </row>
    <row r="12" spans="1:8" ht="13.5" customHeight="1">
      <c r="A12" s="138" t="s">
        <v>611</v>
      </c>
      <c r="B12" s="139">
        <v>6</v>
      </c>
      <c r="C12" s="140">
        <v>5</v>
      </c>
      <c r="D12" s="140">
        <v>1</v>
      </c>
      <c r="E12" s="140">
        <v>1</v>
      </c>
      <c r="F12" s="140">
        <v>5</v>
      </c>
      <c r="G12" s="347" t="s">
        <v>114</v>
      </c>
      <c r="H12" s="141"/>
    </row>
    <row r="13" spans="1:8" ht="13.5" customHeight="1">
      <c r="A13" s="145" t="s">
        <v>612</v>
      </c>
      <c r="B13" s="146">
        <v>1</v>
      </c>
      <c r="C13" s="149">
        <v>1</v>
      </c>
      <c r="D13" s="149">
        <v>0</v>
      </c>
      <c r="E13" s="149">
        <v>0</v>
      </c>
      <c r="F13" s="149">
        <v>0</v>
      </c>
      <c r="G13" s="348" t="s">
        <v>114</v>
      </c>
      <c r="H13" s="150"/>
    </row>
    <row r="14" spans="1:8" ht="13.5" customHeight="1">
      <c r="A14" s="151" t="s">
        <v>1</v>
      </c>
      <c r="B14" s="152">
        <v>8205</v>
      </c>
      <c r="C14" s="153">
        <v>7574</v>
      </c>
      <c r="D14" s="153">
        <v>631</v>
      </c>
      <c r="E14" s="153">
        <v>631</v>
      </c>
      <c r="F14" s="154"/>
      <c r="G14" s="153">
        <v>6927</v>
      </c>
      <c r="H14" s="155"/>
    </row>
    <row r="15" ht="9.75" customHeight="1"/>
    <row r="16" ht="14.25">
      <c r="A16" s="133" t="s">
        <v>10</v>
      </c>
    </row>
    <row r="17" spans="9:12" ht="10.5">
      <c r="I17" s="122" t="s">
        <v>12</v>
      </c>
      <c r="K17" s="122"/>
      <c r="L17" s="122"/>
    </row>
    <row r="18" spans="1:9" ht="13.5" customHeight="1">
      <c r="A18" s="911" t="s">
        <v>0</v>
      </c>
      <c r="B18" s="907" t="s">
        <v>47</v>
      </c>
      <c r="C18" s="909" t="s">
        <v>48</v>
      </c>
      <c r="D18" s="909" t="s">
        <v>49</v>
      </c>
      <c r="E18" s="896" t="s">
        <v>50</v>
      </c>
      <c r="F18" s="909" t="s">
        <v>61</v>
      </c>
      <c r="G18" s="909" t="s">
        <v>11</v>
      </c>
      <c r="H18" s="896" t="s">
        <v>45</v>
      </c>
      <c r="I18" s="899" t="s">
        <v>8</v>
      </c>
    </row>
    <row r="19" spans="1:9" ht="13.5" customHeight="1" thickBot="1">
      <c r="A19" s="912"/>
      <c r="B19" s="908"/>
      <c r="C19" s="910"/>
      <c r="D19" s="910"/>
      <c r="E19" s="897"/>
      <c r="F19" s="913"/>
      <c r="G19" s="913"/>
      <c r="H19" s="898"/>
      <c r="I19" s="900"/>
    </row>
    <row r="20" spans="1:9" ht="13.5" customHeight="1" thickTop="1">
      <c r="A20" s="134" t="s">
        <v>84</v>
      </c>
      <c r="B20" s="156">
        <v>314</v>
      </c>
      <c r="C20" s="157">
        <v>294</v>
      </c>
      <c r="D20" s="157">
        <v>20</v>
      </c>
      <c r="E20" s="174">
        <v>874</v>
      </c>
      <c r="F20" s="157">
        <v>102</v>
      </c>
      <c r="G20" s="157">
        <v>1573</v>
      </c>
      <c r="H20" s="157">
        <v>906</v>
      </c>
      <c r="I20" s="158" t="s">
        <v>85</v>
      </c>
    </row>
    <row r="21" spans="1:9" ht="13.5" customHeight="1">
      <c r="A21" s="134" t="s">
        <v>297</v>
      </c>
      <c r="B21" s="159">
        <v>69</v>
      </c>
      <c r="C21" s="160">
        <v>55</v>
      </c>
      <c r="D21" s="160">
        <v>14</v>
      </c>
      <c r="E21" s="163">
        <v>14</v>
      </c>
      <c r="F21" s="163">
        <v>1</v>
      </c>
      <c r="G21" s="361" t="s">
        <v>307</v>
      </c>
      <c r="H21" s="361" t="s">
        <v>307</v>
      </c>
      <c r="I21" s="158"/>
    </row>
    <row r="22" spans="1:9" ht="13.5" customHeight="1">
      <c r="A22" s="134" t="s">
        <v>425</v>
      </c>
      <c r="B22" s="159">
        <v>1286</v>
      </c>
      <c r="C22" s="160">
        <v>1162</v>
      </c>
      <c r="D22" s="160">
        <v>124</v>
      </c>
      <c r="E22" s="160">
        <v>124</v>
      </c>
      <c r="F22" s="160">
        <v>365</v>
      </c>
      <c r="G22" s="160">
        <v>6361</v>
      </c>
      <c r="H22" s="160">
        <v>5521</v>
      </c>
      <c r="I22" s="158"/>
    </row>
    <row r="23" spans="1:9" ht="13.5" customHeight="1">
      <c r="A23" s="134" t="s">
        <v>161</v>
      </c>
      <c r="B23" s="159">
        <v>33</v>
      </c>
      <c r="C23" s="160">
        <v>32</v>
      </c>
      <c r="D23" s="160">
        <v>1</v>
      </c>
      <c r="E23" s="160">
        <v>1</v>
      </c>
      <c r="F23" s="160">
        <v>19</v>
      </c>
      <c r="G23" s="160">
        <v>136</v>
      </c>
      <c r="H23" s="160">
        <v>112</v>
      </c>
      <c r="I23" s="158"/>
    </row>
    <row r="24" spans="1:9" ht="13.5" customHeight="1">
      <c r="A24" s="138" t="s">
        <v>296</v>
      </c>
      <c r="B24" s="164">
        <v>3005</v>
      </c>
      <c r="C24" s="181">
        <v>2697</v>
      </c>
      <c r="D24" s="181">
        <v>308</v>
      </c>
      <c r="E24" s="181">
        <v>308</v>
      </c>
      <c r="F24" s="181">
        <v>151</v>
      </c>
      <c r="G24" s="349" t="s">
        <v>307</v>
      </c>
      <c r="H24" s="349" t="s">
        <v>307</v>
      </c>
      <c r="I24" s="166"/>
    </row>
    <row r="25" spans="1:9" ht="13.5" customHeight="1">
      <c r="A25" s="138" t="s">
        <v>300</v>
      </c>
      <c r="B25" s="164">
        <v>1440</v>
      </c>
      <c r="C25" s="181">
        <v>1266</v>
      </c>
      <c r="D25" s="181">
        <v>174</v>
      </c>
      <c r="E25" s="181">
        <v>174</v>
      </c>
      <c r="F25" s="181">
        <v>181</v>
      </c>
      <c r="G25" s="349" t="s">
        <v>307</v>
      </c>
      <c r="H25" s="349" t="s">
        <v>307</v>
      </c>
      <c r="I25" s="166"/>
    </row>
    <row r="26" spans="1:9" ht="13.5" customHeight="1">
      <c r="A26" s="138" t="s">
        <v>394</v>
      </c>
      <c r="B26" s="164">
        <v>2571</v>
      </c>
      <c r="C26" s="181">
        <v>2539</v>
      </c>
      <c r="D26" s="181">
        <v>32</v>
      </c>
      <c r="E26" s="181">
        <v>32</v>
      </c>
      <c r="F26" s="181">
        <v>271</v>
      </c>
      <c r="G26" s="349" t="s">
        <v>307</v>
      </c>
      <c r="H26" s="349" t="s">
        <v>307</v>
      </c>
      <c r="I26" s="166"/>
    </row>
    <row r="27" spans="1:9" ht="13.5" customHeight="1">
      <c r="A27" s="145" t="s">
        <v>613</v>
      </c>
      <c r="B27" s="167">
        <v>11</v>
      </c>
      <c r="C27" s="169">
        <v>10</v>
      </c>
      <c r="D27" s="169">
        <v>1</v>
      </c>
      <c r="E27" s="169">
        <v>1</v>
      </c>
      <c r="F27" s="169">
        <v>7</v>
      </c>
      <c r="G27" s="352" t="s">
        <v>307</v>
      </c>
      <c r="H27" s="352" t="s">
        <v>307</v>
      </c>
      <c r="I27" s="170"/>
    </row>
    <row r="28" spans="1:9" ht="13.5" customHeight="1">
      <c r="A28" s="151" t="s">
        <v>15</v>
      </c>
      <c r="B28" s="171"/>
      <c r="C28" s="187"/>
      <c r="D28" s="187"/>
      <c r="E28" s="172">
        <v>1528</v>
      </c>
      <c r="F28" s="353"/>
      <c r="G28" s="172">
        <v>8070</v>
      </c>
      <c r="H28" s="172">
        <v>6539</v>
      </c>
      <c r="I28" s="173"/>
    </row>
    <row r="29" ht="10.5">
      <c r="A29" s="121" t="s">
        <v>25</v>
      </c>
    </row>
    <row r="30" ht="10.5">
      <c r="A30" s="121" t="s">
        <v>54</v>
      </c>
    </row>
    <row r="31" ht="10.5">
      <c r="A31" s="121" t="s">
        <v>53</v>
      </c>
    </row>
    <row r="32" ht="10.5">
      <c r="A32" s="121" t="s">
        <v>52</v>
      </c>
    </row>
    <row r="33" ht="9.75" customHeight="1"/>
    <row r="34" ht="14.25">
      <c r="A34" s="133" t="s">
        <v>13</v>
      </c>
    </row>
    <row r="35" spans="9:10" ht="10.5">
      <c r="I35" s="122" t="s">
        <v>12</v>
      </c>
      <c r="J35" s="122"/>
    </row>
    <row r="36" spans="1:9" ht="13.5" customHeight="1">
      <c r="A36" s="911" t="s">
        <v>14</v>
      </c>
      <c r="B36" s="907" t="s">
        <v>47</v>
      </c>
      <c r="C36" s="909" t="s">
        <v>48</v>
      </c>
      <c r="D36" s="909" t="s">
        <v>49</v>
      </c>
      <c r="E36" s="896" t="s">
        <v>50</v>
      </c>
      <c r="F36" s="909" t="s">
        <v>61</v>
      </c>
      <c r="G36" s="909" t="s">
        <v>11</v>
      </c>
      <c r="H36" s="896" t="s">
        <v>46</v>
      </c>
      <c r="I36" s="899" t="s">
        <v>8</v>
      </c>
    </row>
    <row r="37" spans="1:9" ht="13.5" customHeight="1" thickBot="1">
      <c r="A37" s="912"/>
      <c r="B37" s="908"/>
      <c r="C37" s="910"/>
      <c r="D37" s="910"/>
      <c r="E37" s="897"/>
      <c r="F37" s="913"/>
      <c r="G37" s="913"/>
      <c r="H37" s="898"/>
      <c r="I37" s="900"/>
    </row>
    <row r="38" spans="1:9" ht="13.5" customHeight="1" thickTop="1">
      <c r="A38" s="134" t="s">
        <v>614</v>
      </c>
      <c r="B38" s="156">
        <v>481</v>
      </c>
      <c r="C38" s="157">
        <v>464</v>
      </c>
      <c r="D38" s="157">
        <v>17</v>
      </c>
      <c r="E38" s="157">
        <v>17</v>
      </c>
      <c r="F38" s="354" t="s">
        <v>307</v>
      </c>
      <c r="G38" s="157">
        <v>140</v>
      </c>
      <c r="H38" s="157">
        <v>101</v>
      </c>
      <c r="I38" s="175"/>
    </row>
    <row r="39" spans="1:9" ht="13.5" customHeight="1">
      <c r="A39" s="138" t="s">
        <v>615</v>
      </c>
      <c r="B39" s="164">
        <v>146</v>
      </c>
      <c r="C39" s="181">
        <v>110</v>
      </c>
      <c r="D39" s="181">
        <v>36</v>
      </c>
      <c r="E39" s="181">
        <v>36</v>
      </c>
      <c r="F39" s="349" t="s">
        <v>307</v>
      </c>
      <c r="G39" s="349" t="s">
        <v>307</v>
      </c>
      <c r="H39" s="349" t="s">
        <v>307</v>
      </c>
      <c r="I39" s="166"/>
    </row>
    <row r="40" spans="1:9" ht="13.5" customHeight="1">
      <c r="A40" s="138" t="s">
        <v>93</v>
      </c>
      <c r="B40" s="164">
        <v>987</v>
      </c>
      <c r="C40" s="181">
        <v>869</v>
      </c>
      <c r="D40" s="181">
        <v>118</v>
      </c>
      <c r="E40" s="181">
        <v>118</v>
      </c>
      <c r="F40" s="349" t="s">
        <v>307</v>
      </c>
      <c r="G40" s="181">
        <v>2834</v>
      </c>
      <c r="H40" s="181">
        <v>326</v>
      </c>
      <c r="I40" s="166"/>
    </row>
    <row r="41" spans="1:9" ht="13.5" customHeight="1">
      <c r="A41" s="138" t="s">
        <v>98</v>
      </c>
      <c r="B41" s="164">
        <v>80</v>
      </c>
      <c r="C41" s="181">
        <v>77</v>
      </c>
      <c r="D41" s="181">
        <v>3</v>
      </c>
      <c r="E41" s="181">
        <v>3</v>
      </c>
      <c r="F41" s="349" t="s">
        <v>307</v>
      </c>
      <c r="G41" s="349" t="s">
        <v>307</v>
      </c>
      <c r="H41" s="349" t="s">
        <v>307</v>
      </c>
      <c r="I41" s="166"/>
    </row>
    <row r="42" spans="1:9" ht="13.5" customHeight="1">
      <c r="A42" s="138" t="s">
        <v>302</v>
      </c>
      <c r="B42" s="164">
        <v>13669</v>
      </c>
      <c r="C42" s="181">
        <v>13204</v>
      </c>
      <c r="D42" s="181">
        <v>465</v>
      </c>
      <c r="E42" s="181">
        <v>465</v>
      </c>
      <c r="F42" s="181">
        <v>4030</v>
      </c>
      <c r="G42" s="349" t="s">
        <v>307</v>
      </c>
      <c r="H42" s="349" t="s">
        <v>307</v>
      </c>
      <c r="I42" s="166"/>
    </row>
    <row r="43" spans="1:9" ht="13.5" customHeight="1">
      <c r="A43" s="138" t="s">
        <v>616</v>
      </c>
      <c r="B43" s="356">
        <v>749</v>
      </c>
      <c r="C43" s="357">
        <v>669</v>
      </c>
      <c r="D43" s="357">
        <v>80</v>
      </c>
      <c r="E43" s="357">
        <v>80</v>
      </c>
      <c r="F43" s="358" t="s">
        <v>307</v>
      </c>
      <c r="G43" s="357">
        <v>691</v>
      </c>
      <c r="H43" s="357">
        <v>73</v>
      </c>
      <c r="I43" s="359"/>
    </row>
    <row r="44" spans="1:9" ht="13.5" customHeight="1">
      <c r="A44" s="355" t="s">
        <v>397</v>
      </c>
      <c r="B44" s="167">
        <v>1541</v>
      </c>
      <c r="C44" s="169">
        <v>1329</v>
      </c>
      <c r="D44" s="169">
        <v>212</v>
      </c>
      <c r="E44" s="169">
        <v>212</v>
      </c>
      <c r="F44" s="352" t="s">
        <v>307</v>
      </c>
      <c r="G44" s="169">
        <v>0</v>
      </c>
      <c r="H44" s="352" t="s">
        <v>307</v>
      </c>
      <c r="I44" s="170"/>
    </row>
    <row r="45" spans="1:9" ht="13.5" customHeight="1">
      <c r="A45" s="151" t="s">
        <v>16</v>
      </c>
      <c r="B45" s="171"/>
      <c r="C45" s="187"/>
      <c r="D45" s="187"/>
      <c r="E45" s="172">
        <v>931</v>
      </c>
      <c r="F45" s="353"/>
      <c r="G45" s="172">
        <v>3665</v>
      </c>
      <c r="H45" s="172">
        <v>500</v>
      </c>
      <c r="I45" s="188"/>
    </row>
    <row r="46" ht="9.75" customHeight="1">
      <c r="A46" s="189"/>
    </row>
    <row r="47" ht="14.25">
      <c r="A47" s="133" t="s">
        <v>62</v>
      </c>
    </row>
    <row r="48" ht="10.5">
      <c r="J48" s="122" t="s">
        <v>12</v>
      </c>
    </row>
    <row r="49" spans="1:10" ht="13.5" customHeight="1">
      <c r="A49" s="905" t="s">
        <v>17</v>
      </c>
      <c r="B49" s="907" t="s">
        <v>19</v>
      </c>
      <c r="C49" s="909" t="s">
        <v>51</v>
      </c>
      <c r="D49" s="909" t="s">
        <v>20</v>
      </c>
      <c r="E49" s="909" t="s">
        <v>21</v>
      </c>
      <c r="F49" s="909" t="s">
        <v>22</v>
      </c>
      <c r="G49" s="896" t="s">
        <v>23</v>
      </c>
      <c r="H49" s="896" t="s">
        <v>24</v>
      </c>
      <c r="I49" s="896" t="s">
        <v>66</v>
      </c>
      <c r="J49" s="899" t="s">
        <v>8</v>
      </c>
    </row>
    <row r="50" spans="1:10" ht="13.5" customHeight="1" thickBot="1">
      <c r="A50" s="906"/>
      <c r="B50" s="908"/>
      <c r="C50" s="910"/>
      <c r="D50" s="910"/>
      <c r="E50" s="910"/>
      <c r="F50" s="910"/>
      <c r="G50" s="897"/>
      <c r="H50" s="897"/>
      <c r="I50" s="898"/>
      <c r="J50" s="900"/>
    </row>
    <row r="51" spans="1:10" ht="13.5" customHeight="1" thickTop="1">
      <c r="A51" s="134" t="s">
        <v>617</v>
      </c>
      <c r="B51" s="586" t="s">
        <v>618</v>
      </c>
      <c r="C51" s="157">
        <v>10</v>
      </c>
      <c r="D51" s="157">
        <v>5</v>
      </c>
      <c r="E51" s="354" t="s">
        <v>307</v>
      </c>
      <c r="F51" s="354" t="s">
        <v>307</v>
      </c>
      <c r="G51" s="354" t="s">
        <v>307</v>
      </c>
      <c r="H51" s="354" t="s">
        <v>307</v>
      </c>
      <c r="I51" s="354" t="s">
        <v>307</v>
      </c>
      <c r="J51" s="158"/>
    </row>
    <row r="52" spans="1:10" ht="13.5" customHeight="1">
      <c r="A52" s="200" t="s">
        <v>18</v>
      </c>
      <c r="B52" s="215"/>
      <c r="C52" s="353"/>
      <c r="D52" s="172">
        <v>5</v>
      </c>
      <c r="E52" s="367" t="s">
        <v>307</v>
      </c>
      <c r="F52" s="367" t="s">
        <v>307</v>
      </c>
      <c r="G52" s="367" t="s">
        <v>307</v>
      </c>
      <c r="H52" s="367" t="s">
        <v>307</v>
      </c>
      <c r="I52" s="367" t="s">
        <v>307</v>
      </c>
      <c r="J52" s="173"/>
    </row>
    <row r="53" ht="10.5">
      <c r="A53" s="121" t="s">
        <v>60</v>
      </c>
    </row>
    <row r="54" ht="9.75" customHeight="1"/>
    <row r="55" ht="14.25">
      <c r="A55" s="133" t="s">
        <v>43</v>
      </c>
    </row>
    <row r="56" ht="10.5">
      <c r="D56" s="122" t="s">
        <v>12</v>
      </c>
    </row>
    <row r="57" spans="1:4" ht="21.75" thickBot="1">
      <c r="A57" s="201" t="s">
        <v>36</v>
      </c>
      <c r="B57" s="202" t="s">
        <v>41</v>
      </c>
      <c r="C57" s="203" t="s">
        <v>42</v>
      </c>
      <c r="D57" s="204" t="s">
        <v>55</v>
      </c>
    </row>
    <row r="58" spans="1:4" ht="13.5" customHeight="1" thickTop="1">
      <c r="A58" s="205" t="s">
        <v>37</v>
      </c>
      <c r="B58" s="206"/>
      <c r="C58" s="157">
        <v>1011</v>
      </c>
      <c r="D58" s="207"/>
    </row>
    <row r="59" spans="1:4" ht="13.5" customHeight="1">
      <c r="A59" s="208" t="s">
        <v>38</v>
      </c>
      <c r="B59" s="209"/>
      <c r="C59" s="181">
        <v>268</v>
      </c>
      <c r="D59" s="210"/>
    </row>
    <row r="60" spans="1:4" ht="13.5" customHeight="1">
      <c r="A60" s="211" t="s">
        <v>39</v>
      </c>
      <c r="B60" s="212"/>
      <c r="C60" s="169">
        <v>1558</v>
      </c>
      <c r="D60" s="213"/>
    </row>
    <row r="61" spans="1:4" ht="13.5" customHeight="1">
      <c r="A61" s="214" t="s">
        <v>40</v>
      </c>
      <c r="B61" s="215"/>
      <c r="C61" s="172">
        <v>2838</v>
      </c>
      <c r="D61" s="216"/>
    </row>
    <row r="62" spans="1:4" ht="10.5">
      <c r="A62" s="121" t="s">
        <v>64</v>
      </c>
      <c r="B62" s="217"/>
      <c r="C62" s="217"/>
      <c r="D62" s="217"/>
    </row>
    <row r="63" spans="1:4" ht="9.75" customHeight="1">
      <c r="A63" s="218"/>
      <c r="B63" s="217"/>
      <c r="C63" s="217"/>
      <c r="D63" s="217"/>
    </row>
    <row r="64" ht="14.25">
      <c r="A64" s="133" t="s">
        <v>63</v>
      </c>
    </row>
    <row r="65" ht="10.5" customHeight="1">
      <c r="A65" s="133"/>
    </row>
    <row r="66" spans="1:11" ht="21.75" thickBot="1">
      <c r="A66" s="201" t="s">
        <v>34</v>
      </c>
      <c r="B66" s="202" t="s">
        <v>41</v>
      </c>
      <c r="C66" s="203" t="s">
        <v>42</v>
      </c>
      <c r="D66" s="203" t="s">
        <v>55</v>
      </c>
      <c r="E66" s="219" t="s">
        <v>32</v>
      </c>
      <c r="F66" s="204" t="s">
        <v>33</v>
      </c>
      <c r="G66" s="901" t="s">
        <v>44</v>
      </c>
      <c r="H66" s="902"/>
      <c r="I66" s="202" t="s">
        <v>41</v>
      </c>
      <c r="J66" s="203" t="s">
        <v>42</v>
      </c>
      <c r="K66" s="204" t="s">
        <v>55</v>
      </c>
    </row>
    <row r="67" spans="1:11" ht="13.5" customHeight="1" thickTop="1">
      <c r="A67" s="205" t="s">
        <v>26</v>
      </c>
      <c r="B67" s="368">
        <v>9.45</v>
      </c>
      <c r="C67" s="369">
        <v>10.97</v>
      </c>
      <c r="D67" s="369">
        <v>1.52</v>
      </c>
      <c r="E67" s="370">
        <v>-14.57</v>
      </c>
      <c r="F67" s="371">
        <v>-20</v>
      </c>
      <c r="G67" s="978" t="s">
        <v>84</v>
      </c>
      <c r="H67" s="979"/>
      <c r="I67" s="220"/>
      <c r="J67" s="221">
        <v>295.2</v>
      </c>
      <c r="K67" s="222"/>
    </row>
    <row r="68" spans="1:11" ht="13.5" customHeight="1">
      <c r="A68" s="208" t="s">
        <v>27</v>
      </c>
      <c r="B68" s="223"/>
      <c r="C68" s="372">
        <v>37.54</v>
      </c>
      <c r="D68" s="373"/>
      <c r="E68" s="374">
        <v>-19.57</v>
      </c>
      <c r="F68" s="375">
        <v>-40</v>
      </c>
      <c r="G68" s="948" t="s">
        <v>297</v>
      </c>
      <c r="H68" s="949"/>
      <c r="I68" s="223"/>
      <c r="J68" s="224">
        <v>29.8</v>
      </c>
      <c r="K68" s="225"/>
    </row>
    <row r="69" spans="1:11" ht="13.5" customHeight="1">
      <c r="A69" s="208" t="s">
        <v>28</v>
      </c>
      <c r="B69" s="377">
        <v>10.1</v>
      </c>
      <c r="C69" s="224">
        <v>10.9</v>
      </c>
      <c r="D69" s="224">
        <v>0.8</v>
      </c>
      <c r="E69" s="378">
        <v>25</v>
      </c>
      <c r="F69" s="379">
        <v>35</v>
      </c>
      <c r="G69" s="948" t="s">
        <v>425</v>
      </c>
      <c r="H69" s="949"/>
      <c r="I69" s="223"/>
      <c r="J69" s="224">
        <v>102.7</v>
      </c>
      <c r="K69" s="225"/>
    </row>
    <row r="70" spans="1:11" ht="13.5" customHeight="1">
      <c r="A70" s="208" t="s">
        <v>29</v>
      </c>
      <c r="B70" s="380"/>
      <c r="C70" s="224">
        <v>70</v>
      </c>
      <c r="D70" s="381"/>
      <c r="E70" s="378">
        <v>350</v>
      </c>
      <c r="F70" s="382"/>
      <c r="G70" s="948" t="s">
        <v>161</v>
      </c>
      <c r="H70" s="949"/>
      <c r="I70" s="223"/>
      <c r="J70" s="224">
        <v>6.6</v>
      </c>
      <c r="K70" s="225"/>
    </row>
    <row r="71" spans="1:11" ht="13.5" customHeight="1">
      <c r="A71" s="208" t="s">
        <v>30</v>
      </c>
      <c r="B71" s="383">
        <v>0.73</v>
      </c>
      <c r="C71" s="372">
        <v>0.75</v>
      </c>
      <c r="D71" s="372">
        <v>0.02</v>
      </c>
      <c r="E71" s="384"/>
      <c r="F71" s="385"/>
      <c r="G71" s="948"/>
      <c r="H71" s="949"/>
      <c r="I71" s="223"/>
      <c r="J71" s="224"/>
      <c r="K71" s="225"/>
    </row>
    <row r="72" spans="1:11" ht="13.5" customHeight="1">
      <c r="A72" s="386" t="s">
        <v>31</v>
      </c>
      <c r="B72" s="387">
        <v>80.5</v>
      </c>
      <c r="C72" s="232">
        <v>86.3</v>
      </c>
      <c r="D72" s="232">
        <v>5.8</v>
      </c>
      <c r="E72" s="389"/>
      <c r="F72" s="390"/>
      <c r="G72" s="894"/>
      <c r="H72" s="895"/>
      <c r="I72" s="231"/>
      <c r="J72" s="232"/>
      <c r="K72" s="233"/>
    </row>
    <row r="73" ht="10.5">
      <c r="A73" s="121" t="s">
        <v>65</v>
      </c>
    </row>
    <row r="74" ht="10.5">
      <c r="A74" s="121" t="s">
        <v>109</v>
      </c>
    </row>
  </sheetData>
  <sheetProtection password="81BD" sheet="1"/>
  <mergeCells count="43">
    <mergeCell ref="G68:H68"/>
    <mergeCell ref="G69:H69"/>
    <mergeCell ref="G70:H70"/>
    <mergeCell ref="G71:H71"/>
    <mergeCell ref="G72:H72"/>
    <mergeCell ref="G49:G50"/>
    <mergeCell ref="H49:H50"/>
    <mergeCell ref="I49:I50"/>
    <mergeCell ref="J49:J50"/>
    <mergeCell ref="G66:H66"/>
    <mergeCell ref="G67:H67"/>
    <mergeCell ref="A49:A50"/>
    <mergeCell ref="B49:B50"/>
    <mergeCell ref="C49:C50"/>
    <mergeCell ref="D49:D50"/>
    <mergeCell ref="E49:E50"/>
    <mergeCell ref="F49:F50"/>
    <mergeCell ref="I18:I19"/>
    <mergeCell ref="A36:A37"/>
    <mergeCell ref="B36:B37"/>
    <mergeCell ref="C36:C37"/>
    <mergeCell ref="D36:D37"/>
    <mergeCell ref="E36:E37"/>
    <mergeCell ref="F36:F37"/>
    <mergeCell ref="G36:G37"/>
    <mergeCell ref="H36:H37"/>
    <mergeCell ref="I36:I37"/>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88" right="0.2" top="0.71" bottom="0.3" header="0.45" footer="0.2"/>
  <pageSetup horizontalDpi="300" verticalDpi="300" orientation="portrait" paperSize="9" scale="85" r:id="rId1"/>
  <colBreaks count="1" manualBreakCount="1">
    <brk id="11" max="72" man="1"/>
  </colBreaks>
</worksheet>
</file>

<file path=xl/worksheets/sheet26.xml><?xml version="1.0" encoding="utf-8"?>
<worksheet xmlns="http://schemas.openxmlformats.org/spreadsheetml/2006/main" xmlns:r="http://schemas.openxmlformats.org/officeDocument/2006/relationships">
  <dimension ref="A1:M73"/>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619</v>
      </c>
      <c r="B4" s="124"/>
      <c r="G4" s="125" t="s">
        <v>56</v>
      </c>
      <c r="H4" s="126" t="s">
        <v>57</v>
      </c>
      <c r="I4" s="127" t="s">
        <v>58</v>
      </c>
      <c r="J4" s="128" t="s">
        <v>59</v>
      </c>
    </row>
    <row r="5" spans="7:10" ht="13.5" customHeight="1" thickTop="1">
      <c r="G5" s="129">
        <v>1862</v>
      </c>
      <c r="H5" s="130">
        <v>532</v>
      </c>
      <c r="I5" s="131">
        <v>142</v>
      </c>
      <c r="J5" s="132">
        <v>2536</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5464</v>
      </c>
      <c r="C10" s="136">
        <v>5281</v>
      </c>
      <c r="D10" s="136">
        <v>183</v>
      </c>
      <c r="E10" s="136">
        <v>183</v>
      </c>
      <c r="F10" s="136">
        <v>1262</v>
      </c>
      <c r="G10" s="136">
        <v>3236</v>
      </c>
      <c r="H10" s="738" t="s">
        <v>620</v>
      </c>
    </row>
    <row r="11" spans="1:8" ht="13.5" customHeight="1">
      <c r="A11" s="151" t="s">
        <v>1</v>
      </c>
      <c r="B11" s="152">
        <v>5464</v>
      </c>
      <c r="C11" s="153">
        <v>5281</v>
      </c>
      <c r="D11" s="153">
        <v>183</v>
      </c>
      <c r="E11" s="153">
        <v>183</v>
      </c>
      <c r="F11" s="154"/>
      <c r="G11" s="153">
        <v>3236</v>
      </c>
      <c r="H11" s="155"/>
    </row>
    <row r="12" ht="9.75" customHeight="1"/>
    <row r="13" ht="14.25">
      <c r="A13" s="133" t="s">
        <v>10</v>
      </c>
    </row>
    <row r="14" spans="9:12" ht="10.5">
      <c r="I14" s="122" t="s">
        <v>12</v>
      </c>
      <c r="K14" s="122"/>
      <c r="L14" s="122"/>
    </row>
    <row r="15" spans="1:9" ht="13.5" customHeight="1">
      <c r="A15" s="911" t="s">
        <v>0</v>
      </c>
      <c r="B15" s="907" t="s">
        <v>47</v>
      </c>
      <c r="C15" s="909" t="s">
        <v>48</v>
      </c>
      <c r="D15" s="909" t="s">
        <v>49</v>
      </c>
      <c r="E15" s="896" t="s">
        <v>50</v>
      </c>
      <c r="F15" s="909" t="s">
        <v>61</v>
      </c>
      <c r="G15" s="909" t="s">
        <v>11</v>
      </c>
      <c r="H15" s="896" t="s">
        <v>45</v>
      </c>
      <c r="I15" s="899" t="s">
        <v>8</v>
      </c>
    </row>
    <row r="16" spans="1:9" ht="13.5" customHeight="1" thickBot="1">
      <c r="A16" s="912"/>
      <c r="B16" s="908"/>
      <c r="C16" s="910"/>
      <c r="D16" s="910"/>
      <c r="E16" s="897"/>
      <c r="F16" s="913"/>
      <c r="G16" s="913"/>
      <c r="H16" s="898"/>
      <c r="I16" s="900"/>
    </row>
    <row r="17" spans="1:9" ht="13.5" customHeight="1" thickTop="1">
      <c r="A17" s="134" t="s">
        <v>84</v>
      </c>
      <c r="B17" s="156">
        <v>192</v>
      </c>
      <c r="C17" s="157">
        <v>185</v>
      </c>
      <c r="D17" s="157">
        <v>6</v>
      </c>
      <c r="E17" s="174">
        <v>409</v>
      </c>
      <c r="F17" s="157">
        <v>63</v>
      </c>
      <c r="G17" s="157">
        <v>720</v>
      </c>
      <c r="H17" s="157">
        <v>330</v>
      </c>
      <c r="I17" s="739" t="s">
        <v>341</v>
      </c>
    </row>
    <row r="18" spans="1:9" ht="13.5" customHeight="1">
      <c r="A18" s="138" t="s">
        <v>83</v>
      </c>
      <c r="B18" s="164">
        <v>2673</v>
      </c>
      <c r="C18" s="181">
        <v>2745</v>
      </c>
      <c r="D18" s="181">
        <v>-72</v>
      </c>
      <c r="E18" s="165">
        <v>790</v>
      </c>
      <c r="F18" s="181">
        <v>167</v>
      </c>
      <c r="G18" s="181">
        <v>2189</v>
      </c>
      <c r="H18" s="181">
        <v>1349</v>
      </c>
      <c r="I18" s="634" t="s">
        <v>341</v>
      </c>
    </row>
    <row r="19" spans="1:9" ht="13.5" customHeight="1">
      <c r="A19" s="138" t="s">
        <v>314</v>
      </c>
      <c r="B19" s="164">
        <v>156</v>
      </c>
      <c r="C19" s="181">
        <v>113</v>
      </c>
      <c r="D19" s="181">
        <v>43</v>
      </c>
      <c r="E19" s="181">
        <v>43</v>
      </c>
      <c r="F19" s="179">
        <v>0</v>
      </c>
      <c r="G19" s="351" t="s">
        <v>114</v>
      </c>
      <c r="H19" s="349" t="s">
        <v>114</v>
      </c>
      <c r="I19" s="634" t="s">
        <v>599</v>
      </c>
    </row>
    <row r="20" spans="1:9" ht="13.5" customHeight="1">
      <c r="A20" s="350" t="s">
        <v>621</v>
      </c>
      <c r="B20" s="177">
        <v>18</v>
      </c>
      <c r="C20" s="178">
        <v>17</v>
      </c>
      <c r="D20" s="178">
        <v>0</v>
      </c>
      <c r="E20" s="179">
        <v>0</v>
      </c>
      <c r="F20" s="178">
        <v>12</v>
      </c>
      <c r="G20" s="178">
        <v>84</v>
      </c>
      <c r="H20" s="179">
        <v>66</v>
      </c>
      <c r="I20" s="634" t="s">
        <v>599</v>
      </c>
    </row>
    <row r="21" spans="1:9" ht="13.5" customHeight="1">
      <c r="A21" s="350" t="s">
        <v>622</v>
      </c>
      <c r="B21" s="177">
        <v>263</v>
      </c>
      <c r="C21" s="178">
        <v>261</v>
      </c>
      <c r="D21" s="178">
        <v>2</v>
      </c>
      <c r="E21" s="179">
        <v>2</v>
      </c>
      <c r="F21" s="178">
        <v>3</v>
      </c>
      <c r="G21" s="178">
        <v>168</v>
      </c>
      <c r="H21" s="179">
        <v>91</v>
      </c>
      <c r="I21" s="634" t="s">
        <v>599</v>
      </c>
    </row>
    <row r="22" spans="1:9" ht="13.5" customHeight="1">
      <c r="A22" s="350" t="s">
        <v>425</v>
      </c>
      <c r="B22" s="177">
        <v>563</v>
      </c>
      <c r="C22" s="178">
        <v>549</v>
      </c>
      <c r="D22" s="178">
        <v>15</v>
      </c>
      <c r="E22" s="179">
        <v>15</v>
      </c>
      <c r="F22" s="178">
        <v>198</v>
      </c>
      <c r="G22" s="178">
        <v>2959</v>
      </c>
      <c r="H22" s="179">
        <v>2356</v>
      </c>
      <c r="I22" s="634" t="s">
        <v>599</v>
      </c>
    </row>
    <row r="23" spans="1:9" ht="13.5" customHeight="1">
      <c r="A23" s="350" t="s">
        <v>394</v>
      </c>
      <c r="B23" s="177">
        <v>1050</v>
      </c>
      <c r="C23" s="178">
        <v>1033</v>
      </c>
      <c r="D23" s="178">
        <v>17</v>
      </c>
      <c r="E23" s="178">
        <v>17</v>
      </c>
      <c r="F23" s="178">
        <v>87</v>
      </c>
      <c r="G23" s="351" t="s">
        <v>114</v>
      </c>
      <c r="H23" s="351" t="s">
        <v>114</v>
      </c>
      <c r="I23" s="180"/>
    </row>
    <row r="24" spans="1:9" ht="13.5" customHeight="1">
      <c r="A24" s="350" t="s">
        <v>296</v>
      </c>
      <c r="B24" s="177">
        <v>929</v>
      </c>
      <c r="C24" s="178">
        <v>903</v>
      </c>
      <c r="D24" s="178">
        <v>26</v>
      </c>
      <c r="E24" s="178">
        <v>26</v>
      </c>
      <c r="F24" s="178">
        <v>53</v>
      </c>
      <c r="G24" s="351" t="s">
        <v>114</v>
      </c>
      <c r="H24" s="351" t="s">
        <v>114</v>
      </c>
      <c r="I24" s="180"/>
    </row>
    <row r="25" spans="1:9" ht="13.5" customHeight="1">
      <c r="A25" s="145" t="s">
        <v>300</v>
      </c>
      <c r="B25" s="167">
        <v>497</v>
      </c>
      <c r="C25" s="169">
        <v>455</v>
      </c>
      <c r="D25" s="169">
        <v>42</v>
      </c>
      <c r="E25" s="169">
        <v>42</v>
      </c>
      <c r="F25" s="169">
        <v>74</v>
      </c>
      <c r="G25" s="352" t="s">
        <v>114</v>
      </c>
      <c r="H25" s="352" t="s">
        <v>114</v>
      </c>
      <c r="I25" s="170"/>
    </row>
    <row r="26" spans="1:9" ht="13.5" customHeight="1">
      <c r="A26" s="151" t="s">
        <v>15</v>
      </c>
      <c r="B26" s="171"/>
      <c r="C26" s="187"/>
      <c r="D26" s="187"/>
      <c r="E26" s="172">
        <v>1344</v>
      </c>
      <c r="F26" s="353"/>
      <c r="G26" s="172">
        <v>6120</v>
      </c>
      <c r="H26" s="172">
        <v>4192</v>
      </c>
      <c r="I26" s="173"/>
    </row>
    <row r="27" ht="10.5">
      <c r="A27" s="121" t="s">
        <v>25</v>
      </c>
    </row>
    <row r="28" ht="10.5">
      <c r="A28" s="121" t="s">
        <v>54</v>
      </c>
    </row>
    <row r="29" ht="10.5">
      <c r="A29" s="121" t="s">
        <v>53</v>
      </c>
    </row>
    <row r="30" ht="10.5">
      <c r="A30" s="121" t="s">
        <v>52</v>
      </c>
    </row>
    <row r="31" ht="9.75" customHeight="1"/>
    <row r="32" ht="14.25">
      <c r="A32" s="133" t="s">
        <v>13</v>
      </c>
    </row>
    <row r="33" spans="9:10" ht="10.5">
      <c r="I33" s="122" t="s">
        <v>12</v>
      </c>
      <c r="J33" s="122"/>
    </row>
    <row r="34" spans="1:9" ht="13.5" customHeight="1">
      <c r="A34" s="911" t="s">
        <v>14</v>
      </c>
      <c r="B34" s="907" t="s">
        <v>47</v>
      </c>
      <c r="C34" s="909" t="s">
        <v>48</v>
      </c>
      <c r="D34" s="909" t="s">
        <v>49</v>
      </c>
      <c r="E34" s="896" t="s">
        <v>50</v>
      </c>
      <c r="F34" s="909" t="s">
        <v>61</v>
      </c>
      <c r="G34" s="909" t="s">
        <v>11</v>
      </c>
      <c r="H34" s="896" t="s">
        <v>46</v>
      </c>
      <c r="I34" s="899" t="s">
        <v>8</v>
      </c>
    </row>
    <row r="35" spans="1:9" ht="13.5" customHeight="1" thickBot="1">
      <c r="A35" s="912"/>
      <c r="B35" s="908"/>
      <c r="C35" s="910"/>
      <c r="D35" s="910"/>
      <c r="E35" s="897"/>
      <c r="F35" s="913"/>
      <c r="G35" s="913"/>
      <c r="H35" s="898"/>
      <c r="I35" s="900"/>
    </row>
    <row r="36" spans="1:9" ht="13.5" customHeight="1" thickTop="1">
      <c r="A36" s="134" t="s">
        <v>93</v>
      </c>
      <c r="B36" s="156">
        <v>987</v>
      </c>
      <c r="C36" s="157">
        <v>869</v>
      </c>
      <c r="D36" s="157">
        <v>118</v>
      </c>
      <c r="E36" s="157">
        <v>118</v>
      </c>
      <c r="F36" s="354" t="s">
        <v>307</v>
      </c>
      <c r="G36" s="157">
        <v>2834</v>
      </c>
      <c r="H36" s="157">
        <v>91</v>
      </c>
      <c r="I36" s="175"/>
    </row>
    <row r="37" spans="1:9" ht="13.5" customHeight="1">
      <c r="A37" s="138" t="s">
        <v>602</v>
      </c>
      <c r="B37" s="164">
        <v>4144</v>
      </c>
      <c r="C37" s="181">
        <v>3955</v>
      </c>
      <c r="D37" s="181">
        <v>189</v>
      </c>
      <c r="E37" s="181">
        <v>189</v>
      </c>
      <c r="F37" s="349">
        <v>141</v>
      </c>
      <c r="G37" s="181">
        <v>2837</v>
      </c>
      <c r="H37" s="181">
        <v>139</v>
      </c>
      <c r="I37" s="166"/>
    </row>
    <row r="38" spans="1:9" ht="13.5" customHeight="1">
      <c r="A38" s="138" t="s">
        <v>98</v>
      </c>
      <c r="B38" s="164">
        <v>80</v>
      </c>
      <c r="C38" s="181">
        <v>77</v>
      </c>
      <c r="D38" s="181">
        <v>3</v>
      </c>
      <c r="E38" s="181">
        <v>3</v>
      </c>
      <c r="F38" s="349" t="s">
        <v>307</v>
      </c>
      <c r="G38" s="349" t="s">
        <v>307</v>
      </c>
      <c r="H38" s="349" t="s">
        <v>307</v>
      </c>
      <c r="I38" s="166"/>
    </row>
    <row r="39" spans="1:9" ht="13.5" customHeight="1">
      <c r="A39" s="138" t="s">
        <v>302</v>
      </c>
      <c r="B39" s="164">
        <v>13669</v>
      </c>
      <c r="C39" s="181">
        <v>13204</v>
      </c>
      <c r="D39" s="181">
        <v>465</v>
      </c>
      <c r="E39" s="181">
        <v>465</v>
      </c>
      <c r="F39" s="349">
        <v>4030</v>
      </c>
      <c r="G39" s="349" t="s">
        <v>307</v>
      </c>
      <c r="H39" s="349" t="s">
        <v>307</v>
      </c>
      <c r="I39" s="166"/>
    </row>
    <row r="40" spans="1:9" ht="13.5" customHeight="1">
      <c r="A40" s="138" t="s">
        <v>614</v>
      </c>
      <c r="B40" s="164">
        <v>481</v>
      </c>
      <c r="C40" s="181">
        <v>464</v>
      </c>
      <c r="D40" s="181">
        <v>17</v>
      </c>
      <c r="E40" s="181">
        <v>17</v>
      </c>
      <c r="F40" s="349" t="s">
        <v>307</v>
      </c>
      <c r="G40" s="181">
        <v>140</v>
      </c>
      <c r="H40" s="181">
        <v>39</v>
      </c>
      <c r="I40" s="166"/>
    </row>
    <row r="41" spans="1:9" ht="13.5" customHeight="1">
      <c r="A41" s="350" t="s">
        <v>623</v>
      </c>
      <c r="B41" s="177">
        <v>146</v>
      </c>
      <c r="C41" s="178">
        <v>110</v>
      </c>
      <c r="D41" s="178">
        <v>36</v>
      </c>
      <c r="E41" s="178">
        <v>36</v>
      </c>
      <c r="F41" s="349" t="s">
        <v>307</v>
      </c>
      <c r="G41" s="349" t="s">
        <v>307</v>
      </c>
      <c r="H41" s="349" t="s">
        <v>307</v>
      </c>
      <c r="I41" s="180"/>
    </row>
    <row r="42" spans="1:9" ht="13.5" customHeight="1">
      <c r="A42" s="350" t="s">
        <v>604</v>
      </c>
      <c r="B42" s="177">
        <v>749</v>
      </c>
      <c r="C42" s="178">
        <v>669</v>
      </c>
      <c r="D42" s="178">
        <v>80</v>
      </c>
      <c r="E42" s="178">
        <v>80</v>
      </c>
      <c r="F42" s="349" t="s">
        <v>307</v>
      </c>
      <c r="G42" s="178">
        <v>691</v>
      </c>
      <c r="H42" s="178">
        <v>28</v>
      </c>
      <c r="I42" s="180"/>
    </row>
    <row r="43" spans="1:9" ht="13.5" customHeight="1">
      <c r="A43" s="145" t="s">
        <v>99</v>
      </c>
      <c r="B43" s="167">
        <v>1541</v>
      </c>
      <c r="C43" s="169">
        <v>1329</v>
      </c>
      <c r="D43" s="169">
        <v>212</v>
      </c>
      <c r="E43" s="169">
        <v>212</v>
      </c>
      <c r="F43" s="352" t="s">
        <v>307</v>
      </c>
      <c r="G43" s="352" t="s">
        <v>307</v>
      </c>
      <c r="H43" s="352" t="s">
        <v>307</v>
      </c>
      <c r="I43" s="170"/>
    </row>
    <row r="44" spans="1:9" ht="13.5" customHeight="1">
      <c r="A44" s="151" t="s">
        <v>16</v>
      </c>
      <c r="B44" s="171"/>
      <c r="C44" s="187"/>
      <c r="D44" s="187"/>
      <c r="E44" s="172">
        <v>1120</v>
      </c>
      <c r="F44" s="353"/>
      <c r="G44" s="172">
        <v>6502</v>
      </c>
      <c r="H44" s="172">
        <v>297</v>
      </c>
      <c r="I44" s="188"/>
    </row>
    <row r="45" ht="9.75" customHeight="1">
      <c r="A45" s="189"/>
    </row>
    <row r="46" ht="14.25">
      <c r="A46" s="133" t="s">
        <v>62</v>
      </c>
    </row>
    <row r="47" ht="10.5">
      <c r="J47" s="122" t="s">
        <v>12</v>
      </c>
    </row>
    <row r="48" spans="1:10" ht="13.5" customHeight="1">
      <c r="A48" s="905" t="s">
        <v>17</v>
      </c>
      <c r="B48" s="907" t="s">
        <v>19</v>
      </c>
      <c r="C48" s="909" t="s">
        <v>51</v>
      </c>
      <c r="D48" s="909" t="s">
        <v>20</v>
      </c>
      <c r="E48" s="909" t="s">
        <v>21</v>
      </c>
      <c r="F48" s="909" t="s">
        <v>22</v>
      </c>
      <c r="G48" s="896" t="s">
        <v>23</v>
      </c>
      <c r="H48" s="896" t="s">
        <v>24</v>
      </c>
      <c r="I48" s="896" t="s">
        <v>66</v>
      </c>
      <c r="J48" s="899" t="s">
        <v>8</v>
      </c>
    </row>
    <row r="49" spans="1:10" ht="13.5" customHeight="1" thickBot="1">
      <c r="A49" s="906"/>
      <c r="B49" s="908"/>
      <c r="C49" s="910"/>
      <c r="D49" s="910"/>
      <c r="E49" s="910"/>
      <c r="F49" s="910"/>
      <c r="G49" s="897"/>
      <c r="H49" s="897"/>
      <c r="I49" s="898"/>
      <c r="J49" s="900"/>
    </row>
    <row r="50" spans="1:10" ht="13.5" customHeight="1" thickTop="1">
      <c r="A50" s="134" t="s">
        <v>624</v>
      </c>
      <c r="B50" s="586" t="s">
        <v>225</v>
      </c>
      <c r="C50" s="157">
        <v>54</v>
      </c>
      <c r="D50" s="157">
        <v>5</v>
      </c>
      <c r="E50" s="354" t="s">
        <v>114</v>
      </c>
      <c r="F50" s="354" t="s">
        <v>114</v>
      </c>
      <c r="G50" s="157">
        <v>797</v>
      </c>
      <c r="H50" s="354" t="s">
        <v>114</v>
      </c>
      <c r="I50" s="157">
        <v>790</v>
      </c>
      <c r="J50" s="158"/>
    </row>
    <row r="51" spans="1:10" ht="13.5" customHeight="1">
      <c r="A51" s="200" t="s">
        <v>18</v>
      </c>
      <c r="B51" s="215"/>
      <c r="C51" s="353"/>
      <c r="D51" s="172">
        <v>5</v>
      </c>
      <c r="E51" s="367" t="s">
        <v>114</v>
      </c>
      <c r="F51" s="367" t="s">
        <v>114</v>
      </c>
      <c r="G51" s="172">
        <v>797</v>
      </c>
      <c r="H51" s="367" t="s">
        <v>114</v>
      </c>
      <c r="I51" s="172">
        <v>790</v>
      </c>
      <c r="J51" s="173"/>
    </row>
    <row r="52" ht="10.5">
      <c r="A52" s="121" t="s">
        <v>60</v>
      </c>
    </row>
    <row r="53" ht="9.75" customHeight="1"/>
    <row r="54" ht="14.25">
      <c r="A54" s="133" t="s">
        <v>43</v>
      </c>
    </row>
    <row r="55" ht="10.5">
      <c r="D55" s="122" t="s">
        <v>12</v>
      </c>
    </row>
    <row r="56" spans="1:4" ht="21.75" thickBot="1">
      <c r="A56" s="201" t="s">
        <v>36</v>
      </c>
      <c r="B56" s="202" t="s">
        <v>41</v>
      </c>
      <c r="C56" s="203" t="s">
        <v>42</v>
      </c>
      <c r="D56" s="204" t="s">
        <v>55</v>
      </c>
    </row>
    <row r="57" spans="1:4" ht="13.5" customHeight="1" thickTop="1">
      <c r="A57" s="205" t="s">
        <v>37</v>
      </c>
      <c r="B57" s="206"/>
      <c r="C57" s="157">
        <v>642</v>
      </c>
      <c r="D57" s="207"/>
    </row>
    <row r="58" spans="1:4" ht="13.5" customHeight="1">
      <c r="A58" s="208" t="s">
        <v>38</v>
      </c>
      <c r="B58" s="209"/>
      <c r="C58" s="181">
        <v>524</v>
      </c>
      <c r="D58" s="210"/>
    </row>
    <row r="59" spans="1:4" ht="13.5" customHeight="1">
      <c r="A59" s="211" t="s">
        <v>39</v>
      </c>
      <c r="B59" s="212"/>
      <c r="C59" s="169">
        <v>1149</v>
      </c>
      <c r="D59" s="213"/>
    </row>
    <row r="60" spans="1:4" ht="13.5" customHeight="1">
      <c r="A60" s="214" t="s">
        <v>40</v>
      </c>
      <c r="B60" s="215"/>
      <c r="C60" s="172">
        <v>2315</v>
      </c>
      <c r="D60" s="216"/>
    </row>
    <row r="61" spans="1:4" ht="10.5">
      <c r="A61" s="121" t="s">
        <v>64</v>
      </c>
      <c r="B61" s="217"/>
      <c r="C61" s="217"/>
      <c r="D61" s="217"/>
    </row>
    <row r="62" spans="1:4" ht="9.75" customHeight="1">
      <c r="A62" s="218"/>
      <c r="B62" s="217"/>
      <c r="C62" s="217"/>
      <c r="D62" s="217"/>
    </row>
    <row r="63" ht="14.25">
      <c r="A63" s="133" t="s">
        <v>63</v>
      </c>
    </row>
    <row r="64" ht="10.5" customHeight="1">
      <c r="A64" s="133"/>
    </row>
    <row r="65" spans="1:11" ht="21.75" thickBot="1">
      <c r="A65" s="201" t="s">
        <v>34</v>
      </c>
      <c r="B65" s="202" t="s">
        <v>41</v>
      </c>
      <c r="C65" s="203" t="s">
        <v>42</v>
      </c>
      <c r="D65" s="203" t="s">
        <v>55</v>
      </c>
      <c r="E65" s="219" t="s">
        <v>32</v>
      </c>
      <c r="F65" s="204" t="s">
        <v>33</v>
      </c>
      <c r="G65" s="901" t="s">
        <v>44</v>
      </c>
      <c r="H65" s="902"/>
      <c r="I65" s="202" t="s">
        <v>41</v>
      </c>
      <c r="J65" s="203" t="s">
        <v>42</v>
      </c>
      <c r="K65" s="204" t="s">
        <v>55</v>
      </c>
    </row>
    <row r="66" spans="1:11" ht="13.5" customHeight="1" thickTop="1">
      <c r="A66" s="205" t="s">
        <v>26</v>
      </c>
      <c r="B66" s="368">
        <v>6.23</v>
      </c>
      <c r="C66" s="369">
        <v>7.22</v>
      </c>
      <c r="D66" s="369">
        <v>0.99</v>
      </c>
      <c r="E66" s="370">
        <v>-15</v>
      </c>
      <c r="F66" s="371">
        <v>-20</v>
      </c>
      <c r="G66" s="946" t="s">
        <v>84</v>
      </c>
      <c r="H66" s="947"/>
      <c r="I66" s="220"/>
      <c r="J66" s="221">
        <v>218.6</v>
      </c>
      <c r="K66" s="222"/>
    </row>
    <row r="67" spans="1:11" ht="13.5" customHeight="1">
      <c r="A67" s="208" t="s">
        <v>27</v>
      </c>
      <c r="B67" s="223"/>
      <c r="C67" s="372">
        <v>60.24</v>
      </c>
      <c r="D67" s="373"/>
      <c r="E67" s="374">
        <v>-20</v>
      </c>
      <c r="F67" s="375">
        <v>-40</v>
      </c>
      <c r="G67" s="948" t="s">
        <v>83</v>
      </c>
      <c r="H67" s="949"/>
      <c r="I67" s="223"/>
      <c r="J67" s="224">
        <v>30.5</v>
      </c>
      <c r="K67" s="225"/>
    </row>
    <row r="68" spans="1:11" ht="13.5" customHeight="1">
      <c r="A68" s="208" t="s">
        <v>28</v>
      </c>
      <c r="B68" s="377">
        <v>14.2</v>
      </c>
      <c r="C68" s="224">
        <v>14.9</v>
      </c>
      <c r="D68" s="224">
        <v>0.7</v>
      </c>
      <c r="E68" s="378">
        <v>25</v>
      </c>
      <c r="F68" s="379">
        <v>35</v>
      </c>
      <c r="G68" s="948" t="s">
        <v>621</v>
      </c>
      <c r="H68" s="949"/>
      <c r="I68" s="223"/>
      <c r="J68" s="224">
        <v>7.3</v>
      </c>
      <c r="K68" s="225"/>
    </row>
    <row r="69" spans="1:11" ht="13.5" customHeight="1">
      <c r="A69" s="208" t="s">
        <v>29</v>
      </c>
      <c r="B69" s="380"/>
      <c r="C69" s="224">
        <v>105.8</v>
      </c>
      <c r="D69" s="381"/>
      <c r="E69" s="378">
        <v>350</v>
      </c>
      <c r="F69" s="382"/>
      <c r="G69" s="948" t="s">
        <v>622</v>
      </c>
      <c r="H69" s="949"/>
      <c r="I69" s="223"/>
      <c r="J69" s="224">
        <v>0</v>
      </c>
      <c r="K69" s="225"/>
    </row>
    <row r="70" spans="1:11" ht="13.5" customHeight="1">
      <c r="A70" s="208" t="s">
        <v>30</v>
      </c>
      <c r="B70" s="383">
        <v>0.67</v>
      </c>
      <c r="C70" s="372">
        <v>0.7</v>
      </c>
      <c r="D70" s="372">
        <v>0.03</v>
      </c>
      <c r="E70" s="384"/>
      <c r="F70" s="385"/>
      <c r="G70" s="948" t="s">
        <v>425</v>
      </c>
      <c r="H70" s="949"/>
      <c r="I70" s="223"/>
      <c r="J70" s="224">
        <v>17.6</v>
      </c>
      <c r="K70" s="225"/>
    </row>
    <row r="71" spans="1:11" ht="13.5" customHeight="1">
      <c r="A71" s="386" t="s">
        <v>31</v>
      </c>
      <c r="B71" s="387">
        <v>78.8</v>
      </c>
      <c r="C71" s="232">
        <v>82</v>
      </c>
      <c r="D71" s="232">
        <v>3.2</v>
      </c>
      <c r="E71" s="389"/>
      <c r="F71" s="390"/>
      <c r="G71" s="894"/>
      <c r="H71" s="895"/>
      <c r="I71" s="231"/>
      <c r="J71" s="232"/>
      <c r="K71" s="233"/>
    </row>
    <row r="72" ht="10.5">
      <c r="A72" s="121" t="s">
        <v>65</v>
      </c>
    </row>
    <row r="73" ht="10.5">
      <c r="A73" s="121" t="s">
        <v>235</v>
      </c>
    </row>
  </sheetData>
  <sheetProtection password="81BD" sheet="1"/>
  <mergeCells count="43">
    <mergeCell ref="G67:H67"/>
    <mergeCell ref="G68:H68"/>
    <mergeCell ref="G69:H69"/>
    <mergeCell ref="G70:H70"/>
    <mergeCell ref="G71:H71"/>
    <mergeCell ref="G48:G49"/>
    <mergeCell ref="H48:H49"/>
    <mergeCell ref="I48:I49"/>
    <mergeCell ref="J48:J49"/>
    <mergeCell ref="G65:H65"/>
    <mergeCell ref="G66:H66"/>
    <mergeCell ref="A48:A49"/>
    <mergeCell ref="B48:B49"/>
    <mergeCell ref="C48:C49"/>
    <mergeCell ref="D48:D49"/>
    <mergeCell ref="E48:E49"/>
    <mergeCell ref="F48:F49"/>
    <mergeCell ref="I15:I16"/>
    <mergeCell ref="A34:A35"/>
    <mergeCell ref="B34:B35"/>
    <mergeCell ref="C34:C35"/>
    <mergeCell ref="D34:D35"/>
    <mergeCell ref="E34:E35"/>
    <mergeCell ref="F34:F35"/>
    <mergeCell ref="G34:G35"/>
    <mergeCell ref="H34:H35"/>
    <mergeCell ref="I34:I35"/>
    <mergeCell ref="G8:G9"/>
    <mergeCell ref="H8:H9"/>
    <mergeCell ref="A15:A16"/>
    <mergeCell ref="B15:B16"/>
    <mergeCell ref="C15:C16"/>
    <mergeCell ref="D15:D16"/>
    <mergeCell ref="E15:E16"/>
    <mergeCell ref="F15:F16"/>
    <mergeCell ref="G15:G16"/>
    <mergeCell ref="H15:H16"/>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7" r:id="rId1"/>
  <colBreaks count="1" manualBreakCount="1">
    <brk id="11" max="72" man="1"/>
  </colBreaks>
</worksheet>
</file>

<file path=xl/worksheets/sheet27.xml><?xml version="1.0" encoding="utf-8"?>
<worksheet xmlns="http://schemas.openxmlformats.org/spreadsheetml/2006/main" xmlns:r="http://schemas.openxmlformats.org/officeDocument/2006/relationships">
  <dimension ref="A1:M73"/>
  <sheetViews>
    <sheetView view="pageBreakPreview" zoomScaleSheetLayoutView="10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625</v>
      </c>
      <c r="B4" s="124"/>
      <c r="G4" s="125" t="s">
        <v>56</v>
      </c>
      <c r="H4" s="126" t="s">
        <v>57</v>
      </c>
      <c r="I4" s="127" t="s">
        <v>58</v>
      </c>
      <c r="J4" s="128" t="s">
        <v>59</v>
      </c>
    </row>
    <row r="5" spans="7:10" ht="13.5" customHeight="1" thickTop="1">
      <c r="G5" s="129">
        <v>3337</v>
      </c>
      <c r="H5" s="130">
        <v>420</v>
      </c>
      <c r="I5" s="131">
        <v>221</v>
      </c>
      <c r="J5" s="132">
        <v>3979</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5887</v>
      </c>
      <c r="C10" s="136">
        <v>5514</v>
      </c>
      <c r="D10" s="136">
        <v>373</v>
      </c>
      <c r="E10" s="136">
        <v>373</v>
      </c>
      <c r="F10" s="617">
        <v>229</v>
      </c>
      <c r="G10" s="136">
        <v>5613</v>
      </c>
      <c r="H10" s="740" t="s">
        <v>626</v>
      </c>
    </row>
    <row r="11" spans="1:8" ht="13.5" customHeight="1">
      <c r="A11" s="151" t="s">
        <v>1</v>
      </c>
      <c r="B11" s="152">
        <f>SUM(B10:B10)</f>
        <v>5887</v>
      </c>
      <c r="C11" s="153">
        <f>SUM(C10:C10)</f>
        <v>5514</v>
      </c>
      <c r="D11" s="153">
        <f>SUM(D10:D10)</f>
        <v>373</v>
      </c>
      <c r="E11" s="153">
        <f>SUM(E10:E10)</f>
        <v>373</v>
      </c>
      <c r="F11" s="592"/>
      <c r="G11" s="153">
        <f>SUM(G10:G10)</f>
        <v>5613</v>
      </c>
      <c r="H11" s="155"/>
    </row>
    <row r="12" ht="9.75" customHeight="1"/>
    <row r="13" ht="14.25">
      <c r="A13" s="133" t="s">
        <v>10</v>
      </c>
    </row>
    <row r="14" spans="9:12" ht="10.5">
      <c r="I14" s="122" t="s">
        <v>12</v>
      </c>
      <c r="K14" s="122"/>
      <c r="L14" s="122"/>
    </row>
    <row r="15" spans="1:9" ht="13.5" customHeight="1">
      <c r="A15" s="911" t="s">
        <v>0</v>
      </c>
      <c r="B15" s="907" t="s">
        <v>47</v>
      </c>
      <c r="C15" s="909" t="s">
        <v>48</v>
      </c>
      <c r="D15" s="909" t="s">
        <v>49</v>
      </c>
      <c r="E15" s="896" t="s">
        <v>50</v>
      </c>
      <c r="F15" s="909" t="s">
        <v>61</v>
      </c>
      <c r="G15" s="909" t="s">
        <v>11</v>
      </c>
      <c r="H15" s="896" t="s">
        <v>45</v>
      </c>
      <c r="I15" s="899" t="s">
        <v>8</v>
      </c>
    </row>
    <row r="16" spans="1:9" ht="13.5" customHeight="1" thickBot="1">
      <c r="A16" s="912"/>
      <c r="B16" s="908"/>
      <c r="C16" s="910"/>
      <c r="D16" s="910"/>
      <c r="E16" s="897"/>
      <c r="F16" s="913"/>
      <c r="G16" s="913"/>
      <c r="H16" s="898"/>
      <c r="I16" s="900"/>
    </row>
    <row r="17" spans="1:9" ht="13.5" customHeight="1" thickTop="1">
      <c r="A17" s="134" t="s">
        <v>84</v>
      </c>
      <c r="B17" s="156">
        <v>207</v>
      </c>
      <c r="C17" s="157">
        <v>138</v>
      </c>
      <c r="D17" s="157">
        <v>69</v>
      </c>
      <c r="E17" s="157">
        <v>851</v>
      </c>
      <c r="F17" s="157">
        <v>3</v>
      </c>
      <c r="G17" s="157">
        <v>119</v>
      </c>
      <c r="H17" s="354" t="s">
        <v>627</v>
      </c>
      <c r="I17" s="158" t="s">
        <v>628</v>
      </c>
    </row>
    <row r="18" spans="1:9" ht="13.5" customHeight="1">
      <c r="A18" s="138" t="s">
        <v>629</v>
      </c>
      <c r="B18" s="164">
        <v>765</v>
      </c>
      <c r="C18" s="181">
        <v>753</v>
      </c>
      <c r="D18" s="181">
        <v>12</v>
      </c>
      <c r="E18" s="181">
        <v>10</v>
      </c>
      <c r="F18" s="181">
        <v>113</v>
      </c>
      <c r="G18" s="181">
        <v>2675</v>
      </c>
      <c r="H18" s="181">
        <v>2662</v>
      </c>
      <c r="I18" s="166" t="s">
        <v>354</v>
      </c>
    </row>
    <row r="19" spans="1:9" ht="13.5" customHeight="1">
      <c r="A19" s="355" t="s">
        <v>296</v>
      </c>
      <c r="B19" s="356">
        <v>1921</v>
      </c>
      <c r="C19" s="357">
        <v>1794</v>
      </c>
      <c r="D19" s="357">
        <v>127</v>
      </c>
      <c r="E19" s="357">
        <v>127</v>
      </c>
      <c r="F19" s="357">
        <v>126</v>
      </c>
      <c r="G19" s="358" t="s">
        <v>627</v>
      </c>
      <c r="H19" s="358" t="s">
        <v>627</v>
      </c>
      <c r="I19" s="359"/>
    </row>
    <row r="20" spans="1:9" ht="13.5" customHeight="1">
      <c r="A20" s="145" t="s">
        <v>250</v>
      </c>
      <c r="B20" s="167">
        <v>1373</v>
      </c>
      <c r="C20" s="169">
        <v>1362</v>
      </c>
      <c r="D20" s="169">
        <v>11</v>
      </c>
      <c r="E20" s="169">
        <v>11</v>
      </c>
      <c r="F20" s="169">
        <v>140</v>
      </c>
      <c r="G20" s="352" t="s">
        <v>627</v>
      </c>
      <c r="H20" s="352" t="s">
        <v>627</v>
      </c>
      <c r="I20" s="170"/>
    </row>
    <row r="21" spans="1:9" ht="13.5" customHeight="1">
      <c r="A21" s="151" t="s">
        <v>15</v>
      </c>
      <c r="B21" s="171"/>
      <c r="C21" s="187"/>
      <c r="D21" s="187"/>
      <c r="E21" s="172">
        <f>SUM(E17:E20)</f>
        <v>999</v>
      </c>
      <c r="F21" s="353"/>
      <c r="G21" s="172">
        <f>SUM(G17:G18)</f>
        <v>2794</v>
      </c>
      <c r="H21" s="172">
        <f>SUM(H17:H18)</f>
        <v>2662</v>
      </c>
      <c r="I21" s="173"/>
    </row>
    <row r="22" ht="10.5">
      <c r="A22" s="121" t="s">
        <v>25</v>
      </c>
    </row>
    <row r="23" ht="10.5">
      <c r="A23" s="121" t="s">
        <v>54</v>
      </c>
    </row>
    <row r="24" ht="10.5">
      <c r="A24" s="121" t="s">
        <v>53</v>
      </c>
    </row>
    <row r="25" ht="10.5">
      <c r="A25" s="121" t="s">
        <v>52</v>
      </c>
    </row>
    <row r="26" ht="9.75" customHeight="1"/>
    <row r="27" ht="14.25">
      <c r="A27" s="133" t="s">
        <v>13</v>
      </c>
    </row>
    <row r="28" spans="9:10" ht="10.5">
      <c r="I28" s="122" t="s">
        <v>12</v>
      </c>
      <c r="J28" s="122"/>
    </row>
    <row r="29" spans="1:9" ht="13.5" customHeight="1">
      <c r="A29" s="911" t="s">
        <v>14</v>
      </c>
      <c r="B29" s="907" t="s">
        <v>47</v>
      </c>
      <c r="C29" s="909" t="s">
        <v>48</v>
      </c>
      <c r="D29" s="909" t="s">
        <v>49</v>
      </c>
      <c r="E29" s="896" t="s">
        <v>50</v>
      </c>
      <c r="F29" s="909" t="s">
        <v>61</v>
      </c>
      <c r="G29" s="909" t="s">
        <v>11</v>
      </c>
      <c r="H29" s="896" t="s">
        <v>46</v>
      </c>
      <c r="I29" s="899" t="s">
        <v>8</v>
      </c>
    </row>
    <row r="30" spans="1:9" ht="13.5" customHeight="1" thickBot="1">
      <c r="A30" s="912"/>
      <c r="B30" s="908"/>
      <c r="C30" s="910"/>
      <c r="D30" s="910"/>
      <c r="E30" s="897"/>
      <c r="F30" s="913"/>
      <c r="G30" s="913"/>
      <c r="H30" s="898"/>
      <c r="I30" s="900"/>
    </row>
    <row r="31" spans="1:9" ht="13.5" customHeight="1" thickTop="1">
      <c r="A31" s="134" t="s">
        <v>93</v>
      </c>
      <c r="B31" s="156">
        <v>987</v>
      </c>
      <c r="C31" s="157">
        <v>869</v>
      </c>
      <c r="D31" s="157">
        <v>118</v>
      </c>
      <c r="E31" s="157">
        <v>118</v>
      </c>
      <c r="F31" s="354" t="s">
        <v>630</v>
      </c>
      <c r="G31" s="174">
        <v>2834</v>
      </c>
      <c r="H31" s="157">
        <v>261</v>
      </c>
      <c r="I31" s="175"/>
    </row>
    <row r="32" spans="1:9" ht="13.5" customHeight="1">
      <c r="A32" s="134" t="s">
        <v>90</v>
      </c>
      <c r="B32" s="159">
        <v>52</v>
      </c>
      <c r="C32" s="160">
        <v>35</v>
      </c>
      <c r="D32" s="160">
        <v>17</v>
      </c>
      <c r="E32" s="160">
        <v>17</v>
      </c>
      <c r="F32" s="361" t="s">
        <v>627</v>
      </c>
      <c r="G32" s="361" t="s">
        <v>630</v>
      </c>
      <c r="H32" s="361" t="s">
        <v>630</v>
      </c>
      <c r="I32" s="158"/>
    </row>
    <row r="33" spans="1:9" ht="13.5" customHeight="1">
      <c r="A33" s="134" t="s">
        <v>631</v>
      </c>
      <c r="B33" s="159">
        <v>80</v>
      </c>
      <c r="C33" s="160">
        <v>77</v>
      </c>
      <c r="D33" s="160">
        <v>3</v>
      </c>
      <c r="E33" s="160">
        <v>3</v>
      </c>
      <c r="F33" s="361" t="s">
        <v>630</v>
      </c>
      <c r="G33" s="361" t="s">
        <v>630</v>
      </c>
      <c r="H33" s="361" t="s">
        <v>630</v>
      </c>
      <c r="I33" s="158"/>
    </row>
    <row r="34" spans="1:9" ht="13.5" customHeight="1">
      <c r="A34" s="134" t="s">
        <v>302</v>
      </c>
      <c r="B34" s="159">
        <v>13669</v>
      </c>
      <c r="C34" s="160">
        <v>13204</v>
      </c>
      <c r="D34" s="160">
        <v>465</v>
      </c>
      <c r="E34" s="160">
        <v>465</v>
      </c>
      <c r="F34" s="160">
        <v>4030</v>
      </c>
      <c r="G34" s="361" t="s">
        <v>630</v>
      </c>
      <c r="H34" s="361" t="s">
        <v>630</v>
      </c>
      <c r="I34" s="158"/>
    </row>
    <row r="35" spans="1:9" ht="13.5" customHeight="1">
      <c r="A35" s="134" t="s">
        <v>91</v>
      </c>
      <c r="B35" s="159">
        <v>2353</v>
      </c>
      <c r="C35" s="160">
        <v>2262</v>
      </c>
      <c r="D35" s="160">
        <v>91</v>
      </c>
      <c r="E35" s="160">
        <v>91</v>
      </c>
      <c r="F35" s="160">
        <v>189</v>
      </c>
      <c r="G35" s="163">
        <v>1281</v>
      </c>
      <c r="H35" s="160">
        <v>102</v>
      </c>
      <c r="I35" s="158"/>
    </row>
    <row r="36" spans="1:9" ht="13.5" customHeight="1">
      <c r="A36" s="134" t="s">
        <v>94</v>
      </c>
      <c r="B36" s="159">
        <v>1749</v>
      </c>
      <c r="C36" s="160">
        <v>1720</v>
      </c>
      <c r="D36" s="160">
        <v>29</v>
      </c>
      <c r="E36" s="160">
        <v>29</v>
      </c>
      <c r="F36" s="361" t="s">
        <v>630</v>
      </c>
      <c r="G36" s="163">
        <v>3294</v>
      </c>
      <c r="H36" s="160">
        <v>260</v>
      </c>
      <c r="I36" s="158"/>
    </row>
    <row r="37" spans="1:9" ht="13.5" customHeight="1">
      <c r="A37" s="134" t="s">
        <v>623</v>
      </c>
      <c r="B37" s="159">
        <v>146</v>
      </c>
      <c r="C37" s="160">
        <v>110</v>
      </c>
      <c r="D37" s="160">
        <v>36</v>
      </c>
      <c r="E37" s="160">
        <v>36</v>
      </c>
      <c r="F37" s="361" t="s">
        <v>630</v>
      </c>
      <c r="G37" s="361" t="s">
        <v>630</v>
      </c>
      <c r="H37" s="361" t="s">
        <v>630</v>
      </c>
      <c r="I37" s="158"/>
    </row>
    <row r="38" spans="1:9" ht="13.5" customHeight="1">
      <c r="A38" s="138" t="s">
        <v>632</v>
      </c>
      <c r="B38" s="164">
        <v>749</v>
      </c>
      <c r="C38" s="181">
        <v>669</v>
      </c>
      <c r="D38" s="181">
        <v>80</v>
      </c>
      <c r="E38" s="181">
        <v>80</v>
      </c>
      <c r="F38" s="349" t="s">
        <v>630</v>
      </c>
      <c r="G38" s="165">
        <v>691</v>
      </c>
      <c r="H38" s="181">
        <v>39</v>
      </c>
      <c r="I38" s="166"/>
    </row>
    <row r="39" spans="1:9" ht="13.5" customHeight="1">
      <c r="A39" s="355" t="s">
        <v>99</v>
      </c>
      <c r="B39" s="356">
        <v>1541</v>
      </c>
      <c r="C39" s="357">
        <v>1329</v>
      </c>
      <c r="D39" s="357">
        <v>212</v>
      </c>
      <c r="E39" s="357">
        <v>212</v>
      </c>
      <c r="F39" s="358" t="s">
        <v>630</v>
      </c>
      <c r="G39" s="358" t="s">
        <v>630</v>
      </c>
      <c r="H39" s="358" t="s">
        <v>630</v>
      </c>
      <c r="I39" s="359"/>
    </row>
    <row r="40" spans="1:9" ht="13.5" customHeight="1">
      <c r="A40" s="138" t="s">
        <v>633</v>
      </c>
      <c r="B40" s="164">
        <v>2</v>
      </c>
      <c r="C40" s="181">
        <v>1</v>
      </c>
      <c r="D40" s="181">
        <v>1</v>
      </c>
      <c r="E40" s="349" t="s">
        <v>630</v>
      </c>
      <c r="F40" s="349" t="s">
        <v>627</v>
      </c>
      <c r="G40" s="349" t="s">
        <v>627</v>
      </c>
      <c r="H40" s="349" t="s">
        <v>630</v>
      </c>
      <c r="I40" s="166"/>
    </row>
    <row r="41" spans="1:9" ht="13.5" customHeight="1">
      <c r="A41" s="350" t="s">
        <v>634</v>
      </c>
      <c r="B41" s="177">
        <v>2111</v>
      </c>
      <c r="C41" s="178">
        <v>2107</v>
      </c>
      <c r="D41" s="178">
        <v>5</v>
      </c>
      <c r="E41" s="178">
        <v>5</v>
      </c>
      <c r="F41" s="351" t="s">
        <v>627</v>
      </c>
      <c r="G41" s="351" t="s">
        <v>627</v>
      </c>
      <c r="H41" s="351" t="s">
        <v>627</v>
      </c>
      <c r="I41" s="180"/>
    </row>
    <row r="42" spans="1:9" ht="13.5" customHeight="1">
      <c r="A42" s="350" t="s">
        <v>635</v>
      </c>
      <c r="B42" s="177">
        <v>13</v>
      </c>
      <c r="C42" s="178">
        <v>10</v>
      </c>
      <c r="D42" s="178">
        <v>3</v>
      </c>
      <c r="E42" s="178">
        <v>3</v>
      </c>
      <c r="F42" s="178">
        <v>0</v>
      </c>
      <c r="G42" s="178">
        <v>52</v>
      </c>
      <c r="H42" s="351" t="s">
        <v>627</v>
      </c>
      <c r="I42" s="741" t="s">
        <v>636</v>
      </c>
    </row>
    <row r="43" spans="1:9" ht="13.5" customHeight="1">
      <c r="A43" s="145" t="s">
        <v>100</v>
      </c>
      <c r="B43" s="167">
        <v>154</v>
      </c>
      <c r="C43" s="169">
        <v>90</v>
      </c>
      <c r="D43" s="169">
        <v>64</v>
      </c>
      <c r="E43" s="169">
        <v>820</v>
      </c>
      <c r="F43" s="352" t="s">
        <v>627</v>
      </c>
      <c r="G43" s="169">
        <v>981</v>
      </c>
      <c r="H43" s="352" t="s">
        <v>627</v>
      </c>
      <c r="I43" s="170" t="s">
        <v>341</v>
      </c>
    </row>
    <row r="44" spans="1:9" ht="13.5" customHeight="1">
      <c r="A44" s="151" t="s">
        <v>16</v>
      </c>
      <c r="B44" s="171"/>
      <c r="C44" s="187"/>
      <c r="D44" s="187"/>
      <c r="E44" s="172">
        <f>SUM(E31:E43)</f>
        <v>1879</v>
      </c>
      <c r="F44" s="353"/>
      <c r="G44" s="172">
        <f>SUM(G31:G43)</f>
        <v>9133</v>
      </c>
      <c r="H44" s="172">
        <f>SUM(H31:H43)</f>
        <v>662</v>
      </c>
      <c r="I44" s="188"/>
    </row>
    <row r="45" ht="9.75" customHeight="1">
      <c r="A45" s="189"/>
    </row>
    <row r="46" ht="14.25">
      <c r="A46" s="133" t="s">
        <v>62</v>
      </c>
    </row>
    <row r="47" ht="10.5">
      <c r="J47" s="122" t="s">
        <v>12</v>
      </c>
    </row>
    <row r="48" spans="1:10" ht="13.5" customHeight="1">
      <c r="A48" s="905" t="s">
        <v>17</v>
      </c>
      <c r="B48" s="907" t="s">
        <v>19</v>
      </c>
      <c r="C48" s="909" t="s">
        <v>51</v>
      </c>
      <c r="D48" s="909" t="s">
        <v>20</v>
      </c>
      <c r="E48" s="909" t="s">
        <v>21</v>
      </c>
      <c r="F48" s="909" t="s">
        <v>22</v>
      </c>
      <c r="G48" s="896" t="s">
        <v>23</v>
      </c>
      <c r="H48" s="896" t="s">
        <v>24</v>
      </c>
      <c r="I48" s="896" t="s">
        <v>66</v>
      </c>
      <c r="J48" s="899" t="s">
        <v>8</v>
      </c>
    </row>
    <row r="49" spans="1:10" ht="13.5" customHeight="1" thickBot="1">
      <c r="A49" s="906"/>
      <c r="B49" s="908"/>
      <c r="C49" s="910"/>
      <c r="D49" s="910"/>
      <c r="E49" s="910"/>
      <c r="F49" s="910"/>
      <c r="G49" s="897"/>
      <c r="H49" s="897"/>
      <c r="I49" s="898"/>
      <c r="J49" s="900"/>
    </row>
    <row r="50" spans="1:10" ht="13.5" customHeight="1" thickTop="1">
      <c r="A50" s="134" t="s">
        <v>637</v>
      </c>
      <c r="B50" s="742" t="s">
        <v>225</v>
      </c>
      <c r="C50" s="157">
        <v>91</v>
      </c>
      <c r="D50" s="157">
        <v>5</v>
      </c>
      <c r="E50" s="354" t="s">
        <v>630</v>
      </c>
      <c r="F50" s="354" t="s">
        <v>630</v>
      </c>
      <c r="G50" s="354" t="s">
        <v>630</v>
      </c>
      <c r="H50" s="354" t="s">
        <v>630</v>
      </c>
      <c r="I50" s="354" t="s">
        <v>630</v>
      </c>
      <c r="J50" s="158"/>
    </row>
    <row r="51" spans="1:10" ht="13.5" customHeight="1">
      <c r="A51" s="200" t="s">
        <v>18</v>
      </c>
      <c r="B51" s="215"/>
      <c r="C51" s="353"/>
      <c r="D51" s="172">
        <v>5</v>
      </c>
      <c r="E51" s="367" t="s">
        <v>630</v>
      </c>
      <c r="F51" s="367" t="s">
        <v>630</v>
      </c>
      <c r="G51" s="367" t="s">
        <v>630</v>
      </c>
      <c r="H51" s="367" t="s">
        <v>630</v>
      </c>
      <c r="I51" s="367" t="s">
        <v>630</v>
      </c>
      <c r="J51" s="173"/>
    </row>
    <row r="52" ht="10.5">
      <c r="A52" s="121" t="s">
        <v>60</v>
      </c>
    </row>
    <row r="53" ht="9.75" customHeight="1"/>
    <row r="54" ht="14.25">
      <c r="A54" s="133" t="s">
        <v>43</v>
      </c>
    </row>
    <row r="55" ht="10.5">
      <c r="D55" s="122" t="s">
        <v>12</v>
      </c>
    </row>
    <row r="56" spans="1:4" ht="21.75" thickBot="1">
      <c r="A56" s="201" t="s">
        <v>36</v>
      </c>
      <c r="B56" s="202" t="s">
        <v>41</v>
      </c>
      <c r="C56" s="203" t="s">
        <v>42</v>
      </c>
      <c r="D56" s="204" t="s">
        <v>55</v>
      </c>
    </row>
    <row r="57" spans="1:4" ht="13.5" customHeight="1" thickTop="1">
      <c r="A57" s="205" t="s">
        <v>37</v>
      </c>
      <c r="B57" s="206"/>
      <c r="C57" s="157">
        <v>1574</v>
      </c>
      <c r="D57" s="207"/>
    </row>
    <row r="58" spans="1:4" ht="13.5" customHeight="1">
      <c r="A58" s="208" t="s">
        <v>38</v>
      </c>
      <c r="B58" s="209"/>
      <c r="C58" s="181">
        <v>451</v>
      </c>
      <c r="D58" s="210"/>
    </row>
    <row r="59" spans="1:4" ht="13.5" customHeight="1">
      <c r="A59" s="211" t="s">
        <v>39</v>
      </c>
      <c r="B59" s="212"/>
      <c r="C59" s="169">
        <v>1457</v>
      </c>
      <c r="D59" s="213"/>
    </row>
    <row r="60" spans="1:4" ht="13.5" customHeight="1">
      <c r="A60" s="214" t="s">
        <v>40</v>
      </c>
      <c r="B60" s="215"/>
      <c r="C60" s="172">
        <f>SUM(C57:C59)</f>
        <v>3482</v>
      </c>
      <c r="D60" s="216"/>
    </row>
    <row r="61" spans="1:4" ht="10.5">
      <c r="A61" s="121" t="s">
        <v>64</v>
      </c>
      <c r="B61" s="217"/>
      <c r="C61" s="217"/>
      <c r="D61" s="217"/>
    </row>
    <row r="62" spans="1:4" ht="9.75" customHeight="1">
      <c r="A62" s="218"/>
      <c r="B62" s="217"/>
      <c r="C62" s="217"/>
      <c r="D62" s="217"/>
    </row>
    <row r="63" ht="14.25">
      <c r="A63" s="133" t="s">
        <v>63</v>
      </c>
    </row>
    <row r="64" ht="10.5" customHeight="1">
      <c r="A64" s="133"/>
    </row>
    <row r="65" spans="1:11" ht="21.75" thickBot="1">
      <c r="A65" s="201" t="s">
        <v>34</v>
      </c>
      <c r="B65" s="202" t="s">
        <v>41</v>
      </c>
      <c r="C65" s="203" t="s">
        <v>42</v>
      </c>
      <c r="D65" s="203" t="s">
        <v>55</v>
      </c>
      <c r="E65" s="219" t="s">
        <v>32</v>
      </c>
      <c r="F65" s="204" t="s">
        <v>33</v>
      </c>
      <c r="G65" s="901" t="s">
        <v>44</v>
      </c>
      <c r="H65" s="902"/>
      <c r="I65" s="202" t="s">
        <v>41</v>
      </c>
      <c r="J65" s="203" t="s">
        <v>42</v>
      </c>
      <c r="K65" s="204" t="s">
        <v>55</v>
      </c>
    </row>
    <row r="66" spans="1:11" ht="13.5" customHeight="1" thickTop="1">
      <c r="A66" s="205" t="s">
        <v>26</v>
      </c>
      <c r="B66" s="5">
        <v>9.9</v>
      </c>
      <c r="C66" s="369">
        <v>9.36</v>
      </c>
      <c r="D66" s="369">
        <f>C66-B66</f>
        <v>-0.5400000000000009</v>
      </c>
      <c r="E66" s="743" t="s">
        <v>591</v>
      </c>
      <c r="F66" s="744" t="s">
        <v>232</v>
      </c>
      <c r="G66" s="978" t="s">
        <v>84</v>
      </c>
      <c r="H66" s="979"/>
      <c r="I66" s="220"/>
      <c r="J66" s="221">
        <v>425.3</v>
      </c>
      <c r="K66" s="222"/>
    </row>
    <row r="67" spans="1:11" ht="13.5" customHeight="1">
      <c r="A67" s="208" t="s">
        <v>27</v>
      </c>
      <c r="B67" s="223"/>
      <c r="C67" s="372">
        <v>34.45</v>
      </c>
      <c r="D67" s="373"/>
      <c r="E67" s="378" t="s">
        <v>232</v>
      </c>
      <c r="F67" s="379" t="s">
        <v>234</v>
      </c>
      <c r="G67" s="948" t="s">
        <v>638</v>
      </c>
      <c r="H67" s="949"/>
      <c r="I67" s="223"/>
      <c r="J67" s="224">
        <v>128.8</v>
      </c>
      <c r="K67" s="225"/>
    </row>
    <row r="68" spans="1:11" ht="13.5" customHeight="1">
      <c r="A68" s="208" t="s">
        <v>28</v>
      </c>
      <c r="B68" s="377">
        <v>7</v>
      </c>
      <c r="C68" s="224">
        <v>6.9</v>
      </c>
      <c r="D68" s="372">
        <f>C68-B68</f>
        <v>-0.09999999999999964</v>
      </c>
      <c r="E68" s="378">
        <v>25</v>
      </c>
      <c r="F68" s="379">
        <v>35</v>
      </c>
      <c r="G68" s="948"/>
      <c r="H68" s="949"/>
      <c r="I68" s="223"/>
      <c r="J68" s="224"/>
      <c r="K68" s="225"/>
    </row>
    <row r="69" spans="1:11" ht="13.5" customHeight="1">
      <c r="A69" s="208" t="s">
        <v>29</v>
      </c>
      <c r="B69" s="380"/>
      <c r="C69" s="224">
        <v>43.3</v>
      </c>
      <c r="D69" s="381"/>
      <c r="E69" s="378">
        <v>350</v>
      </c>
      <c r="F69" s="382"/>
      <c r="G69" s="948"/>
      <c r="H69" s="949"/>
      <c r="I69" s="223"/>
      <c r="J69" s="224"/>
      <c r="K69" s="225"/>
    </row>
    <row r="70" spans="1:11" ht="13.5" customHeight="1">
      <c r="A70" s="208" t="s">
        <v>30</v>
      </c>
      <c r="B70" s="383">
        <v>0.8</v>
      </c>
      <c r="C70" s="372">
        <v>0.83</v>
      </c>
      <c r="D70" s="372">
        <f>C70-B70</f>
        <v>0.029999999999999916</v>
      </c>
      <c r="E70" s="384"/>
      <c r="F70" s="385"/>
      <c r="G70" s="948"/>
      <c r="H70" s="949"/>
      <c r="I70" s="223"/>
      <c r="J70" s="224"/>
      <c r="K70" s="225"/>
    </row>
    <row r="71" spans="1:11" ht="13.5" customHeight="1">
      <c r="A71" s="386" t="s">
        <v>31</v>
      </c>
      <c r="B71" s="387">
        <v>69.2</v>
      </c>
      <c r="C71" s="232">
        <v>72</v>
      </c>
      <c r="D71" s="388">
        <f>C71-B71</f>
        <v>2.799999999999997</v>
      </c>
      <c r="E71" s="389"/>
      <c r="F71" s="390"/>
      <c r="G71" s="894"/>
      <c r="H71" s="895"/>
      <c r="I71" s="231"/>
      <c r="J71" s="232"/>
      <c r="K71" s="233"/>
    </row>
    <row r="72" ht="10.5">
      <c r="A72" s="121" t="s">
        <v>65</v>
      </c>
    </row>
    <row r="73" ht="10.5">
      <c r="A73" s="121" t="s">
        <v>639</v>
      </c>
    </row>
  </sheetData>
  <sheetProtection password="81BD" sheet="1"/>
  <mergeCells count="43">
    <mergeCell ref="G67:H67"/>
    <mergeCell ref="G68:H68"/>
    <mergeCell ref="G69:H69"/>
    <mergeCell ref="G70:H70"/>
    <mergeCell ref="G71:H71"/>
    <mergeCell ref="G48:G49"/>
    <mergeCell ref="H48:H49"/>
    <mergeCell ref="I48:I49"/>
    <mergeCell ref="J48:J49"/>
    <mergeCell ref="G65:H65"/>
    <mergeCell ref="G66:H66"/>
    <mergeCell ref="A48:A49"/>
    <mergeCell ref="B48:B49"/>
    <mergeCell ref="C48:C49"/>
    <mergeCell ref="D48:D49"/>
    <mergeCell ref="E48:E49"/>
    <mergeCell ref="F48:F49"/>
    <mergeCell ref="I15:I16"/>
    <mergeCell ref="A29:A30"/>
    <mergeCell ref="B29:B30"/>
    <mergeCell ref="C29:C30"/>
    <mergeCell ref="D29:D30"/>
    <mergeCell ref="E29:E30"/>
    <mergeCell ref="F29:F30"/>
    <mergeCell ref="G29:G30"/>
    <mergeCell ref="H29:H30"/>
    <mergeCell ref="I29:I30"/>
    <mergeCell ref="G8:G9"/>
    <mergeCell ref="H8:H9"/>
    <mergeCell ref="A15:A16"/>
    <mergeCell ref="B15:B16"/>
    <mergeCell ref="C15:C16"/>
    <mergeCell ref="D15:D16"/>
    <mergeCell ref="E15:E16"/>
    <mergeCell ref="F15:F16"/>
    <mergeCell ref="G15:G16"/>
    <mergeCell ref="H15:H16"/>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7" r:id="rId1"/>
  <colBreaks count="1" manualBreakCount="1">
    <brk id="11" max="72" man="1"/>
  </colBreaks>
</worksheet>
</file>

<file path=xl/worksheets/sheet28.xml><?xml version="1.0" encoding="utf-8"?>
<worksheet xmlns="http://schemas.openxmlformats.org/spreadsheetml/2006/main" xmlns:r="http://schemas.openxmlformats.org/officeDocument/2006/relationships">
  <dimension ref="A1:M80"/>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7.37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spans="1:13" ht="13.5" customHeight="1">
      <c r="A3" s="1038" t="s">
        <v>640</v>
      </c>
      <c r="B3" s="1039"/>
      <c r="C3" s="1039"/>
      <c r="D3" s="1039"/>
      <c r="E3" s="1039"/>
      <c r="F3" s="1039"/>
      <c r="G3" s="1039"/>
      <c r="H3" s="1039"/>
      <c r="I3" s="1039"/>
      <c r="J3" s="1039"/>
      <c r="K3" s="119"/>
      <c r="L3" s="119"/>
      <c r="M3" s="119"/>
    </row>
    <row r="4" spans="1:13" ht="13.5" customHeight="1">
      <c r="A4" s="1039"/>
      <c r="B4" s="1039"/>
      <c r="C4" s="1039"/>
      <c r="D4" s="1039"/>
      <c r="E4" s="1039"/>
      <c r="F4" s="1039"/>
      <c r="G4" s="1039"/>
      <c r="H4" s="1039"/>
      <c r="I4" s="1039"/>
      <c r="J4" s="1039"/>
      <c r="K4" s="119"/>
      <c r="L4" s="119"/>
      <c r="M4" s="119"/>
    </row>
    <row r="5" ht="13.5" customHeight="1">
      <c r="J5" s="122" t="s">
        <v>12</v>
      </c>
    </row>
    <row r="6" spans="1:10" ht="21" customHeight="1" thickBot="1">
      <c r="A6" s="123" t="s">
        <v>641</v>
      </c>
      <c r="B6" s="124"/>
      <c r="G6" s="125" t="s">
        <v>56</v>
      </c>
      <c r="H6" s="126" t="s">
        <v>57</v>
      </c>
      <c r="I6" s="127" t="s">
        <v>58</v>
      </c>
      <c r="J6" s="128" t="s">
        <v>59</v>
      </c>
    </row>
    <row r="7" spans="7:10" ht="13.5" customHeight="1" thickTop="1">
      <c r="G7" s="129">
        <v>1643</v>
      </c>
      <c r="H7" s="130">
        <v>675</v>
      </c>
      <c r="I7" s="131">
        <v>149</v>
      </c>
      <c r="J7" s="854">
        <f>+G7+H7+I7</f>
        <v>2467</v>
      </c>
    </row>
    <row r="8" ht="14.25">
      <c r="A8" s="133" t="s">
        <v>2</v>
      </c>
    </row>
    <row r="9" spans="8:9" ht="10.5">
      <c r="H9" s="122" t="s">
        <v>12</v>
      </c>
      <c r="I9" s="122"/>
    </row>
    <row r="10" spans="1:8" ht="13.5" customHeight="1">
      <c r="A10" s="911" t="s">
        <v>0</v>
      </c>
      <c r="B10" s="915" t="s">
        <v>3</v>
      </c>
      <c r="C10" s="914" t="s">
        <v>4</v>
      </c>
      <c r="D10" s="914" t="s">
        <v>5</v>
      </c>
      <c r="E10" s="914" t="s">
        <v>6</v>
      </c>
      <c r="F10" s="909" t="s">
        <v>61</v>
      </c>
      <c r="G10" s="914" t="s">
        <v>7</v>
      </c>
      <c r="H10" s="899" t="s">
        <v>8</v>
      </c>
    </row>
    <row r="11" spans="1:8" ht="13.5" customHeight="1" thickBot="1">
      <c r="A11" s="912"/>
      <c r="B11" s="908"/>
      <c r="C11" s="910"/>
      <c r="D11" s="910"/>
      <c r="E11" s="910"/>
      <c r="F11" s="913"/>
      <c r="G11" s="910"/>
      <c r="H11" s="900"/>
    </row>
    <row r="12" spans="1:8" ht="13.5" customHeight="1" thickTop="1">
      <c r="A12" s="134" t="s">
        <v>9</v>
      </c>
      <c r="B12" s="135">
        <v>3323</v>
      </c>
      <c r="C12" s="136">
        <v>3087</v>
      </c>
      <c r="D12" s="136">
        <v>236</v>
      </c>
      <c r="E12" s="136">
        <v>236</v>
      </c>
      <c r="F12" s="745" t="s">
        <v>307</v>
      </c>
      <c r="G12" s="136">
        <v>2196</v>
      </c>
      <c r="H12" s="137"/>
    </row>
    <row r="13" spans="1:8" ht="13.5" customHeight="1">
      <c r="A13" s="138"/>
      <c r="B13" s="139"/>
      <c r="C13" s="140"/>
      <c r="D13" s="140"/>
      <c r="E13" s="140"/>
      <c r="F13" s="140"/>
      <c r="G13" s="140"/>
      <c r="H13" s="141"/>
    </row>
    <row r="14" spans="1:8" ht="13.5" customHeight="1">
      <c r="A14" s="138"/>
      <c r="B14" s="139"/>
      <c r="C14" s="140"/>
      <c r="D14" s="140"/>
      <c r="E14" s="140"/>
      <c r="F14" s="140"/>
      <c r="G14" s="140"/>
      <c r="H14" s="141"/>
    </row>
    <row r="15" spans="1:8" ht="13.5" customHeight="1">
      <c r="A15" s="145"/>
      <c r="B15" s="146"/>
      <c r="C15" s="149"/>
      <c r="D15" s="149"/>
      <c r="E15" s="149"/>
      <c r="F15" s="149"/>
      <c r="G15" s="149"/>
      <c r="H15" s="150"/>
    </row>
    <row r="16" spans="1:8" ht="13.5" customHeight="1">
      <c r="A16" s="151" t="s">
        <v>1</v>
      </c>
      <c r="B16" s="249">
        <f>SUM(B12:B15)</f>
        <v>3323</v>
      </c>
      <c r="C16" s="250">
        <f>SUM(C12:C15)</f>
        <v>3087</v>
      </c>
      <c r="D16" s="250">
        <f>SUM(D12:D15)</f>
        <v>236</v>
      </c>
      <c r="E16" s="250">
        <f>SUM(E12:E15)</f>
        <v>236</v>
      </c>
      <c r="F16" s="251"/>
      <c r="G16" s="250">
        <f>SUM(G12:G15)</f>
        <v>2196</v>
      </c>
      <c r="H16" s="252"/>
    </row>
    <row r="17" ht="9.75" customHeight="1"/>
    <row r="18" ht="14.25">
      <c r="A18" s="133" t="s">
        <v>10</v>
      </c>
    </row>
    <row r="19" spans="9:12" ht="10.5">
      <c r="I19" s="122" t="s">
        <v>12</v>
      </c>
      <c r="K19" s="122"/>
      <c r="L19" s="122"/>
    </row>
    <row r="20" spans="1:9" ht="13.5" customHeight="1">
      <c r="A20" s="911" t="s">
        <v>0</v>
      </c>
      <c r="B20" s="907" t="s">
        <v>47</v>
      </c>
      <c r="C20" s="909" t="s">
        <v>48</v>
      </c>
      <c r="D20" s="909" t="s">
        <v>49</v>
      </c>
      <c r="E20" s="896" t="s">
        <v>50</v>
      </c>
      <c r="F20" s="909" t="s">
        <v>61</v>
      </c>
      <c r="G20" s="909" t="s">
        <v>11</v>
      </c>
      <c r="H20" s="896" t="s">
        <v>45</v>
      </c>
      <c r="I20" s="899" t="s">
        <v>8</v>
      </c>
    </row>
    <row r="21" spans="1:9" ht="13.5" customHeight="1" thickBot="1">
      <c r="A21" s="912"/>
      <c r="B21" s="908"/>
      <c r="C21" s="910"/>
      <c r="D21" s="910"/>
      <c r="E21" s="897"/>
      <c r="F21" s="913"/>
      <c r="G21" s="913"/>
      <c r="H21" s="898"/>
      <c r="I21" s="900"/>
    </row>
    <row r="22" spans="1:9" ht="13.5" customHeight="1" thickTop="1">
      <c r="A22" s="134" t="s">
        <v>642</v>
      </c>
      <c r="B22" s="156">
        <v>97</v>
      </c>
      <c r="C22" s="157">
        <v>88</v>
      </c>
      <c r="D22" s="157">
        <v>8</v>
      </c>
      <c r="E22" s="157">
        <v>252</v>
      </c>
      <c r="F22" s="746">
        <v>2</v>
      </c>
      <c r="G22" s="157">
        <v>534</v>
      </c>
      <c r="H22" s="157">
        <v>9</v>
      </c>
      <c r="I22" s="158" t="s">
        <v>85</v>
      </c>
    </row>
    <row r="23" spans="1:9" ht="13.5" customHeight="1">
      <c r="A23" s="138" t="s">
        <v>643</v>
      </c>
      <c r="B23" s="164">
        <v>633</v>
      </c>
      <c r="C23" s="181">
        <v>618</v>
      </c>
      <c r="D23" s="181">
        <v>14</v>
      </c>
      <c r="E23" s="181">
        <v>14</v>
      </c>
      <c r="F23" s="181">
        <v>224</v>
      </c>
      <c r="G23" s="181">
        <v>3360</v>
      </c>
      <c r="H23" s="181">
        <v>1015</v>
      </c>
      <c r="I23" s="166" t="s">
        <v>644</v>
      </c>
    </row>
    <row r="24" spans="1:9" ht="13.5" customHeight="1">
      <c r="A24" s="138" t="s">
        <v>645</v>
      </c>
      <c r="B24" s="164">
        <v>847</v>
      </c>
      <c r="C24" s="181">
        <v>774</v>
      </c>
      <c r="D24" s="181">
        <f>+B24-C24</f>
        <v>73</v>
      </c>
      <c r="E24" s="181">
        <v>73</v>
      </c>
      <c r="F24" s="181">
        <v>56</v>
      </c>
      <c r="G24" s="555" t="s">
        <v>307</v>
      </c>
      <c r="H24" s="555" t="s">
        <v>307</v>
      </c>
      <c r="I24" s="166"/>
    </row>
    <row r="25" spans="1:9" ht="13.5" customHeight="1">
      <c r="A25" s="145" t="s">
        <v>646</v>
      </c>
      <c r="B25" s="167">
        <v>682</v>
      </c>
      <c r="C25" s="169">
        <v>682</v>
      </c>
      <c r="D25" s="747" t="s">
        <v>307</v>
      </c>
      <c r="E25" s="747" t="s">
        <v>307</v>
      </c>
      <c r="F25" s="169">
        <v>26</v>
      </c>
      <c r="G25" s="555" t="s">
        <v>307</v>
      </c>
      <c r="H25" s="555" t="s">
        <v>307</v>
      </c>
      <c r="I25" s="170"/>
    </row>
    <row r="26" spans="1:9" ht="13.5" customHeight="1">
      <c r="A26" s="151" t="s">
        <v>15</v>
      </c>
      <c r="B26" s="748"/>
      <c r="C26" s="749"/>
      <c r="D26" s="749"/>
      <c r="E26" s="273">
        <f>SUM(E22:E25)</f>
        <v>339</v>
      </c>
      <c r="F26" s="274"/>
      <c r="G26" s="273">
        <f>SUM(G22:G25)</f>
        <v>3894</v>
      </c>
      <c r="H26" s="273">
        <f>SUM(H22:H25)</f>
        <v>1024</v>
      </c>
      <c r="I26" s="750"/>
    </row>
    <row r="27" ht="10.5">
      <c r="A27" s="121" t="s">
        <v>25</v>
      </c>
    </row>
    <row r="28" ht="10.5">
      <c r="A28" s="121" t="s">
        <v>54</v>
      </c>
    </row>
    <row r="29" ht="10.5">
      <c r="A29" s="121" t="s">
        <v>53</v>
      </c>
    </row>
    <row r="30" ht="10.5">
      <c r="A30" s="121" t="s">
        <v>52</v>
      </c>
    </row>
    <row r="31" ht="9.75" customHeight="1"/>
    <row r="32" ht="14.25">
      <c r="A32" s="133" t="s">
        <v>13</v>
      </c>
    </row>
    <row r="33" spans="9:10" ht="10.5">
      <c r="I33" s="122" t="s">
        <v>12</v>
      </c>
      <c r="J33" s="122"/>
    </row>
    <row r="34" spans="1:9" ht="13.5" customHeight="1">
      <c r="A34" s="911" t="s">
        <v>14</v>
      </c>
      <c r="B34" s="907" t="s">
        <v>47</v>
      </c>
      <c r="C34" s="909" t="s">
        <v>48</v>
      </c>
      <c r="D34" s="909" t="s">
        <v>49</v>
      </c>
      <c r="E34" s="896" t="s">
        <v>50</v>
      </c>
      <c r="F34" s="909" t="s">
        <v>61</v>
      </c>
      <c r="G34" s="909" t="s">
        <v>11</v>
      </c>
      <c r="H34" s="896" t="s">
        <v>46</v>
      </c>
      <c r="I34" s="899" t="s">
        <v>8</v>
      </c>
    </row>
    <row r="35" spans="1:9" ht="13.5" customHeight="1" thickBot="1">
      <c r="A35" s="912"/>
      <c r="B35" s="908"/>
      <c r="C35" s="910"/>
      <c r="D35" s="910"/>
      <c r="E35" s="897"/>
      <c r="F35" s="913"/>
      <c r="G35" s="913"/>
      <c r="H35" s="898"/>
      <c r="I35" s="900"/>
    </row>
    <row r="36" spans="1:9" ht="13.5" customHeight="1" thickTop="1">
      <c r="A36" s="685" t="s">
        <v>93</v>
      </c>
      <c r="B36" s="156">
        <v>987</v>
      </c>
      <c r="C36" s="157">
        <v>869</v>
      </c>
      <c r="D36" s="157">
        <v>118</v>
      </c>
      <c r="E36" s="157">
        <v>118</v>
      </c>
      <c r="F36" s="746" t="s">
        <v>307</v>
      </c>
      <c r="G36" s="157">
        <v>2834</v>
      </c>
      <c r="H36" s="746">
        <v>130</v>
      </c>
      <c r="I36" s="175"/>
    </row>
    <row r="37" spans="1:9" ht="13.5" customHeight="1">
      <c r="A37" s="138" t="s">
        <v>647</v>
      </c>
      <c r="B37" s="164">
        <v>52</v>
      </c>
      <c r="C37" s="181">
        <v>35</v>
      </c>
      <c r="D37" s="181">
        <v>17</v>
      </c>
      <c r="E37" s="181">
        <v>17</v>
      </c>
      <c r="F37" s="555" t="s">
        <v>307</v>
      </c>
      <c r="G37" s="555" t="s">
        <v>307</v>
      </c>
      <c r="H37" s="555" t="s">
        <v>307</v>
      </c>
      <c r="I37" s="166"/>
    </row>
    <row r="38" spans="1:9" ht="13.5" customHeight="1">
      <c r="A38" s="138" t="s">
        <v>98</v>
      </c>
      <c r="B38" s="164">
        <v>80</v>
      </c>
      <c r="C38" s="181">
        <v>77</v>
      </c>
      <c r="D38" s="181">
        <v>3</v>
      </c>
      <c r="E38" s="181">
        <v>3</v>
      </c>
      <c r="F38" s="555" t="s">
        <v>307</v>
      </c>
      <c r="G38" s="555" t="s">
        <v>307</v>
      </c>
      <c r="H38" s="555" t="s">
        <v>307</v>
      </c>
      <c r="I38" s="166"/>
    </row>
    <row r="39" spans="1:9" ht="13.5" customHeight="1">
      <c r="A39" s="138" t="s">
        <v>302</v>
      </c>
      <c r="B39" s="164">
        <v>13669</v>
      </c>
      <c r="C39" s="181">
        <v>13204</v>
      </c>
      <c r="D39" s="181">
        <v>465</v>
      </c>
      <c r="E39" s="181">
        <v>465</v>
      </c>
      <c r="F39" s="555">
        <v>4030</v>
      </c>
      <c r="G39" s="555" t="s">
        <v>307</v>
      </c>
      <c r="H39" s="555" t="s">
        <v>307</v>
      </c>
      <c r="I39" s="166"/>
    </row>
    <row r="40" spans="1:9" ht="13.5" customHeight="1">
      <c r="A40" s="138" t="s">
        <v>91</v>
      </c>
      <c r="B40" s="164">
        <v>2353</v>
      </c>
      <c r="C40" s="181">
        <v>2262</v>
      </c>
      <c r="D40" s="181">
        <v>91</v>
      </c>
      <c r="E40" s="181">
        <v>91</v>
      </c>
      <c r="F40" s="555">
        <v>189</v>
      </c>
      <c r="G40" s="181">
        <v>1281</v>
      </c>
      <c r="H40" s="555">
        <v>53</v>
      </c>
      <c r="I40" s="166"/>
    </row>
    <row r="41" spans="1:9" ht="13.5" customHeight="1">
      <c r="A41" s="138" t="s">
        <v>94</v>
      </c>
      <c r="B41" s="164">
        <v>1749</v>
      </c>
      <c r="C41" s="181">
        <v>1720</v>
      </c>
      <c r="D41" s="181">
        <v>29</v>
      </c>
      <c r="E41" s="181">
        <v>29</v>
      </c>
      <c r="F41" s="555" t="s">
        <v>307</v>
      </c>
      <c r="G41" s="181">
        <v>3294</v>
      </c>
      <c r="H41" s="555">
        <v>85</v>
      </c>
      <c r="I41" s="166"/>
    </row>
    <row r="42" spans="1:9" ht="13.5" customHeight="1">
      <c r="A42" s="138" t="s">
        <v>95</v>
      </c>
      <c r="B42" s="164">
        <v>146</v>
      </c>
      <c r="C42" s="181">
        <v>110</v>
      </c>
      <c r="D42" s="181">
        <v>36</v>
      </c>
      <c r="E42" s="181">
        <v>36</v>
      </c>
      <c r="F42" s="555" t="s">
        <v>307</v>
      </c>
      <c r="G42" s="555" t="s">
        <v>307</v>
      </c>
      <c r="H42" s="555" t="s">
        <v>307</v>
      </c>
      <c r="I42" s="166"/>
    </row>
    <row r="43" spans="1:9" ht="13.5" customHeight="1">
      <c r="A43" s="138" t="s">
        <v>92</v>
      </c>
      <c r="B43" s="164">
        <v>749</v>
      </c>
      <c r="C43" s="181">
        <v>669</v>
      </c>
      <c r="D43" s="181">
        <v>80</v>
      </c>
      <c r="E43" s="181">
        <v>80</v>
      </c>
      <c r="F43" s="555" t="s">
        <v>307</v>
      </c>
      <c r="G43" s="181">
        <v>691</v>
      </c>
      <c r="H43" s="555">
        <v>25</v>
      </c>
      <c r="I43" s="166"/>
    </row>
    <row r="44" spans="1:9" ht="13.5" customHeight="1">
      <c r="A44" s="138" t="s">
        <v>99</v>
      </c>
      <c r="B44" s="164">
        <v>1541</v>
      </c>
      <c r="C44" s="181">
        <v>1329</v>
      </c>
      <c r="D44" s="181">
        <v>212</v>
      </c>
      <c r="E44" s="181">
        <v>212</v>
      </c>
      <c r="F44" s="555" t="s">
        <v>307</v>
      </c>
      <c r="G44" s="555" t="s">
        <v>307</v>
      </c>
      <c r="H44" s="555" t="s">
        <v>307</v>
      </c>
      <c r="I44" s="166"/>
    </row>
    <row r="45" spans="1:9" ht="13.5" customHeight="1">
      <c r="A45" s="138" t="s">
        <v>648</v>
      </c>
      <c r="B45" s="164">
        <v>2</v>
      </c>
      <c r="C45" s="181">
        <v>1</v>
      </c>
      <c r="D45" s="181">
        <v>1</v>
      </c>
      <c r="E45" s="181">
        <v>1</v>
      </c>
      <c r="F45" s="555" t="s">
        <v>307</v>
      </c>
      <c r="G45" s="555" t="s">
        <v>307</v>
      </c>
      <c r="H45" s="555" t="s">
        <v>307</v>
      </c>
      <c r="I45" s="166"/>
    </row>
    <row r="46" spans="1:9" ht="13.5" customHeight="1">
      <c r="A46" s="138" t="s">
        <v>649</v>
      </c>
      <c r="B46" s="177">
        <v>2111</v>
      </c>
      <c r="C46" s="178">
        <v>2106</v>
      </c>
      <c r="D46" s="178">
        <v>5</v>
      </c>
      <c r="E46" s="178">
        <v>5</v>
      </c>
      <c r="F46" s="555" t="s">
        <v>307</v>
      </c>
      <c r="G46" s="555" t="s">
        <v>307</v>
      </c>
      <c r="H46" s="555" t="s">
        <v>307</v>
      </c>
      <c r="I46" s="180"/>
    </row>
    <row r="47" spans="1:9" ht="13.5" customHeight="1">
      <c r="A47" s="145" t="s">
        <v>96</v>
      </c>
      <c r="B47" s="167">
        <v>415</v>
      </c>
      <c r="C47" s="169">
        <v>390</v>
      </c>
      <c r="D47" s="169">
        <v>25</v>
      </c>
      <c r="E47" s="169">
        <v>25</v>
      </c>
      <c r="F47" s="555">
        <v>119</v>
      </c>
      <c r="G47" s="169">
        <v>535</v>
      </c>
      <c r="H47" s="555">
        <v>48</v>
      </c>
      <c r="I47" s="170"/>
    </row>
    <row r="48" spans="1:9" ht="13.5" customHeight="1">
      <c r="A48" s="151" t="s">
        <v>16</v>
      </c>
      <c r="B48" s="748"/>
      <c r="C48" s="749"/>
      <c r="D48" s="749"/>
      <c r="E48" s="273">
        <f>SUM(E36:E47)</f>
        <v>1082</v>
      </c>
      <c r="F48" s="274"/>
      <c r="G48" s="273">
        <f>SUM(G36:G47)</f>
        <v>8635</v>
      </c>
      <c r="H48" s="273">
        <f>SUM(H36:H47)</f>
        <v>341</v>
      </c>
      <c r="I48" s="286"/>
    </row>
    <row r="49" ht="9.75" customHeight="1">
      <c r="A49" s="189"/>
    </row>
    <row r="50" ht="14.25">
      <c r="A50" s="133" t="s">
        <v>62</v>
      </c>
    </row>
    <row r="51" ht="10.5">
      <c r="J51" s="122" t="s">
        <v>12</v>
      </c>
    </row>
    <row r="52" spans="1:10" ht="13.5" customHeight="1">
      <c r="A52" s="905" t="s">
        <v>17</v>
      </c>
      <c r="B52" s="907" t="s">
        <v>19</v>
      </c>
      <c r="C52" s="909" t="s">
        <v>51</v>
      </c>
      <c r="D52" s="909" t="s">
        <v>20</v>
      </c>
      <c r="E52" s="909" t="s">
        <v>21</v>
      </c>
      <c r="F52" s="909" t="s">
        <v>22</v>
      </c>
      <c r="G52" s="896" t="s">
        <v>23</v>
      </c>
      <c r="H52" s="896" t="s">
        <v>24</v>
      </c>
      <c r="I52" s="896" t="s">
        <v>66</v>
      </c>
      <c r="J52" s="899" t="s">
        <v>8</v>
      </c>
    </row>
    <row r="53" spans="1:10" ht="13.5" customHeight="1" thickBot="1">
      <c r="A53" s="906"/>
      <c r="B53" s="908"/>
      <c r="C53" s="910"/>
      <c r="D53" s="910"/>
      <c r="E53" s="910"/>
      <c r="F53" s="910"/>
      <c r="G53" s="897"/>
      <c r="H53" s="897"/>
      <c r="I53" s="898"/>
      <c r="J53" s="900"/>
    </row>
    <row r="54" spans="1:10" ht="13.5" customHeight="1" thickTop="1">
      <c r="A54" s="134" t="s">
        <v>650</v>
      </c>
      <c r="B54" s="156">
        <v>1</v>
      </c>
      <c r="C54" s="157">
        <v>146</v>
      </c>
      <c r="D54" s="157">
        <v>5</v>
      </c>
      <c r="E54" s="746" t="s">
        <v>307</v>
      </c>
      <c r="F54" s="746" t="s">
        <v>307</v>
      </c>
      <c r="G54" s="746" t="s">
        <v>307</v>
      </c>
      <c r="H54" s="746" t="s">
        <v>307</v>
      </c>
      <c r="I54" s="746" t="s">
        <v>307</v>
      </c>
      <c r="J54" s="158"/>
    </row>
    <row r="55" spans="1:10" ht="13.5" customHeight="1">
      <c r="A55" s="138"/>
      <c r="B55" s="164"/>
      <c r="C55" s="181"/>
      <c r="D55" s="181"/>
      <c r="E55" s="181"/>
      <c r="F55" s="181"/>
      <c r="G55" s="181"/>
      <c r="H55" s="181"/>
      <c r="I55" s="181"/>
      <c r="J55" s="166"/>
    </row>
    <row r="56" spans="1:10" ht="13.5" customHeight="1">
      <c r="A56" s="138"/>
      <c r="B56" s="164"/>
      <c r="C56" s="181"/>
      <c r="D56" s="181"/>
      <c r="E56" s="181"/>
      <c r="F56" s="181"/>
      <c r="G56" s="181"/>
      <c r="H56" s="181"/>
      <c r="I56" s="181"/>
      <c r="J56" s="166"/>
    </row>
    <row r="57" spans="1:10" ht="13.5" customHeight="1">
      <c r="A57" s="145"/>
      <c r="B57" s="167"/>
      <c r="C57" s="169"/>
      <c r="D57" s="169"/>
      <c r="E57" s="169"/>
      <c r="F57" s="169"/>
      <c r="G57" s="169"/>
      <c r="H57" s="169"/>
      <c r="I57" s="169"/>
      <c r="J57" s="170"/>
    </row>
    <row r="58" spans="1:10" ht="13.5" customHeight="1">
      <c r="A58" s="200" t="s">
        <v>18</v>
      </c>
      <c r="B58" s="215"/>
      <c r="C58" s="353"/>
      <c r="D58" s="273">
        <f>SUM(D54:D57)</f>
        <v>5</v>
      </c>
      <c r="E58" s="751" t="s">
        <v>307</v>
      </c>
      <c r="F58" s="751" t="s">
        <v>307</v>
      </c>
      <c r="G58" s="751" t="s">
        <v>307</v>
      </c>
      <c r="H58" s="751" t="s">
        <v>307</v>
      </c>
      <c r="I58" s="751" t="s">
        <v>307</v>
      </c>
      <c r="J58" s="173"/>
    </row>
    <row r="59" ht="10.5">
      <c r="A59" s="121" t="s">
        <v>60</v>
      </c>
    </row>
    <row r="60" ht="9.75" customHeight="1"/>
    <row r="61" ht="14.25">
      <c r="A61" s="133" t="s">
        <v>43</v>
      </c>
    </row>
    <row r="62" ht="10.5">
      <c r="D62" s="122" t="s">
        <v>12</v>
      </c>
    </row>
    <row r="63" spans="1:4" ht="21.75" thickBot="1">
      <c r="A63" s="201" t="s">
        <v>36</v>
      </c>
      <c r="B63" s="202" t="s">
        <v>41</v>
      </c>
      <c r="C63" s="203" t="s">
        <v>42</v>
      </c>
      <c r="D63" s="204" t="s">
        <v>55</v>
      </c>
    </row>
    <row r="64" spans="1:4" ht="13.5" customHeight="1" thickTop="1">
      <c r="A64" s="205" t="s">
        <v>37</v>
      </c>
      <c r="B64" s="206"/>
      <c r="C64" s="157">
        <v>612</v>
      </c>
      <c r="D64" s="207"/>
    </row>
    <row r="65" spans="1:4" ht="13.5" customHeight="1">
      <c r="A65" s="208" t="s">
        <v>38</v>
      </c>
      <c r="B65" s="209"/>
      <c r="C65" s="181">
        <v>105</v>
      </c>
      <c r="D65" s="210"/>
    </row>
    <row r="66" spans="1:4" ht="13.5" customHeight="1">
      <c r="A66" s="211" t="s">
        <v>39</v>
      </c>
      <c r="B66" s="212"/>
      <c r="C66" s="169">
        <v>992</v>
      </c>
      <c r="D66" s="213"/>
    </row>
    <row r="67" spans="1:4" ht="13.5" customHeight="1">
      <c r="A67" s="214" t="s">
        <v>40</v>
      </c>
      <c r="B67" s="752"/>
      <c r="C67" s="273">
        <f>SUM(C64:C66)</f>
        <v>1709</v>
      </c>
      <c r="D67" s="753"/>
    </row>
    <row r="68" spans="1:4" ht="10.5">
      <c r="A68" s="121" t="s">
        <v>64</v>
      </c>
      <c r="B68" s="217"/>
      <c r="C68" s="217"/>
      <c r="D68" s="217"/>
    </row>
    <row r="69" spans="1:4" ht="9.75" customHeight="1">
      <c r="A69" s="218"/>
      <c r="B69" s="217"/>
      <c r="C69" s="217"/>
      <c r="D69" s="217"/>
    </row>
    <row r="70" ht="14.25">
      <c r="A70" s="133" t="s">
        <v>63</v>
      </c>
    </row>
    <row r="71" ht="10.5" customHeight="1">
      <c r="A71" s="133"/>
    </row>
    <row r="72" spans="1:11" ht="21.75" thickBot="1">
      <c r="A72" s="201" t="s">
        <v>34</v>
      </c>
      <c r="B72" s="202" t="s">
        <v>41</v>
      </c>
      <c r="C72" s="203" t="s">
        <v>42</v>
      </c>
      <c r="D72" s="203" t="s">
        <v>55</v>
      </c>
      <c r="E72" s="219" t="s">
        <v>32</v>
      </c>
      <c r="F72" s="204" t="s">
        <v>33</v>
      </c>
      <c r="G72" s="901" t="s">
        <v>44</v>
      </c>
      <c r="H72" s="902"/>
      <c r="I72" s="202" t="s">
        <v>41</v>
      </c>
      <c r="J72" s="203" t="s">
        <v>42</v>
      </c>
      <c r="K72" s="204" t="s">
        <v>55</v>
      </c>
    </row>
    <row r="73" spans="1:11" ht="13.5" customHeight="1" thickTop="1">
      <c r="A73" s="205" t="s">
        <v>26</v>
      </c>
      <c r="B73" s="368">
        <v>6.87</v>
      </c>
      <c r="C73" s="369">
        <v>9.57</v>
      </c>
      <c r="D73" s="311">
        <f>+C73-B73</f>
        <v>2.7</v>
      </c>
      <c r="E73" s="370">
        <v>-15</v>
      </c>
      <c r="F73" s="371">
        <v>-20</v>
      </c>
      <c r="G73" s="978" t="s">
        <v>642</v>
      </c>
      <c r="H73" s="979"/>
      <c r="I73" s="220"/>
      <c r="J73" s="221">
        <v>264.7</v>
      </c>
      <c r="K73" s="222"/>
    </row>
    <row r="74" spans="1:11" ht="13.5" customHeight="1">
      <c r="A74" s="208" t="s">
        <v>27</v>
      </c>
      <c r="B74" s="223"/>
      <c r="C74" s="372">
        <v>23.31</v>
      </c>
      <c r="D74" s="319"/>
      <c r="E74" s="374">
        <v>-20</v>
      </c>
      <c r="F74" s="375">
        <v>-40</v>
      </c>
      <c r="G74" s="948" t="s">
        <v>643</v>
      </c>
      <c r="H74" s="949"/>
      <c r="I74" s="223"/>
      <c r="J74" s="224">
        <v>61.6</v>
      </c>
      <c r="K74" s="225"/>
    </row>
    <row r="75" spans="1:11" ht="13.5" customHeight="1">
      <c r="A75" s="208" t="s">
        <v>28</v>
      </c>
      <c r="B75" s="377">
        <v>5.4</v>
      </c>
      <c r="C75" s="224">
        <v>5.9</v>
      </c>
      <c r="D75" s="322">
        <f>+C75-B75</f>
        <v>0.5</v>
      </c>
      <c r="E75" s="378">
        <v>25</v>
      </c>
      <c r="F75" s="379">
        <v>35</v>
      </c>
      <c r="G75" s="948"/>
      <c r="H75" s="949"/>
      <c r="I75" s="223"/>
      <c r="J75" s="224"/>
      <c r="K75" s="225"/>
    </row>
    <row r="76" spans="1:11" ht="13.5" customHeight="1">
      <c r="A76" s="208" t="s">
        <v>29</v>
      </c>
      <c r="B76" s="380"/>
      <c r="C76" s="754" t="s">
        <v>307</v>
      </c>
      <c r="D76" s="328"/>
      <c r="E76" s="378">
        <v>350</v>
      </c>
      <c r="F76" s="382"/>
      <c r="G76" s="948"/>
      <c r="H76" s="949"/>
      <c r="I76" s="223"/>
      <c r="J76" s="224"/>
      <c r="K76" s="225"/>
    </row>
    <row r="77" spans="1:11" ht="13.5" customHeight="1">
      <c r="A77" s="208" t="s">
        <v>30</v>
      </c>
      <c r="B77" s="383">
        <v>0.59</v>
      </c>
      <c r="C77" s="372">
        <v>0.61</v>
      </c>
      <c r="D77" s="318">
        <f>+C77-B77</f>
        <v>0.020000000000000018</v>
      </c>
      <c r="E77" s="384"/>
      <c r="F77" s="385"/>
      <c r="G77" s="948"/>
      <c r="H77" s="949"/>
      <c r="I77" s="223"/>
      <c r="J77" s="224"/>
      <c r="K77" s="225"/>
    </row>
    <row r="78" spans="1:11" ht="13.5" customHeight="1">
      <c r="A78" s="386" t="s">
        <v>31</v>
      </c>
      <c r="B78" s="387">
        <v>70.9</v>
      </c>
      <c r="C78" s="232">
        <v>70.2</v>
      </c>
      <c r="D78" s="335">
        <f>+C78-B78</f>
        <v>-0.7000000000000028</v>
      </c>
      <c r="E78" s="389"/>
      <c r="F78" s="390"/>
      <c r="G78" s="894"/>
      <c r="H78" s="895"/>
      <c r="I78" s="231"/>
      <c r="J78" s="232"/>
      <c r="K78" s="233"/>
    </row>
    <row r="79" ht="10.5">
      <c r="A79" s="121" t="s">
        <v>65</v>
      </c>
    </row>
    <row r="80" ht="10.5">
      <c r="A80" s="121" t="s">
        <v>109</v>
      </c>
    </row>
  </sheetData>
  <sheetProtection password="81BD" sheet="1"/>
  <mergeCells count="44">
    <mergeCell ref="G76:H76"/>
    <mergeCell ref="G77:H77"/>
    <mergeCell ref="G78:H78"/>
    <mergeCell ref="I52:I53"/>
    <mergeCell ref="J52:J53"/>
    <mergeCell ref="G72:H72"/>
    <mergeCell ref="G73:H73"/>
    <mergeCell ref="G74:H74"/>
    <mergeCell ref="G75:H75"/>
    <mergeCell ref="H34:H35"/>
    <mergeCell ref="I34:I35"/>
    <mergeCell ref="A52:A53"/>
    <mergeCell ref="B52:B53"/>
    <mergeCell ref="C52:C53"/>
    <mergeCell ref="D52:D53"/>
    <mergeCell ref="E52:E53"/>
    <mergeCell ref="F52:F53"/>
    <mergeCell ref="G52:G53"/>
    <mergeCell ref="H52:H53"/>
    <mergeCell ref="G20:G21"/>
    <mergeCell ref="H20:H21"/>
    <mergeCell ref="I20:I21"/>
    <mergeCell ref="A34:A35"/>
    <mergeCell ref="B34:B35"/>
    <mergeCell ref="C34:C35"/>
    <mergeCell ref="D34:D35"/>
    <mergeCell ref="E34:E35"/>
    <mergeCell ref="F34:F35"/>
    <mergeCell ref="G34:G35"/>
    <mergeCell ref="A20:A21"/>
    <mergeCell ref="B20:B21"/>
    <mergeCell ref="C20:C21"/>
    <mergeCell ref="D20:D21"/>
    <mergeCell ref="E20:E21"/>
    <mergeCell ref="F20:F21"/>
    <mergeCell ref="A3:J4"/>
    <mergeCell ref="A10:A11"/>
    <mergeCell ref="B10:B11"/>
    <mergeCell ref="C10:C11"/>
    <mergeCell ref="D10:D11"/>
    <mergeCell ref="E10:E11"/>
    <mergeCell ref="F10:F11"/>
    <mergeCell ref="G10:G11"/>
    <mergeCell ref="H10:H11"/>
  </mergeCells>
  <printOptions/>
  <pageMargins left="0.7874015748031497" right="0.3937007874015748" top="0.7086614173228347" bottom="0.31496062992125984" header="0.4330708661417323" footer="0.1968503937007874"/>
  <pageSetup horizontalDpi="600" verticalDpi="600" orientation="portrait" paperSize="9" scale="79" r:id="rId1"/>
  <colBreaks count="1" manualBreakCount="1">
    <brk id="11" max="72" man="1"/>
  </colBreaks>
</worksheet>
</file>

<file path=xl/worksheets/sheet29.xml><?xml version="1.0" encoding="utf-8"?>
<worksheet xmlns="http://schemas.openxmlformats.org/spreadsheetml/2006/main" xmlns:r="http://schemas.openxmlformats.org/officeDocument/2006/relationships">
  <dimension ref="A1:M78"/>
  <sheetViews>
    <sheetView view="pageBreakPreview" zoomScaleSheetLayoutView="10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651</v>
      </c>
      <c r="B4" s="124"/>
      <c r="G4" s="125" t="s">
        <v>56</v>
      </c>
      <c r="H4" s="126" t="s">
        <v>57</v>
      </c>
      <c r="I4" s="127" t="s">
        <v>58</v>
      </c>
      <c r="J4" s="128" t="s">
        <v>59</v>
      </c>
    </row>
    <row r="5" spans="7:10" ht="13.5" customHeight="1" thickTop="1">
      <c r="G5" s="129">
        <v>3200</v>
      </c>
      <c r="H5" s="130">
        <v>575</v>
      </c>
      <c r="I5" s="131">
        <v>190</v>
      </c>
      <c r="J5" s="132">
        <f>G5+H5+I5</f>
        <v>3965</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5474</v>
      </c>
      <c r="C10" s="136">
        <v>5093</v>
      </c>
      <c r="D10" s="136">
        <f>B10-C10</f>
        <v>381</v>
      </c>
      <c r="E10" s="136">
        <v>353</v>
      </c>
      <c r="F10" s="136">
        <v>242</v>
      </c>
      <c r="G10" s="136">
        <v>7037</v>
      </c>
      <c r="H10" s="137" t="s">
        <v>652</v>
      </c>
    </row>
    <row r="11" spans="1:8" ht="13.5" customHeight="1">
      <c r="A11" s="138"/>
      <c r="B11" s="139"/>
      <c r="C11" s="140"/>
      <c r="D11" s="140"/>
      <c r="E11" s="140"/>
      <c r="F11" s="140"/>
      <c r="G11" s="140"/>
      <c r="H11" s="141"/>
    </row>
    <row r="12" spans="1:8" ht="13.5" customHeight="1">
      <c r="A12" s="138"/>
      <c r="B12" s="139"/>
      <c r="C12" s="140"/>
      <c r="D12" s="140"/>
      <c r="E12" s="140"/>
      <c r="F12" s="140"/>
      <c r="G12" s="140"/>
      <c r="H12" s="141"/>
    </row>
    <row r="13" spans="1:8" ht="13.5" customHeight="1">
      <c r="A13" s="145"/>
      <c r="B13" s="146"/>
      <c r="C13" s="149"/>
      <c r="D13" s="149"/>
      <c r="E13" s="149"/>
      <c r="F13" s="149"/>
      <c r="G13" s="149"/>
      <c r="H13" s="150"/>
    </row>
    <row r="14" spans="1:8" ht="13.5" customHeight="1">
      <c r="A14" s="151" t="s">
        <v>1</v>
      </c>
      <c r="B14" s="152">
        <f>SUM(B10:B13)</f>
        <v>5474</v>
      </c>
      <c r="C14" s="153">
        <f>SUM(C10:C13)</f>
        <v>5093</v>
      </c>
      <c r="D14" s="153">
        <f>SUM(D10:D13)</f>
        <v>381</v>
      </c>
      <c r="E14" s="153">
        <f>SUM(E10:E13)</f>
        <v>353</v>
      </c>
      <c r="F14" s="154"/>
      <c r="G14" s="153">
        <f>SUM(G10:G13)</f>
        <v>7037</v>
      </c>
      <c r="H14" s="155"/>
    </row>
    <row r="15" ht="9.75" customHeight="1"/>
    <row r="16" ht="14.25">
      <c r="A16" s="133" t="s">
        <v>10</v>
      </c>
    </row>
    <row r="17" spans="9:12" ht="10.5">
      <c r="I17" s="122" t="s">
        <v>12</v>
      </c>
      <c r="K17" s="122"/>
      <c r="L17" s="122"/>
    </row>
    <row r="18" spans="1:9" ht="13.5" customHeight="1">
      <c r="A18" s="911" t="s">
        <v>0</v>
      </c>
      <c r="B18" s="907" t="s">
        <v>47</v>
      </c>
      <c r="C18" s="909" t="s">
        <v>48</v>
      </c>
      <c r="D18" s="909" t="s">
        <v>49</v>
      </c>
      <c r="E18" s="896" t="s">
        <v>50</v>
      </c>
      <c r="F18" s="909" t="s">
        <v>61</v>
      </c>
      <c r="G18" s="909" t="s">
        <v>11</v>
      </c>
      <c r="H18" s="896" t="s">
        <v>45</v>
      </c>
      <c r="I18" s="899" t="s">
        <v>8</v>
      </c>
    </row>
    <row r="19" spans="1:9" ht="13.5" customHeight="1" thickBot="1">
      <c r="A19" s="912"/>
      <c r="B19" s="908"/>
      <c r="C19" s="910"/>
      <c r="D19" s="910"/>
      <c r="E19" s="897"/>
      <c r="F19" s="913"/>
      <c r="G19" s="913"/>
      <c r="H19" s="898"/>
      <c r="I19" s="900"/>
    </row>
    <row r="20" spans="1:9" ht="13.5" customHeight="1" thickTop="1">
      <c r="A20" s="134" t="s">
        <v>72</v>
      </c>
      <c r="B20" s="156">
        <v>1284</v>
      </c>
      <c r="C20" s="157">
        <v>1269</v>
      </c>
      <c r="D20" s="157">
        <f>B20-C20</f>
        <v>15</v>
      </c>
      <c r="E20" s="157">
        <v>15</v>
      </c>
      <c r="F20" s="157">
        <v>125</v>
      </c>
      <c r="G20" s="354" t="s">
        <v>240</v>
      </c>
      <c r="H20" s="354" t="s">
        <v>240</v>
      </c>
      <c r="I20" s="158" t="s">
        <v>653</v>
      </c>
    </row>
    <row r="21" spans="1:9" ht="13.5" customHeight="1">
      <c r="A21" s="138" t="s">
        <v>74</v>
      </c>
      <c r="B21" s="164">
        <v>883</v>
      </c>
      <c r="C21" s="181">
        <v>883</v>
      </c>
      <c r="D21" s="181">
        <f>B21-C21</f>
        <v>0</v>
      </c>
      <c r="E21" s="181">
        <v>0</v>
      </c>
      <c r="F21" s="181">
        <v>47</v>
      </c>
      <c r="G21" s="349" t="s">
        <v>240</v>
      </c>
      <c r="H21" s="349" t="s">
        <v>240</v>
      </c>
      <c r="I21" s="634"/>
    </row>
    <row r="22" spans="1:9" ht="13.5" customHeight="1">
      <c r="A22" s="138" t="s">
        <v>84</v>
      </c>
      <c r="B22" s="164">
        <v>168</v>
      </c>
      <c r="C22" s="181">
        <v>121</v>
      </c>
      <c r="D22" s="181">
        <f>B22-C22</f>
        <v>47</v>
      </c>
      <c r="E22" s="181">
        <v>360</v>
      </c>
      <c r="F22" s="181">
        <v>4</v>
      </c>
      <c r="G22" s="181">
        <v>760</v>
      </c>
      <c r="H22" s="181">
        <v>34</v>
      </c>
      <c r="I22" s="166" t="s">
        <v>85</v>
      </c>
    </row>
    <row r="23" spans="1:9" ht="13.5" customHeight="1">
      <c r="A23" s="145" t="s">
        <v>425</v>
      </c>
      <c r="B23" s="167">
        <v>1295</v>
      </c>
      <c r="C23" s="169">
        <v>1290</v>
      </c>
      <c r="D23" s="169">
        <f>B23-C23</f>
        <v>5</v>
      </c>
      <c r="E23" s="169">
        <f>B23-C23</f>
        <v>5</v>
      </c>
      <c r="F23" s="169">
        <v>300</v>
      </c>
      <c r="G23" s="169">
        <v>8352</v>
      </c>
      <c r="H23" s="169">
        <v>5571</v>
      </c>
      <c r="I23" s="170"/>
    </row>
    <row r="24" spans="1:9" ht="13.5" customHeight="1">
      <c r="A24" s="151" t="s">
        <v>15</v>
      </c>
      <c r="B24" s="171"/>
      <c r="C24" s="187"/>
      <c r="D24" s="187"/>
      <c r="E24" s="172">
        <f>SUM(E20:E23)</f>
        <v>380</v>
      </c>
      <c r="F24" s="353"/>
      <c r="G24" s="172">
        <f>SUM(G20:G23)</f>
        <v>9112</v>
      </c>
      <c r="H24" s="172">
        <f>SUM(H20:H23)</f>
        <v>5605</v>
      </c>
      <c r="I24" s="173"/>
    </row>
    <row r="25" ht="10.5">
      <c r="A25" s="121" t="s">
        <v>25</v>
      </c>
    </row>
    <row r="26" ht="10.5">
      <c r="A26" s="121" t="s">
        <v>54</v>
      </c>
    </row>
    <row r="27" ht="10.5">
      <c r="A27" s="121" t="s">
        <v>53</v>
      </c>
    </row>
    <row r="28" ht="10.5">
      <c r="A28" s="121" t="s">
        <v>52</v>
      </c>
    </row>
    <row r="29" ht="9.75" customHeight="1"/>
    <row r="30" ht="14.25">
      <c r="A30" s="133" t="s">
        <v>13</v>
      </c>
    </row>
    <row r="31" spans="9:10" ht="10.5">
      <c r="I31" s="122" t="s">
        <v>12</v>
      </c>
      <c r="J31" s="122"/>
    </row>
    <row r="32" spans="1:9" ht="13.5" customHeight="1">
      <c r="A32" s="911" t="s">
        <v>14</v>
      </c>
      <c r="B32" s="907" t="s">
        <v>47</v>
      </c>
      <c r="C32" s="909" t="s">
        <v>48</v>
      </c>
      <c r="D32" s="909" t="s">
        <v>49</v>
      </c>
      <c r="E32" s="896" t="s">
        <v>50</v>
      </c>
      <c r="F32" s="909" t="s">
        <v>61</v>
      </c>
      <c r="G32" s="909" t="s">
        <v>11</v>
      </c>
      <c r="H32" s="896" t="s">
        <v>46</v>
      </c>
      <c r="I32" s="899" t="s">
        <v>8</v>
      </c>
    </row>
    <row r="33" spans="1:9" ht="13.5" customHeight="1" thickBot="1">
      <c r="A33" s="912"/>
      <c r="B33" s="908"/>
      <c r="C33" s="910"/>
      <c r="D33" s="910"/>
      <c r="E33" s="897"/>
      <c r="F33" s="913"/>
      <c r="G33" s="913"/>
      <c r="H33" s="898"/>
      <c r="I33" s="900"/>
    </row>
    <row r="34" spans="1:9" ht="13.5" customHeight="1" thickTop="1">
      <c r="A34" s="134" t="s">
        <v>93</v>
      </c>
      <c r="B34" s="156">
        <v>987</v>
      </c>
      <c r="C34" s="157">
        <v>869</v>
      </c>
      <c r="D34" s="157">
        <f aca="true" t="shared" si="0" ref="D34:D43">B34-C34</f>
        <v>118</v>
      </c>
      <c r="E34" s="157">
        <f>D34</f>
        <v>118</v>
      </c>
      <c r="F34" s="354" t="s">
        <v>240</v>
      </c>
      <c r="G34" s="157">
        <v>2834</v>
      </c>
      <c r="H34" s="157">
        <v>116</v>
      </c>
      <c r="I34" s="175"/>
    </row>
    <row r="35" spans="1:9" ht="13.5" customHeight="1">
      <c r="A35" s="138" t="s">
        <v>98</v>
      </c>
      <c r="B35" s="164">
        <v>80</v>
      </c>
      <c r="C35" s="181">
        <v>77</v>
      </c>
      <c r="D35" s="181">
        <f t="shared" si="0"/>
        <v>3</v>
      </c>
      <c r="E35" s="181">
        <f>D35</f>
        <v>3</v>
      </c>
      <c r="F35" s="349" t="s">
        <v>240</v>
      </c>
      <c r="G35" s="349" t="s">
        <v>240</v>
      </c>
      <c r="H35" s="349" t="s">
        <v>240</v>
      </c>
      <c r="I35" s="166"/>
    </row>
    <row r="36" spans="1:9" ht="13.5" customHeight="1">
      <c r="A36" s="138" t="s">
        <v>654</v>
      </c>
      <c r="B36" s="164">
        <v>115</v>
      </c>
      <c r="C36" s="181">
        <v>106</v>
      </c>
      <c r="D36" s="181">
        <f t="shared" si="0"/>
        <v>9</v>
      </c>
      <c r="E36" s="181">
        <f>D36</f>
        <v>9</v>
      </c>
      <c r="F36" s="349" t="s">
        <v>240</v>
      </c>
      <c r="G36" s="181">
        <v>363</v>
      </c>
      <c r="H36" s="181">
        <v>275</v>
      </c>
      <c r="I36" s="166"/>
    </row>
    <row r="37" spans="1:9" ht="13.5" customHeight="1">
      <c r="A37" s="138" t="s">
        <v>302</v>
      </c>
      <c r="B37" s="164">
        <v>13669</v>
      </c>
      <c r="C37" s="181">
        <v>13204</v>
      </c>
      <c r="D37" s="181">
        <f t="shared" si="0"/>
        <v>465</v>
      </c>
      <c r="E37" s="181">
        <f>D37</f>
        <v>465</v>
      </c>
      <c r="F37" s="181">
        <v>4030</v>
      </c>
      <c r="G37" s="349" t="s">
        <v>240</v>
      </c>
      <c r="H37" s="349" t="s">
        <v>240</v>
      </c>
      <c r="I37" s="166"/>
    </row>
    <row r="38" spans="1:9" ht="13.5" customHeight="1">
      <c r="A38" s="138" t="s">
        <v>91</v>
      </c>
      <c r="B38" s="164">
        <v>2353</v>
      </c>
      <c r="C38" s="181">
        <v>2262</v>
      </c>
      <c r="D38" s="181">
        <f t="shared" si="0"/>
        <v>91</v>
      </c>
      <c r="E38" s="181">
        <v>91</v>
      </c>
      <c r="F38" s="181">
        <v>189</v>
      </c>
      <c r="G38" s="181">
        <v>1281</v>
      </c>
      <c r="H38" s="181">
        <v>81</v>
      </c>
      <c r="I38" s="166"/>
    </row>
    <row r="39" spans="1:9" ht="13.5" customHeight="1">
      <c r="A39" s="138" t="s">
        <v>94</v>
      </c>
      <c r="B39" s="164">
        <v>1749</v>
      </c>
      <c r="C39" s="181">
        <v>1720</v>
      </c>
      <c r="D39" s="181">
        <f t="shared" si="0"/>
        <v>29</v>
      </c>
      <c r="E39" s="181">
        <v>29</v>
      </c>
      <c r="F39" s="349" t="s">
        <v>240</v>
      </c>
      <c r="G39" s="181">
        <v>3294</v>
      </c>
      <c r="H39" s="181">
        <v>189</v>
      </c>
      <c r="I39" s="166"/>
    </row>
    <row r="40" spans="1:9" ht="13.5" customHeight="1">
      <c r="A40" s="138" t="s">
        <v>95</v>
      </c>
      <c r="B40" s="164">
        <v>146</v>
      </c>
      <c r="C40" s="181">
        <v>110</v>
      </c>
      <c r="D40" s="181">
        <f t="shared" si="0"/>
        <v>36</v>
      </c>
      <c r="E40" s="181">
        <v>36</v>
      </c>
      <c r="F40" s="349" t="s">
        <v>240</v>
      </c>
      <c r="G40" s="349" t="s">
        <v>240</v>
      </c>
      <c r="H40" s="349" t="s">
        <v>240</v>
      </c>
      <c r="I40" s="166"/>
    </row>
    <row r="41" spans="1:9" ht="13.5" customHeight="1">
      <c r="A41" s="138" t="s">
        <v>92</v>
      </c>
      <c r="B41" s="164">
        <v>749</v>
      </c>
      <c r="C41" s="181">
        <v>669</v>
      </c>
      <c r="D41" s="181">
        <f t="shared" si="0"/>
        <v>80</v>
      </c>
      <c r="E41" s="181">
        <v>80</v>
      </c>
      <c r="F41" s="349" t="s">
        <v>240</v>
      </c>
      <c r="G41" s="181">
        <v>691</v>
      </c>
      <c r="H41" s="181">
        <v>52</v>
      </c>
      <c r="I41" s="166"/>
    </row>
    <row r="42" spans="1:9" ht="13.5" customHeight="1">
      <c r="A42" s="138" t="s">
        <v>655</v>
      </c>
      <c r="B42" s="164">
        <v>2</v>
      </c>
      <c r="C42" s="181">
        <v>1</v>
      </c>
      <c r="D42" s="181">
        <f t="shared" si="0"/>
        <v>1</v>
      </c>
      <c r="E42" s="181">
        <f>D42</f>
        <v>1</v>
      </c>
      <c r="F42" s="349" t="s">
        <v>240</v>
      </c>
      <c r="G42" s="349" t="s">
        <v>240</v>
      </c>
      <c r="H42" s="349" t="s">
        <v>240</v>
      </c>
      <c r="I42" s="166"/>
    </row>
    <row r="43" spans="1:9" ht="13.5" customHeight="1">
      <c r="A43" s="138" t="s">
        <v>656</v>
      </c>
      <c r="B43" s="164">
        <v>2111</v>
      </c>
      <c r="C43" s="181">
        <v>2106</v>
      </c>
      <c r="D43" s="181">
        <f t="shared" si="0"/>
        <v>5</v>
      </c>
      <c r="E43" s="181">
        <f>D43</f>
        <v>5</v>
      </c>
      <c r="F43" s="349" t="s">
        <v>240</v>
      </c>
      <c r="G43" s="349" t="s">
        <v>240</v>
      </c>
      <c r="H43" s="349" t="s">
        <v>240</v>
      </c>
      <c r="I43" s="166"/>
    </row>
    <row r="44" spans="1:9" ht="13.5" customHeight="1">
      <c r="A44" s="138" t="s">
        <v>96</v>
      </c>
      <c r="B44" s="164">
        <v>415</v>
      </c>
      <c r="C44" s="181">
        <v>390</v>
      </c>
      <c r="D44" s="181">
        <v>25</v>
      </c>
      <c r="E44" s="181">
        <v>25</v>
      </c>
      <c r="F44" s="181">
        <v>119</v>
      </c>
      <c r="G44" s="181">
        <v>535</v>
      </c>
      <c r="H44" s="181">
        <v>226</v>
      </c>
      <c r="I44" s="166"/>
    </row>
    <row r="45" spans="1:9" ht="13.5" customHeight="1">
      <c r="A45" s="145" t="s">
        <v>99</v>
      </c>
      <c r="B45" s="167">
        <v>1541</v>
      </c>
      <c r="C45" s="169">
        <v>1329</v>
      </c>
      <c r="D45" s="169">
        <f>B45-C45</f>
        <v>212</v>
      </c>
      <c r="E45" s="169">
        <f>D45</f>
        <v>212</v>
      </c>
      <c r="F45" s="352" t="s">
        <v>240</v>
      </c>
      <c r="G45" s="352" t="s">
        <v>240</v>
      </c>
      <c r="H45" s="352" t="s">
        <v>240</v>
      </c>
      <c r="I45" s="170"/>
    </row>
    <row r="46" spans="1:9" ht="13.5" customHeight="1">
      <c r="A46" s="151" t="s">
        <v>16</v>
      </c>
      <c r="B46" s="171"/>
      <c r="C46" s="187"/>
      <c r="D46" s="187"/>
      <c r="E46" s="172">
        <f>SUM(E34:E45)</f>
        <v>1074</v>
      </c>
      <c r="F46" s="353"/>
      <c r="G46" s="172">
        <f>SUM(G34:G45)</f>
        <v>8998</v>
      </c>
      <c r="H46" s="172">
        <f>SUM(H34:H45)</f>
        <v>939</v>
      </c>
      <c r="I46" s="188"/>
    </row>
    <row r="47" ht="9.75" customHeight="1">
      <c r="A47" s="189"/>
    </row>
    <row r="48" ht="14.25">
      <c r="A48" s="133" t="s">
        <v>62</v>
      </c>
    </row>
    <row r="49" ht="10.5">
      <c r="J49" s="122" t="s">
        <v>12</v>
      </c>
    </row>
    <row r="50" spans="1:10" ht="13.5" customHeight="1">
      <c r="A50" s="905" t="s">
        <v>17</v>
      </c>
      <c r="B50" s="907" t="s">
        <v>19</v>
      </c>
      <c r="C50" s="909" t="s">
        <v>51</v>
      </c>
      <c r="D50" s="909" t="s">
        <v>20</v>
      </c>
      <c r="E50" s="909" t="s">
        <v>21</v>
      </c>
      <c r="F50" s="909" t="s">
        <v>22</v>
      </c>
      <c r="G50" s="896" t="s">
        <v>23</v>
      </c>
      <c r="H50" s="896" t="s">
        <v>24</v>
      </c>
      <c r="I50" s="896" t="s">
        <v>66</v>
      </c>
      <c r="J50" s="899" t="s">
        <v>8</v>
      </c>
    </row>
    <row r="51" spans="1:10" ht="13.5" customHeight="1" thickBot="1">
      <c r="A51" s="906"/>
      <c r="B51" s="908"/>
      <c r="C51" s="910"/>
      <c r="D51" s="910"/>
      <c r="E51" s="910"/>
      <c r="F51" s="910"/>
      <c r="G51" s="897"/>
      <c r="H51" s="897"/>
      <c r="I51" s="898"/>
      <c r="J51" s="900"/>
    </row>
    <row r="52" spans="1:10" ht="13.5" customHeight="1" thickTop="1">
      <c r="A52" s="134" t="s">
        <v>657</v>
      </c>
      <c r="B52" s="156">
        <v>1</v>
      </c>
      <c r="C52" s="157">
        <v>179</v>
      </c>
      <c r="D52" s="157">
        <v>5</v>
      </c>
      <c r="E52" s="354" t="s">
        <v>240</v>
      </c>
      <c r="F52" s="354" t="s">
        <v>240</v>
      </c>
      <c r="G52" s="157">
        <v>1830</v>
      </c>
      <c r="H52" s="354" t="s">
        <v>240</v>
      </c>
      <c r="I52" s="157">
        <v>111</v>
      </c>
      <c r="J52" s="158"/>
    </row>
    <row r="53" spans="1:10" ht="13.5" customHeight="1">
      <c r="A53" s="138" t="s">
        <v>658</v>
      </c>
      <c r="B53" s="164">
        <v>-8</v>
      </c>
      <c r="C53" s="181">
        <v>57</v>
      </c>
      <c r="D53" s="181">
        <v>7</v>
      </c>
      <c r="E53" s="349" t="s">
        <v>240</v>
      </c>
      <c r="F53" s="349" t="s">
        <v>240</v>
      </c>
      <c r="G53" s="349" t="s">
        <v>240</v>
      </c>
      <c r="H53" s="349" t="s">
        <v>240</v>
      </c>
      <c r="I53" s="349" t="s">
        <v>240</v>
      </c>
      <c r="J53" s="166"/>
    </row>
    <row r="54" spans="1:10" ht="13.5" customHeight="1">
      <c r="A54" s="138"/>
      <c r="B54" s="164"/>
      <c r="C54" s="181"/>
      <c r="D54" s="181"/>
      <c r="E54" s="181"/>
      <c r="F54" s="181"/>
      <c r="G54" s="181"/>
      <c r="H54" s="181"/>
      <c r="I54" s="181"/>
      <c r="J54" s="166"/>
    </row>
    <row r="55" spans="1:10" ht="13.5" customHeight="1">
      <c r="A55" s="145"/>
      <c r="B55" s="167"/>
      <c r="C55" s="169"/>
      <c r="D55" s="169"/>
      <c r="E55" s="169"/>
      <c r="F55" s="169"/>
      <c r="G55" s="169"/>
      <c r="H55" s="169"/>
      <c r="I55" s="169"/>
      <c r="J55" s="170"/>
    </row>
    <row r="56" spans="1:10" ht="13.5" customHeight="1">
      <c r="A56" s="200" t="s">
        <v>18</v>
      </c>
      <c r="B56" s="215"/>
      <c r="C56" s="353"/>
      <c r="D56" s="172">
        <f>SUM(D52:D55)</f>
        <v>12</v>
      </c>
      <c r="E56" s="367" t="s">
        <v>240</v>
      </c>
      <c r="F56" s="367" t="s">
        <v>240</v>
      </c>
      <c r="G56" s="559">
        <v>1830</v>
      </c>
      <c r="H56" s="367" t="s">
        <v>240</v>
      </c>
      <c r="I56" s="559">
        <v>111</v>
      </c>
      <c r="J56" s="173"/>
    </row>
    <row r="57" ht="10.5">
      <c r="A57" s="121" t="s">
        <v>60</v>
      </c>
    </row>
    <row r="58" ht="9.75" customHeight="1"/>
    <row r="59" ht="14.25">
      <c r="A59" s="133" t="s">
        <v>43</v>
      </c>
    </row>
    <row r="60" ht="10.5">
      <c r="D60" s="122" t="s">
        <v>12</v>
      </c>
    </row>
    <row r="61" spans="1:4" ht="21.75" thickBot="1">
      <c r="A61" s="201" t="s">
        <v>36</v>
      </c>
      <c r="B61" s="202" t="s">
        <v>41</v>
      </c>
      <c r="C61" s="203" t="s">
        <v>42</v>
      </c>
      <c r="D61" s="204" t="s">
        <v>55</v>
      </c>
    </row>
    <row r="62" spans="1:4" ht="13.5" customHeight="1" thickTop="1">
      <c r="A62" s="205" t="s">
        <v>37</v>
      </c>
      <c r="B62" s="206"/>
      <c r="C62" s="157">
        <v>1205</v>
      </c>
      <c r="D62" s="207"/>
    </row>
    <row r="63" spans="1:4" ht="13.5" customHeight="1">
      <c r="A63" s="208" t="s">
        <v>38</v>
      </c>
      <c r="B63" s="209"/>
      <c r="C63" s="181">
        <v>164</v>
      </c>
      <c r="D63" s="210"/>
    </row>
    <row r="64" spans="1:4" ht="13.5" customHeight="1">
      <c r="A64" s="211" t="s">
        <v>39</v>
      </c>
      <c r="B64" s="212"/>
      <c r="C64" s="169">
        <v>273</v>
      </c>
      <c r="D64" s="213"/>
    </row>
    <row r="65" spans="1:4" ht="13.5" customHeight="1">
      <c r="A65" s="214" t="s">
        <v>40</v>
      </c>
      <c r="B65" s="215"/>
      <c r="C65" s="172">
        <f>SUM(C62:C64)</f>
        <v>1642</v>
      </c>
      <c r="D65" s="216"/>
    </row>
    <row r="66" spans="1:4" ht="10.5">
      <c r="A66" s="121" t="s">
        <v>64</v>
      </c>
      <c r="B66" s="217"/>
      <c r="C66" s="217"/>
      <c r="D66" s="217"/>
    </row>
    <row r="67" spans="1:4" ht="9.75" customHeight="1">
      <c r="A67" s="218"/>
      <c r="B67" s="217"/>
      <c r="C67" s="217"/>
      <c r="D67" s="217"/>
    </row>
    <row r="68" ht="14.25">
      <c r="A68" s="133" t="s">
        <v>63</v>
      </c>
    </row>
    <row r="69" ht="10.5" customHeight="1">
      <c r="A69" s="133"/>
    </row>
    <row r="70" spans="1:11" ht="21.75" thickBot="1">
      <c r="A70" s="201" t="s">
        <v>34</v>
      </c>
      <c r="B70" s="202" t="s">
        <v>41</v>
      </c>
      <c r="C70" s="203" t="s">
        <v>42</v>
      </c>
      <c r="D70" s="203" t="s">
        <v>55</v>
      </c>
      <c r="E70" s="219" t="s">
        <v>32</v>
      </c>
      <c r="F70" s="204" t="s">
        <v>33</v>
      </c>
      <c r="G70" s="901" t="s">
        <v>44</v>
      </c>
      <c r="H70" s="902"/>
      <c r="I70" s="202" t="s">
        <v>41</v>
      </c>
      <c r="J70" s="203" t="s">
        <v>42</v>
      </c>
      <c r="K70" s="204" t="s">
        <v>55</v>
      </c>
    </row>
    <row r="71" spans="1:11" ht="13.5" customHeight="1" thickTop="1">
      <c r="A71" s="205" t="s">
        <v>26</v>
      </c>
      <c r="B71" s="368">
        <v>10.82</v>
      </c>
      <c r="C71" s="369">
        <v>8.91</v>
      </c>
      <c r="D71" s="369">
        <f>C71-B71</f>
        <v>-1.9100000000000001</v>
      </c>
      <c r="E71" s="370">
        <v>-15</v>
      </c>
      <c r="F71" s="371">
        <v>-20</v>
      </c>
      <c r="G71" s="978" t="s">
        <v>84</v>
      </c>
      <c r="H71" s="979"/>
      <c r="I71" s="220"/>
      <c r="J71" s="221">
        <v>222</v>
      </c>
      <c r="K71" s="222"/>
    </row>
    <row r="72" spans="1:11" ht="13.5" customHeight="1">
      <c r="A72" s="614" t="s">
        <v>27</v>
      </c>
      <c r="B72" s="223"/>
      <c r="C72" s="372">
        <v>18.47</v>
      </c>
      <c r="D72" s="373"/>
      <c r="E72" s="374">
        <v>-20</v>
      </c>
      <c r="F72" s="375">
        <v>-40</v>
      </c>
      <c r="G72" s="948" t="s">
        <v>425</v>
      </c>
      <c r="H72" s="949"/>
      <c r="I72" s="223"/>
      <c r="J72" s="224">
        <v>2.2</v>
      </c>
      <c r="K72" s="225"/>
    </row>
    <row r="73" spans="1:11" ht="13.5" customHeight="1">
      <c r="A73" s="208" t="s">
        <v>28</v>
      </c>
      <c r="B73" s="377">
        <v>11.2</v>
      </c>
      <c r="C73" s="224">
        <v>12.9</v>
      </c>
      <c r="D73" s="224">
        <f>C73-B73</f>
        <v>1.700000000000001</v>
      </c>
      <c r="E73" s="378">
        <v>25</v>
      </c>
      <c r="F73" s="379">
        <v>35</v>
      </c>
      <c r="G73" s="948"/>
      <c r="H73" s="949"/>
      <c r="I73" s="223"/>
      <c r="J73" s="224"/>
      <c r="K73" s="225"/>
    </row>
    <row r="74" spans="1:11" ht="13.5" customHeight="1">
      <c r="A74" s="208" t="s">
        <v>29</v>
      </c>
      <c r="B74" s="380"/>
      <c r="C74" s="224">
        <v>148.3</v>
      </c>
      <c r="D74" s="381"/>
      <c r="E74" s="378">
        <v>350</v>
      </c>
      <c r="F74" s="382"/>
      <c r="G74" s="948"/>
      <c r="H74" s="949"/>
      <c r="I74" s="223"/>
      <c r="J74" s="224"/>
      <c r="K74" s="225"/>
    </row>
    <row r="75" spans="1:11" ht="13.5" customHeight="1">
      <c r="A75" s="208" t="s">
        <v>30</v>
      </c>
      <c r="B75" s="383">
        <v>0.78</v>
      </c>
      <c r="C75" s="372">
        <v>0.79</v>
      </c>
      <c r="D75" s="372">
        <f>C75-B75</f>
        <v>0.010000000000000009</v>
      </c>
      <c r="E75" s="384"/>
      <c r="F75" s="385"/>
      <c r="G75" s="948"/>
      <c r="H75" s="949"/>
      <c r="I75" s="223"/>
      <c r="J75" s="224"/>
      <c r="K75" s="225"/>
    </row>
    <row r="76" spans="1:11" ht="13.5" customHeight="1">
      <c r="A76" s="386" t="s">
        <v>31</v>
      </c>
      <c r="B76" s="387">
        <v>79.7</v>
      </c>
      <c r="C76" s="232">
        <v>81.7</v>
      </c>
      <c r="D76" s="232">
        <f>C76-B76</f>
        <v>2</v>
      </c>
      <c r="E76" s="389"/>
      <c r="F76" s="390"/>
      <c r="G76" s="894"/>
      <c r="H76" s="895"/>
      <c r="I76" s="231"/>
      <c r="J76" s="232"/>
      <c r="K76" s="233"/>
    </row>
    <row r="77" ht="10.5">
      <c r="A77" s="121" t="s">
        <v>65</v>
      </c>
    </row>
    <row r="78" ht="10.5">
      <c r="A78" s="121" t="s">
        <v>109</v>
      </c>
    </row>
  </sheetData>
  <sheetProtection password="81BD" sheet="1"/>
  <mergeCells count="43">
    <mergeCell ref="G72:H72"/>
    <mergeCell ref="G73:H73"/>
    <mergeCell ref="G74:H74"/>
    <mergeCell ref="G75:H75"/>
    <mergeCell ref="G76:H76"/>
    <mergeCell ref="G50:G51"/>
    <mergeCell ref="H50:H51"/>
    <mergeCell ref="I50:I51"/>
    <mergeCell ref="J50:J51"/>
    <mergeCell ref="G70:H70"/>
    <mergeCell ref="G71:H71"/>
    <mergeCell ref="A50:A51"/>
    <mergeCell ref="B50:B51"/>
    <mergeCell ref="C50:C51"/>
    <mergeCell ref="D50:D51"/>
    <mergeCell ref="E50:E51"/>
    <mergeCell ref="F50:F51"/>
    <mergeCell ref="I18:I19"/>
    <mergeCell ref="A32:A33"/>
    <mergeCell ref="B32:B33"/>
    <mergeCell ref="C32:C33"/>
    <mergeCell ref="D32:D33"/>
    <mergeCell ref="E32:E33"/>
    <mergeCell ref="F32:F33"/>
    <mergeCell ref="G32:G33"/>
    <mergeCell ref="H32:H33"/>
    <mergeCell ref="I32:I33"/>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1" r:id="rId1"/>
  <colBreaks count="1" manualBreakCount="1">
    <brk id="11" max="72" man="1"/>
  </colBreaks>
</worksheet>
</file>

<file path=xl/worksheets/sheet3.xml><?xml version="1.0" encoding="utf-8"?>
<worksheet xmlns="http://schemas.openxmlformats.org/spreadsheetml/2006/main" xmlns:r="http://schemas.openxmlformats.org/officeDocument/2006/relationships">
  <dimension ref="A1:M96"/>
  <sheetViews>
    <sheetView view="pageBreakPreview" zoomScale="130" zoomScaleSheetLayoutView="130" zoomScalePageLayoutView="0" workbookViewId="0" topLeftCell="A1">
      <selection activeCell="D5" sqref="D5"/>
    </sheetView>
  </sheetViews>
  <sheetFormatPr defaultColWidth="9.00390625" defaultRowHeight="13.5"/>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154</v>
      </c>
      <c r="B4" s="124"/>
      <c r="G4" s="125" t="s">
        <v>56</v>
      </c>
      <c r="H4" s="126" t="s">
        <v>57</v>
      </c>
      <c r="I4" s="127" t="s">
        <v>58</v>
      </c>
      <c r="J4" s="128" t="s">
        <v>59</v>
      </c>
    </row>
    <row r="5" spans="7:10" ht="13.5" customHeight="1" thickTop="1">
      <c r="G5" s="129">
        <v>16463</v>
      </c>
      <c r="H5" s="130">
        <v>13078</v>
      </c>
      <c r="I5" s="131">
        <v>1487</v>
      </c>
      <c r="J5" s="132">
        <v>31028</v>
      </c>
    </row>
    <row r="6" ht="14.25">
      <c r="A6" s="133" t="s">
        <v>2</v>
      </c>
    </row>
    <row r="7" spans="8:9" ht="10.5">
      <c r="H7" s="122" t="s">
        <v>12</v>
      </c>
      <c r="I7" s="122"/>
    </row>
    <row r="8" spans="1:11" ht="13.5" customHeight="1">
      <c r="A8" s="941" t="s">
        <v>0</v>
      </c>
      <c r="B8" s="945" t="s">
        <v>3</v>
      </c>
      <c r="C8" s="944" t="s">
        <v>4</v>
      </c>
      <c r="D8" s="944" t="s">
        <v>5</v>
      </c>
      <c r="E8" s="944" t="s">
        <v>6</v>
      </c>
      <c r="F8" s="939" t="s">
        <v>61</v>
      </c>
      <c r="G8" s="944" t="s">
        <v>7</v>
      </c>
      <c r="H8" s="929" t="s">
        <v>8</v>
      </c>
      <c r="I8" s="234"/>
      <c r="J8" s="234"/>
      <c r="K8" s="234"/>
    </row>
    <row r="9" spans="1:11" ht="13.5" customHeight="1" thickBot="1">
      <c r="A9" s="942"/>
      <c r="B9" s="938"/>
      <c r="C9" s="940"/>
      <c r="D9" s="940"/>
      <c r="E9" s="940"/>
      <c r="F9" s="943"/>
      <c r="G9" s="940"/>
      <c r="H9" s="930"/>
      <c r="I9" s="234"/>
      <c r="J9" s="234"/>
      <c r="K9" s="234"/>
    </row>
    <row r="10" spans="1:11" ht="112.5" customHeight="1" thickTop="1">
      <c r="A10" s="235" t="s">
        <v>9</v>
      </c>
      <c r="B10" s="236">
        <v>50638</v>
      </c>
      <c r="C10" s="237">
        <v>46668</v>
      </c>
      <c r="D10" s="237">
        <v>3970</v>
      </c>
      <c r="E10" s="237">
        <v>2772</v>
      </c>
      <c r="F10" s="237">
        <v>978</v>
      </c>
      <c r="G10" s="237">
        <v>60301</v>
      </c>
      <c r="H10" s="238" t="s">
        <v>155</v>
      </c>
      <c r="I10" s="234"/>
      <c r="J10" s="234"/>
      <c r="K10" s="234"/>
    </row>
    <row r="11" spans="1:11" ht="13.5" customHeight="1">
      <c r="A11" s="239" t="s">
        <v>156</v>
      </c>
      <c r="B11" s="240">
        <v>381</v>
      </c>
      <c r="C11" s="241">
        <v>381</v>
      </c>
      <c r="D11" s="241">
        <v>0</v>
      </c>
      <c r="E11" s="241">
        <v>0</v>
      </c>
      <c r="F11" s="242" t="s">
        <v>114</v>
      </c>
      <c r="G11" s="242" t="s">
        <v>114</v>
      </c>
      <c r="H11" s="243"/>
      <c r="I11" s="234"/>
      <c r="J11" s="234"/>
      <c r="K11" s="234"/>
    </row>
    <row r="12" spans="1:11" ht="13.5" customHeight="1">
      <c r="A12" s="239"/>
      <c r="B12" s="240"/>
      <c r="C12" s="241"/>
      <c r="D12" s="241"/>
      <c r="E12" s="241"/>
      <c r="F12" s="241"/>
      <c r="G12" s="241"/>
      <c r="H12" s="243"/>
      <c r="I12" s="234"/>
      <c r="J12" s="234"/>
      <c r="K12" s="234"/>
    </row>
    <row r="13" spans="1:11" ht="13.5" customHeight="1">
      <c r="A13" s="244"/>
      <c r="B13" s="245"/>
      <c r="C13" s="246"/>
      <c r="D13" s="246"/>
      <c r="E13" s="246"/>
      <c r="F13" s="246"/>
      <c r="G13" s="246"/>
      <c r="H13" s="247"/>
      <c r="I13" s="234"/>
      <c r="J13" s="234"/>
      <c r="K13" s="234"/>
    </row>
    <row r="14" spans="1:11" ht="13.5" customHeight="1">
      <c r="A14" s="248" t="s">
        <v>1</v>
      </c>
      <c r="B14" s="249">
        <v>51019</v>
      </c>
      <c r="C14" s="250">
        <v>47049</v>
      </c>
      <c r="D14" s="250">
        <v>3970</v>
      </c>
      <c r="E14" s="250">
        <v>2772</v>
      </c>
      <c r="F14" s="251"/>
      <c r="G14" s="250">
        <v>60301</v>
      </c>
      <c r="H14" s="252"/>
      <c r="I14" s="234"/>
      <c r="J14" s="234"/>
      <c r="K14" s="234"/>
    </row>
    <row r="15" spans="1:11" ht="9.75" customHeight="1">
      <c r="A15" s="234"/>
      <c r="B15" s="234"/>
      <c r="C15" s="234"/>
      <c r="D15" s="234"/>
      <c r="E15" s="234"/>
      <c r="F15" s="234"/>
      <c r="G15" s="234"/>
      <c r="H15" s="234"/>
      <c r="I15" s="234"/>
      <c r="J15" s="234"/>
      <c r="K15" s="234"/>
    </row>
    <row r="16" spans="1:11" ht="14.25">
      <c r="A16" s="253" t="s">
        <v>10</v>
      </c>
      <c r="B16" s="234"/>
      <c r="C16" s="234"/>
      <c r="D16" s="234"/>
      <c r="E16" s="234"/>
      <c r="F16" s="234"/>
      <c r="G16" s="234"/>
      <c r="H16" s="234"/>
      <c r="I16" s="234"/>
      <c r="J16" s="234"/>
      <c r="K16" s="234"/>
    </row>
    <row r="17" spans="1:12" ht="10.5">
      <c r="A17" s="234"/>
      <c r="B17" s="234"/>
      <c r="C17" s="234"/>
      <c r="D17" s="234"/>
      <c r="E17" s="234"/>
      <c r="F17" s="234"/>
      <c r="G17" s="234"/>
      <c r="H17" s="234"/>
      <c r="I17" s="254" t="s">
        <v>12</v>
      </c>
      <c r="J17" s="234"/>
      <c r="K17" s="254"/>
      <c r="L17" s="122"/>
    </row>
    <row r="18" spans="1:11" ht="13.5" customHeight="1">
      <c r="A18" s="941" t="s">
        <v>0</v>
      </c>
      <c r="B18" s="937" t="s">
        <v>47</v>
      </c>
      <c r="C18" s="939" t="s">
        <v>48</v>
      </c>
      <c r="D18" s="939" t="s">
        <v>49</v>
      </c>
      <c r="E18" s="926" t="s">
        <v>50</v>
      </c>
      <c r="F18" s="939" t="s">
        <v>61</v>
      </c>
      <c r="G18" s="939" t="s">
        <v>11</v>
      </c>
      <c r="H18" s="926" t="s">
        <v>45</v>
      </c>
      <c r="I18" s="929" t="s">
        <v>8</v>
      </c>
      <c r="J18" s="234"/>
      <c r="K18" s="234"/>
    </row>
    <row r="19" spans="1:11" ht="13.5" customHeight="1" thickBot="1">
      <c r="A19" s="942"/>
      <c r="B19" s="938"/>
      <c r="C19" s="940"/>
      <c r="D19" s="940"/>
      <c r="E19" s="927"/>
      <c r="F19" s="943"/>
      <c r="G19" s="943"/>
      <c r="H19" s="928"/>
      <c r="I19" s="930"/>
      <c r="J19" s="234"/>
      <c r="K19" s="234"/>
    </row>
    <row r="20" spans="1:11" ht="13.5" customHeight="1" thickTop="1">
      <c r="A20" s="255" t="s">
        <v>84</v>
      </c>
      <c r="B20" s="256">
        <v>1442</v>
      </c>
      <c r="C20" s="257">
        <v>1187</v>
      </c>
      <c r="D20" s="257">
        <v>255</v>
      </c>
      <c r="E20" s="258">
        <v>1197</v>
      </c>
      <c r="F20" s="257">
        <v>15</v>
      </c>
      <c r="G20" s="257">
        <v>5140</v>
      </c>
      <c r="H20" s="259" t="s">
        <v>114</v>
      </c>
      <c r="I20" s="260" t="s">
        <v>157</v>
      </c>
      <c r="J20" s="234"/>
      <c r="K20" s="234"/>
    </row>
    <row r="21" spans="1:11" ht="13.5" customHeight="1">
      <c r="A21" s="261" t="s">
        <v>158</v>
      </c>
      <c r="B21" s="262">
        <v>5035</v>
      </c>
      <c r="C21" s="263">
        <v>5006</v>
      </c>
      <c r="D21" s="263">
        <v>29</v>
      </c>
      <c r="E21" s="263">
        <v>24</v>
      </c>
      <c r="F21" s="263">
        <f>890+663</f>
        <v>1553</v>
      </c>
      <c r="G21" s="263">
        <f>19675+10472</f>
        <v>30147</v>
      </c>
      <c r="H21" s="264">
        <v>18179</v>
      </c>
      <c r="I21" s="265"/>
      <c r="J21" s="234"/>
      <c r="K21" s="234"/>
    </row>
    <row r="22" spans="1:11" ht="13.5" customHeight="1">
      <c r="A22" s="261" t="s">
        <v>159</v>
      </c>
      <c r="B22" s="262">
        <v>93</v>
      </c>
      <c r="C22" s="263">
        <v>89</v>
      </c>
      <c r="D22" s="263">
        <v>4</v>
      </c>
      <c r="E22" s="263">
        <v>4</v>
      </c>
      <c r="F22" s="242" t="s">
        <v>114</v>
      </c>
      <c r="G22" s="263">
        <v>1</v>
      </c>
      <c r="H22" s="242" t="s">
        <v>114</v>
      </c>
      <c r="I22" s="265"/>
      <c r="J22" s="234"/>
      <c r="K22" s="234"/>
    </row>
    <row r="23" spans="1:11" ht="13.5" customHeight="1">
      <c r="A23" s="266" t="s">
        <v>160</v>
      </c>
      <c r="B23" s="267">
        <v>1043</v>
      </c>
      <c r="C23" s="268">
        <v>976</v>
      </c>
      <c r="D23" s="268">
        <v>67</v>
      </c>
      <c r="E23" s="268">
        <v>67</v>
      </c>
      <c r="F23" s="268">
        <v>215</v>
      </c>
      <c r="G23" s="268">
        <v>4188</v>
      </c>
      <c r="H23" s="269">
        <v>2374</v>
      </c>
      <c r="I23" s="270"/>
      <c r="J23" s="234"/>
      <c r="K23" s="234"/>
    </row>
    <row r="24" spans="1:11" ht="13.5" customHeight="1">
      <c r="A24" s="266" t="s">
        <v>161</v>
      </c>
      <c r="B24" s="267">
        <v>827</v>
      </c>
      <c r="C24" s="268">
        <v>781</v>
      </c>
      <c r="D24" s="268">
        <v>47</v>
      </c>
      <c r="E24" s="268">
        <v>47</v>
      </c>
      <c r="F24" s="268">
        <f>536+9+18+5</f>
        <v>568</v>
      </c>
      <c r="G24" s="268">
        <f>5465+47+294+38</f>
        <v>5844</v>
      </c>
      <c r="H24" s="269">
        <v>4821</v>
      </c>
      <c r="I24" s="270"/>
      <c r="J24" s="234"/>
      <c r="K24" s="234"/>
    </row>
    <row r="25" spans="1:11" ht="13.5" customHeight="1">
      <c r="A25" s="266" t="s">
        <v>162</v>
      </c>
      <c r="B25" s="267">
        <v>163</v>
      </c>
      <c r="C25" s="268">
        <v>128</v>
      </c>
      <c r="D25" s="268">
        <v>35</v>
      </c>
      <c r="E25" s="268">
        <v>35</v>
      </c>
      <c r="F25" s="269">
        <v>89</v>
      </c>
      <c r="G25" s="269">
        <v>120</v>
      </c>
      <c r="H25" s="269">
        <v>66</v>
      </c>
      <c r="I25" s="270"/>
      <c r="J25" s="234"/>
      <c r="K25" s="234"/>
    </row>
    <row r="26" spans="1:11" ht="13.5" customHeight="1">
      <c r="A26" s="266" t="s">
        <v>163</v>
      </c>
      <c r="B26" s="267">
        <v>224</v>
      </c>
      <c r="C26" s="268">
        <v>175</v>
      </c>
      <c r="D26" s="268">
        <v>49</v>
      </c>
      <c r="E26" s="268">
        <v>49</v>
      </c>
      <c r="F26" s="269">
        <v>42</v>
      </c>
      <c r="G26" s="269">
        <v>16</v>
      </c>
      <c r="H26" s="269">
        <v>6</v>
      </c>
      <c r="I26" s="270"/>
      <c r="J26" s="234"/>
      <c r="K26" s="234"/>
    </row>
    <row r="27" spans="1:11" ht="13.5" customHeight="1">
      <c r="A27" s="261" t="s">
        <v>164</v>
      </c>
      <c r="B27" s="262">
        <v>9491</v>
      </c>
      <c r="C27" s="263">
        <v>8769</v>
      </c>
      <c r="D27" s="263">
        <v>722</v>
      </c>
      <c r="E27" s="263">
        <v>722</v>
      </c>
      <c r="F27" s="263">
        <v>690</v>
      </c>
      <c r="G27" s="242" t="s">
        <v>114</v>
      </c>
      <c r="H27" s="242" t="s">
        <v>114</v>
      </c>
      <c r="I27" s="265"/>
      <c r="J27" s="234"/>
      <c r="K27" s="234"/>
    </row>
    <row r="28" spans="1:11" ht="13.5" customHeight="1">
      <c r="A28" s="261" t="s">
        <v>165</v>
      </c>
      <c r="B28" s="262">
        <v>742</v>
      </c>
      <c r="C28" s="263">
        <v>606</v>
      </c>
      <c r="D28" s="263">
        <v>136</v>
      </c>
      <c r="E28" s="263">
        <v>136</v>
      </c>
      <c r="F28" s="263">
        <v>67</v>
      </c>
      <c r="G28" s="263">
        <v>127</v>
      </c>
      <c r="H28" s="264">
        <v>17</v>
      </c>
      <c r="I28" s="265"/>
      <c r="J28" s="234"/>
      <c r="K28" s="234"/>
    </row>
    <row r="29" spans="1:11" ht="13.5" customHeight="1">
      <c r="A29" s="261" t="s">
        <v>166</v>
      </c>
      <c r="B29" s="262">
        <v>7830</v>
      </c>
      <c r="C29" s="263">
        <v>7739</v>
      </c>
      <c r="D29" s="263">
        <v>91</v>
      </c>
      <c r="E29" s="263">
        <v>91</v>
      </c>
      <c r="F29" s="263">
        <v>639</v>
      </c>
      <c r="G29" s="242" t="s">
        <v>114</v>
      </c>
      <c r="H29" s="242" t="s">
        <v>114</v>
      </c>
      <c r="I29" s="265"/>
      <c r="J29" s="234"/>
      <c r="K29" s="234"/>
    </row>
    <row r="30" spans="1:11" ht="13.5" customHeight="1">
      <c r="A30" s="261" t="s">
        <v>167</v>
      </c>
      <c r="B30" s="262">
        <v>7149</v>
      </c>
      <c r="C30" s="263">
        <v>6802</v>
      </c>
      <c r="D30" s="263">
        <v>347</v>
      </c>
      <c r="E30" s="263">
        <v>287</v>
      </c>
      <c r="F30" s="263">
        <v>928</v>
      </c>
      <c r="G30" s="242" t="s">
        <v>114</v>
      </c>
      <c r="H30" s="242" t="s">
        <v>114</v>
      </c>
      <c r="I30" s="265"/>
      <c r="J30" s="234"/>
      <c r="K30" s="234"/>
    </row>
    <row r="31" spans="1:11" ht="13.5" customHeight="1">
      <c r="A31" s="261" t="s">
        <v>168</v>
      </c>
      <c r="B31" s="262">
        <v>28</v>
      </c>
      <c r="C31" s="263">
        <v>25</v>
      </c>
      <c r="D31" s="263">
        <v>3</v>
      </c>
      <c r="E31" s="263">
        <v>3</v>
      </c>
      <c r="F31" s="263">
        <v>0</v>
      </c>
      <c r="G31" s="242" t="s">
        <v>114</v>
      </c>
      <c r="H31" s="242" t="s">
        <v>114</v>
      </c>
      <c r="I31" s="265"/>
      <c r="J31" s="234"/>
      <c r="K31" s="234"/>
    </row>
    <row r="32" spans="1:11" ht="13.5" customHeight="1">
      <c r="A32" s="248" t="s">
        <v>15</v>
      </c>
      <c r="B32" s="271"/>
      <c r="C32" s="272"/>
      <c r="D32" s="272"/>
      <c r="E32" s="273">
        <f>SUM(E20:E31)</f>
        <v>2662</v>
      </c>
      <c r="F32" s="274"/>
      <c r="G32" s="273">
        <f>SUM(G20:G31)</f>
        <v>45583</v>
      </c>
      <c r="H32" s="273">
        <f>SUM(H21:H31)</f>
        <v>25463</v>
      </c>
      <c r="I32" s="275"/>
      <c r="J32" s="234"/>
      <c r="K32" s="234"/>
    </row>
    <row r="33" spans="1:11" ht="10.5">
      <c r="A33" s="234" t="s">
        <v>25</v>
      </c>
      <c r="B33" s="234"/>
      <c r="C33" s="234"/>
      <c r="D33" s="234"/>
      <c r="E33" s="234"/>
      <c r="F33" s="234"/>
      <c r="G33" s="234"/>
      <c r="H33" s="234"/>
      <c r="I33" s="234"/>
      <c r="J33" s="234"/>
      <c r="K33" s="234"/>
    </row>
    <row r="34" spans="1:11" ht="10.5">
      <c r="A34" s="234" t="s">
        <v>54</v>
      </c>
      <c r="B34" s="234"/>
      <c r="C34" s="234"/>
      <c r="D34" s="234"/>
      <c r="E34" s="234"/>
      <c r="F34" s="234"/>
      <c r="G34" s="234"/>
      <c r="H34" s="234"/>
      <c r="I34" s="234"/>
      <c r="J34" s="234"/>
      <c r="K34" s="234"/>
    </row>
    <row r="35" spans="1:11" ht="10.5">
      <c r="A35" s="234" t="s">
        <v>53</v>
      </c>
      <c r="B35" s="234"/>
      <c r="C35" s="234"/>
      <c r="D35" s="234"/>
      <c r="E35" s="234"/>
      <c r="F35" s="234"/>
      <c r="G35" s="234"/>
      <c r="H35" s="234"/>
      <c r="I35" s="234"/>
      <c r="J35" s="234"/>
      <c r="K35" s="234"/>
    </row>
    <row r="36" spans="1:11" ht="10.5">
      <c r="A36" s="234" t="s">
        <v>52</v>
      </c>
      <c r="B36" s="234"/>
      <c r="C36" s="234"/>
      <c r="D36" s="234"/>
      <c r="E36" s="234"/>
      <c r="F36" s="234"/>
      <c r="G36" s="234"/>
      <c r="H36" s="234"/>
      <c r="I36" s="234"/>
      <c r="J36" s="234"/>
      <c r="K36" s="234"/>
    </row>
    <row r="37" spans="1:11" ht="9.75" customHeight="1">
      <c r="A37" s="234"/>
      <c r="B37" s="234"/>
      <c r="C37" s="234"/>
      <c r="D37" s="234"/>
      <c r="E37" s="234"/>
      <c r="F37" s="234"/>
      <c r="G37" s="234"/>
      <c r="H37" s="234"/>
      <c r="I37" s="234"/>
      <c r="J37" s="234"/>
      <c r="K37" s="234"/>
    </row>
    <row r="38" spans="1:11" ht="14.25">
      <c r="A38" s="253" t="s">
        <v>13</v>
      </c>
      <c r="B38" s="234"/>
      <c r="C38" s="234"/>
      <c r="D38" s="234"/>
      <c r="E38" s="234"/>
      <c r="F38" s="234"/>
      <c r="G38" s="234"/>
      <c r="H38" s="234"/>
      <c r="I38" s="234"/>
      <c r="J38" s="234"/>
      <c r="K38" s="234"/>
    </row>
    <row r="39" spans="1:11" ht="10.5">
      <c r="A39" s="234"/>
      <c r="B39" s="234"/>
      <c r="C39" s="234"/>
      <c r="D39" s="234"/>
      <c r="E39" s="234"/>
      <c r="F39" s="234"/>
      <c r="G39" s="234"/>
      <c r="H39" s="234"/>
      <c r="I39" s="254" t="s">
        <v>12</v>
      </c>
      <c r="J39" s="254"/>
      <c r="K39" s="234"/>
    </row>
    <row r="40" spans="1:11" ht="13.5" customHeight="1">
      <c r="A40" s="941" t="s">
        <v>14</v>
      </c>
      <c r="B40" s="937" t="s">
        <v>47</v>
      </c>
      <c r="C40" s="939" t="s">
        <v>48</v>
      </c>
      <c r="D40" s="939" t="s">
        <v>49</v>
      </c>
      <c r="E40" s="926" t="s">
        <v>50</v>
      </c>
      <c r="F40" s="939" t="s">
        <v>61</v>
      </c>
      <c r="G40" s="939" t="s">
        <v>11</v>
      </c>
      <c r="H40" s="926" t="s">
        <v>46</v>
      </c>
      <c r="I40" s="929" t="s">
        <v>8</v>
      </c>
      <c r="J40" s="234"/>
      <c r="K40" s="234"/>
    </row>
    <row r="41" spans="1:11" ht="13.5" customHeight="1" thickBot="1">
      <c r="A41" s="942"/>
      <c r="B41" s="938"/>
      <c r="C41" s="940"/>
      <c r="D41" s="940"/>
      <c r="E41" s="927"/>
      <c r="F41" s="943"/>
      <c r="G41" s="943"/>
      <c r="H41" s="928"/>
      <c r="I41" s="930"/>
      <c r="J41" s="234"/>
      <c r="K41" s="234"/>
    </row>
    <row r="42" spans="1:11" ht="13.5" customHeight="1" thickTop="1">
      <c r="A42" s="276" t="s">
        <v>169</v>
      </c>
      <c r="B42" s="277">
        <v>195</v>
      </c>
      <c r="C42" s="278">
        <v>192</v>
      </c>
      <c r="D42" s="278">
        <v>3</v>
      </c>
      <c r="E42" s="278">
        <v>3</v>
      </c>
      <c r="F42" s="279" t="s">
        <v>114</v>
      </c>
      <c r="G42" s="278">
        <v>376</v>
      </c>
      <c r="H42" s="278">
        <v>131</v>
      </c>
      <c r="I42" s="280" t="s">
        <v>9</v>
      </c>
      <c r="J42" s="234"/>
      <c r="K42" s="234"/>
    </row>
    <row r="43" spans="1:11" ht="13.5" customHeight="1">
      <c r="A43" s="261" t="s">
        <v>169</v>
      </c>
      <c r="B43" s="262">
        <v>128</v>
      </c>
      <c r="C43" s="263">
        <v>128</v>
      </c>
      <c r="D43" s="263">
        <v>0</v>
      </c>
      <c r="E43" s="263">
        <v>0</v>
      </c>
      <c r="F43" s="281" t="s">
        <v>114</v>
      </c>
      <c r="G43" s="281" t="s">
        <v>114</v>
      </c>
      <c r="H43" s="281" t="s">
        <v>114</v>
      </c>
      <c r="I43" s="265" t="s">
        <v>170</v>
      </c>
      <c r="J43" s="234"/>
      <c r="K43" s="234"/>
    </row>
    <row r="44" spans="1:11" ht="13.5" customHeight="1">
      <c r="A44" s="261" t="s">
        <v>171</v>
      </c>
      <c r="B44" s="262">
        <v>763</v>
      </c>
      <c r="C44" s="263">
        <v>746</v>
      </c>
      <c r="D44" s="263">
        <v>17</v>
      </c>
      <c r="E44" s="263">
        <v>612</v>
      </c>
      <c r="F44" s="281" t="s">
        <v>114</v>
      </c>
      <c r="G44" s="281" t="s">
        <v>114</v>
      </c>
      <c r="H44" s="281" t="s">
        <v>114</v>
      </c>
      <c r="I44" s="265" t="s">
        <v>429</v>
      </c>
      <c r="J44" s="234"/>
      <c r="K44" s="234"/>
    </row>
    <row r="45" spans="1:11" ht="13.5" customHeight="1">
      <c r="A45" s="266" t="s">
        <v>98</v>
      </c>
      <c r="B45" s="267">
        <v>80</v>
      </c>
      <c r="C45" s="268">
        <v>77</v>
      </c>
      <c r="D45" s="268">
        <v>3</v>
      </c>
      <c r="E45" s="268">
        <v>3</v>
      </c>
      <c r="F45" s="281" t="s">
        <v>114</v>
      </c>
      <c r="G45" s="281" t="s">
        <v>114</v>
      </c>
      <c r="H45" s="281" t="s">
        <v>114</v>
      </c>
      <c r="I45" s="270"/>
      <c r="J45" s="234"/>
      <c r="K45" s="234"/>
    </row>
    <row r="46" spans="1:11" ht="13.5" customHeight="1">
      <c r="A46" s="282" t="s">
        <v>99</v>
      </c>
      <c r="B46" s="283">
        <v>1541</v>
      </c>
      <c r="C46" s="284">
        <v>1329</v>
      </c>
      <c r="D46" s="284">
        <v>212</v>
      </c>
      <c r="E46" s="284">
        <v>212</v>
      </c>
      <c r="F46" s="281" t="s">
        <v>114</v>
      </c>
      <c r="G46" s="281" t="s">
        <v>114</v>
      </c>
      <c r="H46" s="281" t="s">
        <v>114</v>
      </c>
      <c r="I46" s="285"/>
      <c r="J46" s="234"/>
      <c r="K46" s="234"/>
    </row>
    <row r="47" spans="1:11" ht="13.5" customHeight="1">
      <c r="A47" s="248" t="s">
        <v>16</v>
      </c>
      <c r="B47" s="271"/>
      <c r="C47" s="272"/>
      <c r="D47" s="272"/>
      <c r="E47" s="273">
        <f>SUM(E42:E46)</f>
        <v>830</v>
      </c>
      <c r="F47" s="274"/>
      <c r="G47" s="273">
        <f>SUM(G42:G46)</f>
        <v>376</v>
      </c>
      <c r="H47" s="273">
        <f>SUM(H42:H46)</f>
        <v>131</v>
      </c>
      <c r="I47" s="286"/>
      <c r="J47" s="234"/>
      <c r="K47" s="234"/>
    </row>
    <row r="48" spans="1:11" ht="9.75" customHeight="1">
      <c r="A48" s="287"/>
      <c r="B48" s="234"/>
      <c r="C48" s="234"/>
      <c r="D48" s="234"/>
      <c r="E48" s="234"/>
      <c r="F48" s="234"/>
      <c r="G48" s="234"/>
      <c r="H48" s="234"/>
      <c r="I48" s="234"/>
      <c r="J48" s="234"/>
      <c r="K48" s="234"/>
    </row>
    <row r="49" spans="1:11" ht="14.25">
      <c r="A49" s="253" t="s">
        <v>62</v>
      </c>
      <c r="B49" s="234"/>
      <c r="C49" s="234"/>
      <c r="D49" s="234"/>
      <c r="E49" s="234"/>
      <c r="F49" s="234"/>
      <c r="G49" s="234"/>
      <c r="H49" s="234"/>
      <c r="I49" s="234"/>
      <c r="J49" s="234"/>
      <c r="K49" s="234"/>
    </row>
    <row r="50" spans="1:11" ht="10.5">
      <c r="A50" s="234"/>
      <c r="B50" s="234"/>
      <c r="C50" s="234"/>
      <c r="D50" s="234"/>
      <c r="E50" s="234"/>
      <c r="F50" s="234"/>
      <c r="G50" s="234"/>
      <c r="H50" s="234"/>
      <c r="I50" s="234"/>
      <c r="J50" s="254" t="s">
        <v>12</v>
      </c>
      <c r="K50" s="234"/>
    </row>
    <row r="51" spans="1:11" ht="13.5" customHeight="1">
      <c r="A51" s="935" t="s">
        <v>17</v>
      </c>
      <c r="B51" s="937" t="s">
        <v>19</v>
      </c>
      <c r="C51" s="939" t="s">
        <v>51</v>
      </c>
      <c r="D51" s="939" t="s">
        <v>20</v>
      </c>
      <c r="E51" s="939" t="s">
        <v>21</v>
      </c>
      <c r="F51" s="939" t="s">
        <v>22</v>
      </c>
      <c r="G51" s="926" t="s">
        <v>23</v>
      </c>
      <c r="H51" s="926" t="s">
        <v>24</v>
      </c>
      <c r="I51" s="926" t="s">
        <v>66</v>
      </c>
      <c r="J51" s="929" t="s">
        <v>8</v>
      </c>
      <c r="K51" s="234"/>
    </row>
    <row r="52" spans="1:11" ht="13.5" customHeight="1" thickBot="1">
      <c r="A52" s="936"/>
      <c r="B52" s="938"/>
      <c r="C52" s="940"/>
      <c r="D52" s="940"/>
      <c r="E52" s="940"/>
      <c r="F52" s="940"/>
      <c r="G52" s="927"/>
      <c r="H52" s="927"/>
      <c r="I52" s="928"/>
      <c r="J52" s="930"/>
      <c r="K52" s="234"/>
    </row>
    <row r="53" spans="1:11" ht="13.5" customHeight="1" thickTop="1">
      <c r="A53" s="255" t="s">
        <v>172</v>
      </c>
      <c r="B53" s="256">
        <v>0</v>
      </c>
      <c r="C53" s="257">
        <v>10</v>
      </c>
      <c r="D53" s="257">
        <v>8</v>
      </c>
      <c r="E53" s="257">
        <v>4</v>
      </c>
      <c r="F53" s="257">
        <v>350</v>
      </c>
      <c r="G53" s="257">
        <v>1755</v>
      </c>
      <c r="H53" s="257">
        <v>701</v>
      </c>
      <c r="I53" s="259" t="s">
        <v>114</v>
      </c>
      <c r="J53" s="260"/>
      <c r="K53" s="234"/>
    </row>
    <row r="54" spans="1:11" ht="13.5" customHeight="1">
      <c r="A54" s="261" t="s">
        <v>173</v>
      </c>
      <c r="B54" s="262">
        <v>18</v>
      </c>
      <c r="C54" s="263">
        <v>22</v>
      </c>
      <c r="D54" s="263">
        <v>5</v>
      </c>
      <c r="E54" s="281" t="s">
        <v>114</v>
      </c>
      <c r="F54" s="281" t="s">
        <v>114</v>
      </c>
      <c r="G54" s="281" t="s">
        <v>114</v>
      </c>
      <c r="H54" s="281" t="s">
        <v>114</v>
      </c>
      <c r="I54" s="281" t="s">
        <v>114</v>
      </c>
      <c r="J54" s="265"/>
      <c r="K54" s="234"/>
    </row>
    <row r="55" spans="1:11" ht="13.5" customHeight="1">
      <c r="A55" s="261" t="s">
        <v>174</v>
      </c>
      <c r="B55" s="262">
        <v>49</v>
      </c>
      <c r="C55" s="263">
        <v>521</v>
      </c>
      <c r="D55" s="263">
        <v>110</v>
      </c>
      <c r="E55" s="263">
        <v>10</v>
      </c>
      <c r="F55" s="281" t="s">
        <v>114</v>
      </c>
      <c r="G55" s="281" t="s">
        <v>114</v>
      </c>
      <c r="H55" s="281" t="s">
        <v>114</v>
      </c>
      <c r="I55" s="281" t="s">
        <v>114</v>
      </c>
      <c r="J55" s="265"/>
      <c r="K55" s="234"/>
    </row>
    <row r="56" spans="1:11" ht="13.5" customHeight="1">
      <c r="A56" s="261" t="s">
        <v>175</v>
      </c>
      <c r="B56" s="288" t="s">
        <v>176</v>
      </c>
      <c r="C56" s="263">
        <v>1</v>
      </c>
      <c r="D56" s="263">
        <v>1</v>
      </c>
      <c r="E56" s="281" t="s">
        <v>177</v>
      </c>
      <c r="F56" s="281" t="s">
        <v>114</v>
      </c>
      <c r="G56" s="281" t="s">
        <v>114</v>
      </c>
      <c r="H56" s="281" t="s">
        <v>114</v>
      </c>
      <c r="I56" s="281" t="s">
        <v>114</v>
      </c>
      <c r="J56" s="265"/>
      <c r="K56" s="234"/>
    </row>
    <row r="57" spans="1:11" ht="13.5" customHeight="1">
      <c r="A57" s="261" t="s">
        <v>178</v>
      </c>
      <c r="B57" s="262">
        <v>5</v>
      </c>
      <c r="C57" s="263">
        <v>193</v>
      </c>
      <c r="D57" s="263">
        <v>69</v>
      </c>
      <c r="E57" s="281" t="s">
        <v>177</v>
      </c>
      <c r="F57" s="281" t="s">
        <v>114</v>
      </c>
      <c r="G57" s="281" t="s">
        <v>114</v>
      </c>
      <c r="H57" s="281" t="s">
        <v>114</v>
      </c>
      <c r="I57" s="281" t="s">
        <v>114</v>
      </c>
      <c r="J57" s="265"/>
      <c r="K57" s="234"/>
    </row>
    <row r="58" spans="1:11" ht="13.5" customHeight="1">
      <c r="A58" s="261" t="s">
        <v>179</v>
      </c>
      <c r="B58" s="262">
        <v>2</v>
      </c>
      <c r="C58" s="263">
        <v>137</v>
      </c>
      <c r="D58" s="263">
        <v>29</v>
      </c>
      <c r="E58" s="281" t="s">
        <v>177</v>
      </c>
      <c r="F58" s="263">
        <v>20</v>
      </c>
      <c r="G58" s="281" t="s">
        <v>114</v>
      </c>
      <c r="H58" s="281" t="s">
        <v>114</v>
      </c>
      <c r="I58" s="281" t="s">
        <v>114</v>
      </c>
      <c r="J58" s="265"/>
      <c r="K58" s="234"/>
    </row>
    <row r="59" spans="1:11" ht="13.5" customHeight="1">
      <c r="A59" s="261" t="s">
        <v>180</v>
      </c>
      <c r="B59" s="262">
        <v>18</v>
      </c>
      <c r="C59" s="263">
        <v>505</v>
      </c>
      <c r="D59" s="263">
        <v>5</v>
      </c>
      <c r="E59" s="281" t="s">
        <v>177</v>
      </c>
      <c r="F59" s="281" t="s">
        <v>114</v>
      </c>
      <c r="G59" s="281" t="s">
        <v>114</v>
      </c>
      <c r="H59" s="281" t="s">
        <v>114</v>
      </c>
      <c r="I59" s="281" t="s">
        <v>114</v>
      </c>
      <c r="J59" s="265"/>
      <c r="K59" s="234"/>
    </row>
    <row r="60" spans="1:11" ht="13.5" customHeight="1">
      <c r="A60" s="261" t="s">
        <v>181</v>
      </c>
      <c r="B60" s="262">
        <v>13</v>
      </c>
      <c r="C60" s="263">
        <v>216</v>
      </c>
      <c r="D60" s="263">
        <v>40</v>
      </c>
      <c r="E60" s="263">
        <v>1</v>
      </c>
      <c r="F60" s="281" t="s">
        <v>114</v>
      </c>
      <c r="G60" s="281" t="s">
        <v>114</v>
      </c>
      <c r="H60" s="281" t="s">
        <v>114</v>
      </c>
      <c r="I60" s="281" t="s">
        <v>114</v>
      </c>
      <c r="J60" s="265"/>
      <c r="K60" s="234"/>
    </row>
    <row r="61" spans="1:11" ht="13.5" customHeight="1">
      <c r="A61" s="261" t="s">
        <v>182</v>
      </c>
      <c r="B61" s="262">
        <v>17</v>
      </c>
      <c r="C61" s="263">
        <v>35</v>
      </c>
      <c r="D61" s="263">
        <v>20</v>
      </c>
      <c r="E61" s="281" t="s">
        <v>177</v>
      </c>
      <c r="F61" s="281" t="s">
        <v>114</v>
      </c>
      <c r="G61" s="281" t="s">
        <v>114</v>
      </c>
      <c r="H61" s="281" t="s">
        <v>114</v>
      </c>
      <c r="I61" s="281" t="s">
        <v>114</v>
      </c>
      <c r="J61" s="265"/>
      <c r="K61" s="234"/>
    </row>
    <row r="62" spans="1:11" ht="13.5" customHeight="1">
      <c r="A62" s="261" t="s">
        <v>183</v>
      </c>
      <c r="B62" s="262">
        <v>6</v>
      </c>
      <c r="C62" s="263">
        <v>30</v>
      </c>
      <c r="D62" s="263">
        <v>30</v>
      </c>
      <c r="E62" s="281" t="s">
        <v>177</v>
      </c>
      <c r="F62" s="281" t="s">
        <v>114</v>
      </c>
      <c r="G62" s="281" t="s">
        <v>114</v>
      </c>
      <c r="H62" s="281" t="s">
        <v>114</v>
      </c>
      <c r="I62" s="281" t="s">
        <v>114</v>
      </c>
      <c r="J62" s="265"/>
      <c r="K62" s="234"/>
    </row>
    <row r="63" spans="1:11" ht="13.5" customHeight="1">
      <c r="A63" s="261" t="s">
        <v>184</v>
      </c>
      <c r="B63" s="288" t="s">
        <v>176</v>
      </c>
      <c r="C63" s="263">
        <v>27</v>
      </c>
      <c r="D63" s="263">
        <v>4</v>
      </c>
      <c r="E63" s="281" t="s">
        <v>114</v>
      </c>
      <c r="F63" s="281" t="s">
        <v>114</v>
      </c>
      <c r="G63" s="281" t="s">
        <v>114</v>
      </c>
      <c r="H63" s="281" t="s">
        <v>114</v>
      </c>
      <c r="I63" s="281" t="s">
        <v>114</v>
      </c>
      <c r="J63" s="265"/>
      <c r="K63" s="234"/>
    </row>
    <row r="64" spans="1:11" ht="13.5" customHeight="1">
      <c r="A64" s="261" t="s">
        <v>185</v>
      </c>
      <c r="B64" s="288" t="s">
        <v>176</v>
      </c>
      <c r="C64" s="263">
        <v>10</v>
      </c>
      <c r="D64" s="263">
        <v>9</v>
      </c>
      <c r="E64" s="281" t="s">
        <v>114</v>
      </c>
      <c r="F64" s="281" t="s">
        <v>114</v>
      </c>
      <c r="G64" s="281" t="s">
        <v>114</v>
      </c>
      <c r="H64" s="281" t="s">
        <v>114</v>
      </c>
      <c r="I64" s="281" t="s">
        <v>114</v>
      </c>
      <c r="J64" s="265"/>
      <c r="K64" s="234"/>
    </row>
    <row r="65" spans="1:11" ht="13.5" customHeight="1">
      <c r="A65" s="261" t="s">
        <v>186</v>
      </c>
      <c r="B65" s="262">
        <v>-8</v>
      </c>
      <c r="C65" s="263">
        <v>30</v>
      </c>
      <c r="D65" s="263">
        <v>33</v>
      </c>
      <c r="E65" s="281" t="s">
        <v>114</v>
      </c>
      <c r="F65" s="281" t="s">
        <v>114</v>
      </c>
      <c r="G65" s="281" t="s">
        <v>114</v>
      </c>
      <c r="H65" s="281" t="s">
        <v>114</v>
      </c>
      <c r="I65" s="281" t="s">
        <v>114</v>
      </c>
      <c r="J65" s="265"/>
      <c r="K65" s="234"/>
    </row>
    <row r="66" spans="1:11" ht="13.5" customHeight="1">
      <c r="A66" s="261" t="s">
        <v>187</v>
      </c>
      <c r="B66" s="262">
        <v>-47</v>
      </c>
      <c r="C66" s="263">
        <v>118</v>
      </c>
      <c r="D66" s="263">
        <v>101</v>
      </c>
      <c r="E66" s="281" t="s">
        <v>114</v>
      </c>
      <c r="F66" s="281" t="s">
        <v>114</v>
      </c>
      <c r="G66" s="281" t="s">
        <v>114</v>
      </c>
      <c r="H66" s="281" t="s">
        <v>114</v>
      </c>
      <c r="I66" s="281" t="s">
        <v>114</v>
      </c>
      <c r="J66" s="265"/>
      <c r="K66" s="234"/>
    </row>
    <row r="67" spans="1:11" ht="13.5" customHeight="1">
      <c r="A67" s="261" t="s">
        <v>188</v>
      </c>
      <c r="B67" s="262">
        <v>-1</v>
      </c>
      <c r="C67" s="263">
        <v>60</v>
      </c>
      <c r="D67" s="263">
        <v>34</v>
      </c>
      <c r="E67" s="281" t="s">
        <v>114</v>
      </c>
      <c r="F67" s="281" t="s">
        <v>114</v>
      </c>
      <c r="G67" s="281" t="s">
        <v>114</v>
      </c>
      <c r="H67" s="281" t="s">
        <v>114</v>
      </c>
      <c r="I67" s="281" t="s">
        <v>114</v>
      </c>
      <c r="J67" s="265"/>
      <c r="K67" s="234"/>
    </row>
    <row r="68" spans="1:11" ht="13.5" customHeight="1">
      <c r="A68" s="261" t="s">
        <v>189</v>
      </c>
      <c r="B68" s="262">
        <v>-2</v>
      </c>
      <c r="C68" s="263">
        <v>-6</v>
      </c>
      <c r="D68" s="263">
        <v>1</v>
      </c>
      <c r="E68" s="281">
        <v>1</v>
      </c>
      <c r="F68" s="281" t="s">
        <v>114</v>
      </c>
      <c r="G68" s="281" t="s">
        <v>114</v>
      </c>
      <c r="H68" s="281" t="s">
        <v>114</v>
      </c>
      <c r="I68" s="281" t="s">
        <v>114</v>
      </c>
      <c r="J68" s="265"/>
      <c r="K68" s="234"/>
    </row>
    <row r="69" spans="1:11" ht="13.5" customHeight="1">
      <c r="A69" s="261" t="s">
        <v>190</v>
      </c>
      <c r="B69" s="262">
        <v>1</v>
      </c>
      <c r="C69" s="263">
        <v>123</v>
      </c>
      <c r="D69" s="263">
        <v>6</v>
      </c>
      <c r="E69" s="263">
        <v>24</v>
      </c>
      <c r="F69" s="281" t="s">
        <v>114</v>
      </c>
      <c r="G69" s="281" t="s">
        <v>114</v>
      </c>
      <c r="H69" s="281" t="s">
        <v>114</v>
      </c>
      <c r="I69" s="281" t="s">
        <v>114</v>
      </c>
      <c r="J69" s="265"/>
      <c r="K69" s="234"/>
    </row>
    <row r="70" spans="1:11" ht="13.5" customHeight="1">
      <c r="A70" s="261" t="s">
        <v>191</v>
      </c>
      <c r="B70" s="262">
        <v>-2</v>
      </c>
      <c r="C70" s="263">
        <v>43</v>
      </c>
      <c r="D70" s="263">
        <v>20</v>
      </c>
      <c r="E70" s="281" t="s">
        <v>114</v>
      </c>
      <c r="F70" s="281" t="s">
        <v>114</v>
      </c>
      <c r="G70" s="281" t="s">
        <v>114</v>
      </c>
      <c r="H70" s="281" t="s">
        <v>114</v>
      </c>
      <c r="I70" s="281" t="s">
        <v>114</v>
      </c>
      <c r="J70" s="265"/>
      <c r="K70" s="234"/>
    </row>
    <row r="71" spans="1:11" ht="13.5" customHeight="1">
      <c r="A71" s="261" t="s">
        <v>192</v>
      </c>
      <c r="B71" s="288" t="s">
        <v>176</v>
      </c>
      <c r="C71" s="263">
        <v>132</v>
      </c>
      <c r="D71" s="263">
        <v>46</v>
      </c>
      <c r="E71" s="281" t="s">
        <v>114</v>
      </c>
      <c r="F71" s="281" t="s">
        <v>114</v>
      </c>
      <c r="G71" s="281" t="s">
        <v>114</v>
      </c>
      <c r="H71" s="281" t="s">
        <v>114</v>
      </c>
      <c r="I71" s="281" t="s">
        <v>114</v>
      </c>
      <c r="J71" s="265"/>
      <c r="K71" s="234"/>
    </row>
    <row r="72" spans="1:11" ht="13.5" customHeight="1">
      <c r="A72" s="261" t="s">
        <v>193</v>
      </c>
      <c r="B72" s="262">
        <v>1</v>
      </c>
      <c r="C72" s="263">
        <v>57</v>
      </c>
      <c r="D72" s="263">
        <v>20</v>
      </c>
      <c r="E72" s="281" t="s">
        <v>114</v>
      </c>
      <c r="F72" s="281" t="s">
        <v>114</v>
      </c>
      <c r="G72" s="281" t="s">
        <v>114</v>
      </c>
      <c r="H72" s="281" t="s">
        <v>114</v>
      </c>
      <c r="I72" s="281" t="s">
        <v>114</v>
      </c>
      <c r="J72" s="265"/>
      <c r="K72" s="234"/>
    </row>
    <row r="73" spans="1:11" ht="13.5" customHeight="1">
      <c r="A73" s="289" t="s">
        <v>18</v>
      </c>
      <c r="B73" s="290"/>
      <c r="C73" s="274"/>
      <c r="D73" s="273">
        <f>SUM(D53:D72)</f>
        <v>591</v>
      </c>
      <c r="E73" s="273">
        <f>SUM(E53:E72)</f>
        <v>40</v>
      </c>
      <c r="F73" s="273">
        <f>SUM(F53:F72)</f>
        <v>370</v>
      </c>
      <c r="G73" s="273">
        <f>SUM(G53:G72)</f>
        <v>1755</v>
      </c>
      <c r="H73" s="273">
        <f>SUM(H53:H72)</f>
        <v>701</v>
      </c>
      <c r="I73" s="291" t="s">
        <v>114</v>
      </c>
      <c r="J73" s="275"/>
      <c r="K73" s="234"/>
    </row>
    <row r="74" spans="1:11" ht="10.5">
      <c r="A74" s="234" t="s">
        <v>60</v>
      </c>
      <c r="B74" s="234"/>
      <c r="C74" s="234"/>
      <c r="D74" s="234"/>
      <c r="E74" s="234"/>
      <c r="F74" s="234"/>
      <c r="G74" s="234"/>
      <c r="H74" s="234"/>
      <c r="I74" s="234"/>
      <c r="J74" s="234"/>
      <c r="K74" s="234"/>
    </row>
    <row r="75" spans="1:11" ht="9.75" customHeight="1">
      <c r="A75" s="234"/>
      <c r="B75" s="234"/>
      <c r="C75" s="234"/>
      <c r="D75" s="234"/>
      <c r="E75" s="234"/>
      <c r="F75" s="234"/>
      <c r="G75" s="234"/>
      <c r="H75" s="234"/>
      <c r="I75" s="234"/>
      <c r="J75" s="234"/>
      <c r="K75" s="234"/>
    </row>
    <row r="76" spans="1:11" ht="14.25">
      <c r="A76" s="253" t="s">
        <v>43</v>
      </c>
      <c r="B76" s="234"/>
      <c r="C76" s="234"/>
      <c r="D76" s="234"/>
      <c r="E76" s="234"/>
      <c r="F76" s="234"/>
      <c r="G76" s="234"/>
      <c r="H76" s="234"/>
      <c r="I76" s="234"/>
      <c r="J76" s="234"/>
      <c r="K76" s="234"/>
    </row>
    <row r="77" spans="1:11" ht="10.5">
      <c r="A77" s="234"/>
      <c r="B77" s="234"/>
      <c r="C77" s="234"/>
      <c r="D77" s="254" t="s">
        <v>12</v>
      </c>
      <c r="E77" s="234"/>
      <c r="F77" s="234"/>
      <c r="G77" s="234"/>
      <c r="H77" s="234"/>
      <c r="I77" s="234"/>
      <c r="J77" s="234"/>
      <c r="K77" s="234"/>
    </row>
    <row r="78" spans="1:11" ht="21.75" thickBot="1">
      <c r="A78" s="292" t="s">
        <v>36</v>
      </c>
      <c r="B78" s="293" t="s">
        <v>41</v>
      </c>
      <c r="C78" s="294" t="s">
        <v>42</v>
      </c>
      <c r="D78" s="295" t="s">
        <v>55</v>
      </c>
      <c r="E78" s="234"/>
      <c r="F78" s="234"/>
      <c r="G78" s="234"/>
      <c r="H78" s="234"/>
      <c r="I78" s="234"/>
      <c r="J78" s="234"/>
      <c r="K78" s="234"/>
    </row>
    <row r="79" spans="1:11" ht="13.5" customHeight="1" thickTop="1">
      <c r="A79" s="296" t="s">
        <v>37</v>
      </c>
      <c r="B79" s="297"/>
      <c r="C79" s="257">
        <v>5938</v>
      </c>
      <c r="D79" s="298"/>
      <c r="E79" s="234"/>
      <c r="F79" s="234"/>
      <c r="G79" s="234"/>
      <c r="H79" s="234"/>
      <c r="I79" s="234"/>
      <c r="J79" s="234"/>
      <c r="K79" s="234"/>
    </row>
    <row r="80" spans="1:11" ht="13.5" customHeight="1">
      <c r="A80" s="299" t="s">
        <v>38</v>
      </c>
      <c r="B80" s="300"/>
      <c r="C80" s="263">
        <v>3235</v>
      </c>
      <c r="D80" s="301"/>
      <c r="E80" s="234"/>
      <c r="F80" s="234"/>
      <c r="G80" s="234"/>
      <c r="H80" s="234"/>
      <c r="I80" s="234"/>
      <c r="J80" s="234"/>
      <c r="K80" s="234"/>
    </row>
    <row r="81" spans="1:11" ht="13.5" customHeight="1">
      <c r="A81" s="302" t="s">
        <v>39</v>
      </c>
      <c r="B81" s="303"/>
      <c r="C81" s="284">
        <v>13525</v>
      </c>
      <c r="D81" s="304"/>
      <c r="E81" s="234"/>
      <c r="F81" s="234"/>
      <c r="G81" s="234"/>
      <c r="H81" s="234"/>
      <c r="I81" s="234"/>
      <c r="J81" s="234"/>
      <c r="K81" s="234"/>
    </row>
    <row r="82" spans="1:11" ht="13.5" customHeight="1">
      <c r="A82" s="305" t="s">
        <v>40</v>
      </c>
      <c r="B82" s="290"/>
      <c r="C82" s="273">
        <v>22698</v>
      </c>
      <c r="D82" s="306"/>
      <c r="E82" s="234"/>
      <c r="F82" s="234"/>
      <c r="G82" s="234"/>
      <c r="H82" s="234"/>
      <c r="I82" s="234"/>
      <c r="J82" s="234"/>
      <c r="K82" s="234"/>
    </row>
    <row r="83" spans="1:11" ht="10.5">
      <c r="A83" s="234" t="s">
        <v>64</v>
      </c>
      <c r="B83" s="307"/>
      <c r="C83" s="307"/>
      <c r="D83" s="307"/>
      <c r="E83" s="234"/>
      <c r="F83" s="234"/>
      <c r="G83" s="234"/>
      <c r="H83" s="234"/>
      <c r="I83" s="234"/>
      <c r="J83" s="234"/>
      <c r="K83" s="234"/>
    </row>
    <row r="84" spans="1:11" ht="9.75" customHeight="1">
      <c r="A84" s="308"/>
      <c r="B84" s="307"/>
      <c r="C84" s="307"/>
      <c r="D84" s="307"/>
      <c r="E84" s="234"/>
      <c r="F84" s="234"/>
      <c r="G84" s="234"/>
      <c r="H84" s="234"/>
      <c r="I84" s="234"/>
      <c r="J84" s="234"/>
      <c r="K84" s="234"/>
    </row>
    <row r="85" spans="1:11" ht="14.25">
      <c r="A85" s="253" t="s">
        <v>63</v>
      </c>
      <c r="B85" s="234"/>
      <c r="C85" s="234"/>
      <c r="D85" s="234"/>
      <c r="E85" s="234"/>
      <c r="F85" s="234"/>
      <c r="G85" s="234"/>
      <c r="H85" s="234"/>
      <c r="I85" s="234"/>
      <c r="J85" s="234"/>
      <c r="K85" s="234"/>
    </row>
    <row r="86" spans="1:11" ht="10.5" customHeight="1">
      <c r="A86" s="253"/>
      <c r="B86" s="234"/>
      <c r="C86" s="234"/>
      <c r="D86" s="234"/>
      <c r="E86" s="234"/>
      <c r="F86" s="234"/>
      <c r="G86" s="234"/>
      <c r="H86" s="234"/>
      <c r="I86" s="234"/>
      <c r="J86" s="234"/>
      <c r="K86" s="234"/>
    </row>
    <row r="87" spans="1:11" ht="21.75" thickBot="1">
      <c r="A87" s="292" t="s">
        <v>34</v>
      </c>
      <c r="B87" s="293" t="s">
        <v>41</v>
      </c>
      <c r="C87" s="294" t="s">
        <v>42</v>
      </c>
      <c r="D87" s="294" t="s">
        <v>55</v>
      </c>
      <c r="E87" s="309" t="s">
        <v>32</v>
      </c>
      <c r="F87" s="295" t="s">
        <v>33</v>
      </c>
      <c r="G87" s="931" t="s">
        <v>44</v>
      </c>
      <c r="H87" s="932"/>
      <c r="I87" s="293" t="s">
        <v>41</v>
      </c>
      <c r="J87" s="294" t="s">
        <v>42</v>
      </c>
      <c r="K87" s="295" t="s">
        <v>55</v>
      </c>
    </row>
    <row r="88" spans="1:11" ht="13.5" customHeight="1" thickTop="1">
      <c r="A88" s="296" t="s">
        <v>26</v>
      </c>
      <c r="B88" s="310">
        <v>8.3</v>
      </c>
      <c r="C88" s="311">
        <v>8.93</v>
      </c>
      <c r="D88" s="311">
        <v>0.63</v>
      </c>
      <c r="E88" s="312">
        <v>-11.76</v>
      </c>
      <c r="F88" s="313">
        <v>-20</v>
      </c>
      <c r="G88" s="933" t="s">
        <v>84</v>
      </c>
      <c r="H88" s="934"/>
      <c r="I88" s="314"/>
      <c r="J88" s="315">
        <v>83.9</v>
      </c>
      <c r="K88" s="316"/>
    </row>
    <row r="89" spans="1:11" ht="13.5" customHeight="1">
      <c r="A89" s="299" t="s">
        <v>27</v>
      </c>
      <c r="B89" s="317"/>
      <c r="C89" s="318">
        <v>17.71</v>
      </c>
      <c r="D89" s="319"/>
      <c r="E89" s="320">
        <v>-16.76</v>
      </c>
      <c r="F89" s="321">
        <v>-40</v>
      </c>
      <c r="G89" s="920" t="s">
        <v>158</v>
      </c>
      <c r="H89" s="921"/>
      <c r="I89" s="317"/>
      <c r="J89" s="322">
        <v>1.8</v>
      </c>
      <c r="K89" s="323"/>
    </row>
    <row r="90" spans="1:11" ht="13.5" customHeight="1">
      <c r="A90" s="299" t="s">
        <v>28</v>
      </c>
      <c r="B90" s="324">
        <v>15</v>
      </c>
      <c r="C90" s="322">
        <v>12</v>
      </c>
      <c r="D90" s="322">
        <v>-3</v>
      </c>
      <c r="E90" s="325">
        <v>25</v>
      </c>
      <c r="F90" s="326">
        <v>35</v>
      </c>
      <c r="G90" s="920" t="s">
        <v>159</v>
      </c>
      <c r="H90" s="921"/>
      <c r="I90" s="317"/>
      <c r="J90" s="322">
        <v>7.7</v>
      </c>
      <c r="K90" s="323"/>
    </row>
    <row r="91" spans="1:11" ht="13.5" customHeight="1">
      <c r="A91" s="299" t="s">
        <v>29</v>
      </c>
      <c r="B91" s="327"/>
      <c r="C91" s="322">
        <v>25.3</v>
      </c>
      <c r="D91" s="328"/>
      <c r="E91" s="325">
        <v>350</v>
      </c>
      <c r="F91" s="329"/>
      <c r="G91" s="920" t="s">
        <v>160</v>
      </c>
      <c r="H91" s="921"/>
      <c r="I91" s="317"/>
      <c r="J91" s="322">
        <v>17.6</v>
      </c>
      <c r="K91" s="323"/>
    </row>
    <row r="92" spans="1:11" ht="13.5" customHeight="1">
      <c r="A92" s="299" t="s">
        <v>30</v>
      </c>
      <c r="B92" s="330">
        <v>0.54</v>
      </c>
      <c r="C92" s="318">
        <v>0.56</v>
      </c>
      <c r="D92" s="318">
        <v>0.02</v>
      </c>
      <c r="E92" s="331"/>
      <c r="F92" s="332"/>
      <c r="G92" s="920" t="s">
        <v>161</v>
      </c>
      <c r="H92" s="921"/>
      <c r="I92" s="317"/>
      <c r="J92" s="322">
        <v>39.5</v>
      </c>
      <c r="K92" s="323"/>
    </row>
    <row r="93" spans="1:11" ht="13.5" customHeight="1">
      <c r="A93" s="333" t="s">
        <v>31</v>
      </c>
      <c r="B93" s="334">
        <v>79.5</v>
      </c>
      <c r="C93" s="335">
        <v>79.8</v>
      </c>
      <c r="D93" s="335">
        <v>0.3</v>
      </c>
      <c r="E93" s="336"/>
      <c r="F93" s="337"/>
      <c r="G93" s="922" t="s">
        <v>162</v>
      </c>
      <c r="H93" s="923"/>
      <c r="I93" s="338"/>
      <c r="J93" s="339">
        <v>77.4</v>
      </c>
      <c r="K93" s="340"/>
    </row>
    <row r="94" spans="1:11" ht="13.5" customHeight="1">
      <c r="A94" s="341"/>
      <c r="B94" s="342"/>
      <c r="C94" s="342"/>
      <c r="D94" s="342"/>
      <c r="E94" s="343"/>
      <c r="F94" s="343"/>
      <c r="G94" s="924" t="s">
        <v>163</v>
      </c>
      <c r="H94" s="925"/>
      <c r="I94" s="344"/>
      <c r="J94" s="335">
        <v>34.7</v>
      </c>
      <c r="K94" s="345"/>
    </row>
    <row r="95" spans="1:11" ht="10.5">
      <c r="A95" s="234" t="s">
        <v>65</v>
      </c>
      <c r="B95" s="234"/>
      <c r="C95" s="234"/>
      <c r="D95" s="234"/>
      <c r="E95" s="234"/>
      <c r="F95" s="234"/>
      <c r="G95" s="234"/>
      <c r="H95" s="234"/>
      <c r="I95" s="234"/>
      <c r="J95" s="234"/>
      <c r="K95" s="234"/>
    </row>
    <row r="96" spans="1:11" ht="10.5">
      <c r="A96" s="234" t="s">
        <v>194</v>
      </c>
      <c r="B96" s="234"/>
      <c r="C96" s="234"/>
      <c r="D96" s="234"/>
      <c r="E96" s="234"/>
      <c r="F96" s="234"/>
      <c r="G96" s="234"/>
      <c r="H96" s="234"/>
      <c r="I96" s="234"/>
      <c r="J96" s="234"/>
      <c r="K96" s="234"/>
    </row>
  </sheetData>
  <sheetProtection password="81BD" sheet="1"/>
  <mergeCells count="44">
    <mergeCell ref="A8:A9"/>
    <mergeCell ref="B8:B9"/>
    <mergeCell ref="C8:C9"/>
    <mergeCell ref="D8:D9"/>
    <mergeCell ref="E8:E9"/>
    <mergeCell ref="F8:F9"/>
    <mergeCell ref="G8:G9"/>
    <mergeCell ref="H8:H9"/>
    <mergeCell ref="A18:A19"/>
    <mergeCell ref="B18:B19"/>
    <mergeCell ref="C18:C19"/>
    <mergeCell ref="D18:D19"/>
    <mergeCell ref="E18:E19"/>
    <mergeCell ref="F18:F19"/>
    <mergeCell ref="G18:G19"/>
    <mergeCell ref="H18:H19"/>
    <mergeCell ref="I18:I19"/>
    <mergeCell ref="A40:A41"/>
    <mergeCell ref="B40:B41"/>
    <mergeCell ref="C40:C41"/>
    <mergeCell ref="D40:D41"/>
    <mergeCell ref="E40:E41"/>
    <mergeCell ref="F40:F41"/>
    <mergeCell ref="G40:G41"/>
    <mergeCell ref="H40:H41"/>
    <mergeCell ref="I40:I41"/>
    <mergeCell ref="A51:A52"/>
    <mergeCell ref="B51:B52"/>
    <mergeCell ref="C51:C52"/>
    <mergeCell ref="D51:D52"/>
    <mergeCell ref="E51:E52"/>
    <mergeCell ref="F51:F52"/>
    <mergeCell ref="G51:G52"/>
    <mergeCell ref="H51:H52"/>
    <mergeCell ref="I51:I52"/>
    <mergeCell ref="J51:J52"/>
    <mergeCell ref="G87:H87"/>
    <mergeCell ref="G88:H88"/>
    <mergeCell ref="G89:H89"/>
    <mergeCell ref="G90:H90"/>
    <mergeCell ref="G91:H91"/>
    <mergeCell ref="G92:H92"/>
    <mergeCell ref="G93:H93"/>
    <mergeCell ref="G94:H94"/>
  </mergeCells>
  <printOptions/>
  <pageMargins left="0.4330708661417323" right="0.3937007874015748" top="0.71" bottom="0.3" header="0.45" footer="0.2"/>
  <pageSetup horizontalDpi="300" verticalDpi="300" orientation="portrait" paperSize="9" scale="88" r:id="rId1"/>
  <rowBreaks count="1" manualBreakCount="1">
    <brk id="48" max="10" man="1"/>
  </rowBreaks>
  <colBreaks count="1" manualBreakCount="1">
    <brk id="11" max="72" man="1"/>
  </colBreaks>
</worksheet>
</file>

<file path=xl/worksheets/sheet30.xml><?xml version="1.0" encoding="utf-8"?>
<worksheet xmlns="http://schemas.openxmlformats.org/spreadsheetml/2006/main" xmlns:r="http://schemas.openxmlformats.org/officeDocument/2006/relationships">
  <dimension ref="A1:M93"/>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659</v>
      </c>
      <c r="B4" s="124"/>
      <c r="G4" s="125" t="s">
        <v>56</v>
      </c>
      <c r="H4" s="126" t="s">
        <v>57</v>
      </c>
      <c r="I4" s="127" t="s">
        <v>58</v>
      </c>
      <c r="J4" s="128" t="s">
        <v>59</v>
      </c>
    </row>
    <row r="5" spans="7:10" ht="17.25" customHeight="1" thickTop="1">
      <c r="G5" s="129">
        <v>4123</v>
      </c>
      <c r="H5" s="130">
        <v>4756</v>
      </c>
      <c r="I5" s="131">
        <v>523</v>
      </c>
      <c r="J5" s="132">
        <f>SUM(G5:I5)</f>
        <v>9402</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7.25" customHeight="1" thickTop="1">
      <c r="A10" s="755" t="s">
        <v>9</v>
      </c>
      <c r="B10" s="135">
        <v>16261</v>
      </c>
      <c r="C10" s="136">
        <v>15763</v>
      </c>
      <c r="D10" s="136">
        <f>B10-C10</f>
        <v>498</v>
      </c>
      <c r="E10" s="136">
        <v>491</v>
      </c>
      <c r="F10" s="136">
        <v>1069</v>
      </c>
      <c r="G10" s="136">
        <v>17108</v>
      </c>
      <c r="H10" s="631" t="s">
        <v>660</v>
      </c>
    </row>
    <row r="11" spans="1:8" ht="17.25" customHeight="1">
      <c r="A11" s="756" t="s">
        <v>661</v>
      </c>
      <c r="B11" s="139">
        <v>82</v>
      </c>
      <c r="C11" s="140">
        <v>72</v>
      </c>
      <c r="D11" s="140">
        <f>B11-C11</f>
        <v>10</v>
      </c>
      <c r="E11" s="140">
        <v>10</v>
      </c>
      <c r="F11" s="165">
        <v>2</v>
      </c>
      <c r="G11" s="347" t="s">
        <v>307</v>
      </c>
      <c r="H11" s="757" t="s">
        <v>662</v>
      </c>
    </row>
    <row r="12" spans="1:8" ht="17.25" customHeight="1">
      <c r="A12" s="756" t="s">
        <v>663</v>
      </c>
      <c r="B12" s="139">
        <v>23</v>
      </c>
      <c r="C12" s="140">
        <v>3</v>
      </c>
      <c r="D12" s="140">
        <f>B12-C12</f>
        <v>20</v>
      </c>
      <c r="E12" s="140">
        <v>20</v>
      </c>
      <c r="F12" s="349" t="s">
        <v>307</v>
      </c>
      <c r="G12" s="349" t="s">
        <v>307</v>
      </c>
      <c r="H12" s="616"/>
    </row>
    <row r="13" spans="1:8" ht="17.25" customHeight="1">
      <c r="A13" s="362" t="s">
        <v>664</v>
      </c>
      <c r="B13" s="758">
        <v>3400</v>
      </c>
      <c r="C13" s="759">
        <v>3400</v>
      </c>
      <c r="D13" s="759">
        <f>B13-C13</f>
        <v>0</v>
      </c>
      <c r="E13" s="759">
        <v>0</v>
      </c>
      <c r="F13" s="349" t="s">
        <v>307</v>
      </c>
      <c r="G13" s="349" t="s">
        <v>307</v>
      </c>
      <c r="H13" s="760"/>
    </row>
    <row r="14" spans="1:8" ht="17.25" customHeight="1">
      <c r="A14" s="151" t="s">
        <v>1</v>
      </c>
      <c r="B14" s="152">
        <f>SUM(B10:B13)</f>
        <v>19766</v>
      </c>
      <c r="C14" s="153">
        <f>SUM(C10:C13)</f>
        <v>19238</v>
      </c>
      <c r="D14" s="153">
        <f>SUM(D10:D13)</f>
        <v>528</v>
      </c>
      <c r="E14" s="153">
        <f>SUM(E10:E13)</f>
        <v>521</v>
      </c>
      <c r="F14" s="154"/>
      <c r="G14" s="153">
        <f>SUM(G10:G13)</f>
        <v>17108</v>
      </c>
      <c r="H14" s="155"/>
    </row>
    <row r="15" ht="9.75" customHeight="1"/>
    <row r="16" ht="14.25">
      <c r="A16" s="133" t="s">
        <v>10</v>
      </c>
    </row>
    <row r="17" spans="9:12" ht="10.5">
      <c r="I17" s="122" t="s">
        <v>12</v>
      </c>
      <c r="K17" s="122"/>
      <c r="L17" s="122"/>
    </row>
    <row r="18" spans="1:9" ht="13.5" customHeight="1">
      <c r="A18" s="911" t="s">
        <v>0</v>
      </c>
      <c r="B18" s="907" t="s">
        <v>47</v>
      </c>
      <c r="C18" s="909" t="s">
        <v>48</v>
      </c>
      <c r="D18" s="909" t="s">
        <v>49</v>
      </c>
      <c r="E18" s="896" t="s">
        <v>50</v>
      </c>
      <c r="F18" s="909" t="s">
        <v>61</v>
      </c>
      <c r="G18" s="909" t="s">
        <v>11</v>
      </c>
      <c r="H18" s="896" t="s">
        <v>45</v>
      </c>
      <c r="I18" s="899" t="s">
        <v>8</v>
      </c>
    </row>
    <row r="19" spans="1:9" ht="13.5" customHeight="1" thickBot="1">
      <c r="A19" s="912"/>
      <c r="B19" s="908"/>
      <c r="C19" s="910"/>
      <c r="D19" s="910"/>
      <c r="E19" s="897"/>
      <c r="F19" s="913"/>
      <c r="G19" s="913"/>
      <c r="H19" s="898"/>
      <c r="I19" s="900"/>
    </row>
    <row r="20" spans="1:9" ht="17.25" customHeight="1" thickTop="1">
      <c r="A20" s="755" t="s">
        <v>296</v>
      </c>
      <c r="B20" s="156">
        <v>2615</v>
      </c>
      <c r="C20" s="157">
        <v>2521</v>
      </c>
      <c r="D20" s="157">
        <f>B20-C20</f>
        <v>94</v>
      </c>
      <c r="E20" s="157">
        <v>94</v>
      </c>
      <c r="F20" s="157">
        <v>181</v>
      </c>
      <c r="G20" s="349" t="s">
        <v>307</v>
      </c>
      <c r="H20" s="349" t="s">
        <v>307</v>
      </c>
      <c r="I20" s="158"/>
    </row>
    <row r="21" spans="1:9" ht="17.25" customHeight="1">
      <c r="A21" s="755" t="s">
        <v>665</v>
      </c>
      <c r="B21" s="159">
        <v>144</v>
      </c>
      <c r="C21" s="160">
        <v>133</v>
      </c>
      <c r="D21" s="160">
        <f>B21-C21</f>
        <v>11</v>
      </c>
      <c r="E21" s="160">
        <v>11</v>
      </c>
      <c r="F21" s="160">
        <v>52</v>
      </c>
      <c r="G21" s="349" t="s">
        <v>307</v>
      </c>
      <c r="H21" s="349" t="s">
        <v>307</v>
      </c>
      <c r="I21" s="158"/>
    </row>
    <row r="22" spans="1:9" ht="17.25" customHeight="1">
      <c r="A22" s="755" t="s">
        <v>394</v>
      </c>
      <c r="B22" s="159">
        <v>2527</v>
      </c>
      <c r="C22" s="160">
        <v>2527</v>
      </c>
      <c r="D22" s="349" t="s">
        <v>307</v>
      </c>
      <c r="E22" s="349" t="s">
        <v>307</v>
      </c>
      <c r="F22" s="160">
        <v>189</v>
      </c>
      <c r="G22" s="349" t="s">
        <v>307</v>
      </c>
      <c r="H22" s="349" t="s">
        <v>307</v>
      </c>
      <c r="I22" s="158"/>
    </row>
    <row r="23" spans="1:9" ht="17.25" customHeight="1">
      <c r="A23" s="755" t="s">
        <v>243</v>
      </c>
      <c r="B23" s="159">
        <v>165</v>
      </c>
      <c r="C23" s="160">
        <v>162</v>
      </c>
      <c r="D23" s="160">
        <f aca="true" t="shared" si="0" ref="D23:D28">B23-C23</f>
        <v>3</v>
      </c>
      <c r="E23" s="160">
        <v>407</v>
      </c>
      <c r="F23" s="160">
        <v>106</v>
      </c>
      <c r="G23" s="160">
        <v>1884</v>
      </c>
      <c r="H23" s="160">
        <v>1211</v>
      </c>
      <c r="I23" s="158" t="s">
        <v>429</v>
      </c>
    </row>
    <row r="24" spans="1:9" ht="17.25" customHeight="1">
      <c r="A24" s="755" t="s">
        <v>666</v>
      </c>
      <c r="B24" s="159">
        <v>56</v>
      </c>
      <c r="C24" s="160">
        <v>51</v>
      </c>
      <c r="D24" s="160">
        <f t="shared" si="0"/>
        <v>5</v>
      </c>
      <c r="E24" s="160">
        <v>5</v>
      </c>
      <c r="F24" s="160">
        <v>1</v>
      </c>
      <c r="G24" s="160">
        <v>1</v>
      </c>
      <c r="H24" s="160">
        <v>1</v>
      </c>
      <c r="I24" s="158"/>
    </row>
    <row r="25" spans="1:9" ht="17.25" customHeight="1">
      <c r="A25" s="755" t="s">
        <v>667</v>
      </c>
      <c r="B25" s="159">
        <v>21</v>
      </c>
      <c r="C25" s="160">
        <v>18</v>
      </c>
      <c r="D25" s="160">
        <f t="shared" si="0"/>
        <v>3</v>
      </c>
      <c r="E25" s="160">
        <v>3</v>
      </c>
      <c r="F25" s="160">
        <v>1</v>
      </c>
      <c r="G25" s="160">
        <v>55</v>
      </c>
      <c r="H25" s="160">
        <v>34</v>
      </c>
      <c r="I25" s="158"/>
    </row>
    <row r="26" spans="1:9" ht="17.25" customHeight="1">
      <c r="A26" s="755" t="s">
        <v>668</v>
      </c>
      <c r="B26" s="159">
        <v>11</v>
      </c>
      <c r="C26" s="160">
        <v>8</v>
      </c>
      <c r="D26" s="160">
        <f t="shared" si="0"/>
        <v>3</v>
      </c>
      <c r="E26" s="160">
        <v>3</v>
      </c>
      <c r="F26" s="349" t="s">
        <v>307</v>
      </c>
      <c r="G26" s="160">
        <v>8</v>
      </c>
      <c r="H26" s="160">
        <v>5</v>
      </c>
      <c r="I26" s="158"/>
    </row>
    <row r="27" spans="1:9" ht="17.25" customHeight="1">
      <c r="A27" s="755" t="s">
        <v>669</v>
      </c>
      <c r="B27" s="159">
        <v>72</v>
      </c>
      <c r="C27" s="160">
        <v>72</v>
      </c>
      <c r="D27" s="160">
        <f t="shared" si="0"/>
        <v>0</v>
      </c>
      <c r="E27" s="160">
        <v>0</v>
      </c>
      <c r="F27" s="160">
        <v>38</v>
      </c>
      <c r="G27" s="160">
        <v>847</v>
      </c>
      <c r="H27" s="160">
        <v>533</v>
      </c>
      <c r="I27" s="761" t="s">
        <v>670</v>
      </c>
    </row>
    <row r="28" spans="1:9" ht="17.25" customHeight="1">
      <c r="A28" s="755" t="s">
        <v>671</v>
      </c>
      <c r="B28" s="159">
        <v>208</v>
      </c>
      <c r="C28" s="160">
        <v>208</v>
      </c>
      <c r="D28" s="160">
        <f t="shared" si="0"/>
        <v>0</v>
      </c>
      <c r="E28" s="160">
        <v>0</v>
      </c>
      <c r="F28" s="160">
        <v>127</v>
      </c>
      <c r="G28" s="160">
        <v>1124</v>
      </c>
      <c r="H28" s="160">
        <v>707</v>
      </c>
      <c r="I28" s="761" t="s">
        <v>672</v>
      </c>
    </row>
    <row r="29" spans="1:9" ht="17.25" customHeight="1">
      <c r="A29" s="755" t="s">
        <v>161</v>
      </c>
      <c r="B29" s="159">
        <v>2196</v>
      </c>
      <c r="C29" s="160">
        <v>2179</v>
      </c>
      <c r="D29" s="160">
        <v>16</v>
      </c>
      <c r="E29" s="160">
        <v>3</v>
      </c>
      <c r="F29" s="160">
        <v>185</v>
      </c>
      <c r="G29" s="160">
        <v>4581</v>
      </c>
      <c r="H29" s="160">
        <v>2478</v>
      </c>
      <c r="I29" s="761" t="s">
        <v>673</v>
      </c>
    </row>
    <row r="30" spans="1:9" ht="17.25" customHeight="1">
      <c r="A30" s="756" t="s">
        <v>425</v>
      </c>
      <c r="B30" s="164">
        <v>376</v>
      </c>
      <c r="C30" s="181">
        <v>360</v>
      </c>
      <c r="D30" s="160">
        <f>B30-C30</f>
        <v>16</v>
      </c>
      <c r="E30" s="181">
        <v>10</v>
      </c>
      <c r="F30" s="181">
        <v>18</v>
      </c>
      <c r="G30" s="181">
        <v>560</v>
      </c>
      <c r="H30" s="349" t="s">
        <v>307</v>
      </c>
      <c r="I30" s="613"/>
    </row>
    <row r="31" spans="1:9" ht="17.25" customHeight="1">
      <c r="A31" s="756" t="s">
        <v>674</v>
      </c>
      <c r="B31" s="164">
        <v>134</v>
      </c>
      <c r="C31" s="181">
        <v>133</v>
      </c>
      <c r="D31" s="160">
        <v>2</v>
      </c>
      <c r="E31" s="181">
        <v>2</v>
      </c>
      <c r="F31" s="181">
        <v>12</v>
      </c>
      <c r="G31" s="181">
        <v>125</v>
      </c>
      <c r="H31" s="181">
        <v>117</v>
      </c>
      <c r="I31" s="613"/>
    </row>
    <row r="32" spans="1:9" ht="17.25" customHeight="1">
      <c r="A32" s="762" t="s">
        <v>675</v>
      </c>
      <c r="B32" s="167">
        <v>108</v>
      </c>
      <c r="C32" s="169">
        <v>108</v>
      </c>
      <c r="D32" s="352" t="s">
        <v>307</v>
      </c>
      <c r="E32" s="352" t="s">
        <v>307</v>
      </c>
      <c r="F32" s="169">
        <v>71</v>
      </c>
      <c r="G32" s="349" t="s">
        <v>307</v>
      </c>
      <c r="H32" s="349" t="s">
        <v>307</v>
      </c>
      <c r="I32" s="763" t="s">
        <v>676</v>
      </c>
    </row>
    <row r="33" spans="1:9" ht="17.25" customHeight="1">
      <c r="A33" s="151" t="s">
        <v>15</v>
      </c>
      <c r="B33" s="171"/>
      <c r="C33" s="187"/>
      <c r="D33" s="187"/>
      <c r="E33" s="172">
        <f>SUM(E20:E32)</f>
        <v>538</v>
      </c>
      <c r="F33" s="353"/>
      <c r="G33" s="172">
        <f>SUM(G20:G32)</f>
        <v>9185</v>
      </c>
      <c r="H33" s="172">
        <f>SUM(H20:H32)</f>
        <v>5086</v>
      </c>
      <c r="I33" s="173"/>
    </row>
    <row r="34" ht="10.5">
      <c r="A34" s="121" t="s">
        <v>25</v>
      </c>
    </row>
    <row r="35" ht="10.5">
      <c r="A35" s="121" t="s">
        <v>54</v>
      </c>
    </row>
    <row r="36" ht="10.5">
      <c r="A36" s="121" t="s">
        <v>53</v>
      </c>
    </row>
    <row r="37" ht="10.5">
      <c r="A37" s="121" t="s">
        <v>52</v>
      </c>
    </row>
    <row r="38" ht="9.75" customHeight="1"/>
    <row r="39" ht="14.25">
      <c r="A39" s="133" t="s">
        <v>13</v>
      </c>
    </row>
    <row r="40" spans="9:10" ht="10.5">
      <c r="I40" s="122" t="s">
        <v>12</v>
      </c>
      <c r="J40" s="122"/>
    </row>
    <row r="41" spans="1:9" ht="13.5" customHeight="1">
      <c r="A41" s="911" t="s">
        <v>14</v>
      </c>
      <c r="B41" s="907" t="s">
        <v>47</v>
      </c>
      <c r="C41" s="909" t="s">
        <v>48</v>
      </c>
      <c r="D41" s="909" t="s">
        <v>49</v>
      </c>
      <c r="E41" s="896" t="s">
        <v>50</v>
      </c>
      <c r="F41" s="909" t="s">
        <v>61</v>
      </c>
      <c r="G41" s="909" t="s">
        <v>11</v>
      </c>
      <c r="H41" s="896" t="s">
        <v>46</v>
      </c>
      <c r="I41" s="899" t="s">
        <v>8</v>
      </c>
    </row>
    <row r="42" spans="1:9" ht="13.5" customHeight="1" thickBot="1">
      <c r="A42" s="912"/>
      <c r="B42" s="908"/>
      <c r="C42" s="910"/>
      <c r="D42" s="910"/>
      <c r="E42" s="897"/>
      <c r="F42" s="913"/>
      <c r="G42" s="913"/>
      <c r="H42" s="898"/>
      <c r="I42" s="900"/>
    </row>
    <row r="43" spans="1:9" ht="17.25" customHeight="1" thickTop="1">
      <c r="A43" s="755" t="s">
        <v>93</v>
      </c>
      <c r="B43" s="156">
        <v>987</v>
      </c>
      <c r="C43" s="157">
        <v>869</v>
      </c>
      <c r="D43" s="157">
        <f aca="true" t="shared" si="1" ref="D43:D55">B43-C43</f>
        <v>118</v>
      </c>
      <c r="E43" s="157">
        <v>118</v>
      </c>
      <c r="F43" s="349" t="s">
        <v>307</v>
      </c>
      <c r="G43" s="157">
        <v>2834</v>
      </c>
      <c r="H43" s="157">
        <v>451</v>
      </c>
      <c r="I43" s="764"/>
    </row>
    <row r="44" spans="1:9" ht="17.25" customHeight="1">
      <c r="A44" s="756" t="s">
        <v>677</v>
      </c>
      <c r="B44" s="164">
        <v>12</v>
      </c>
      <c r="C44" s="181">
        <v>9</v>
      </c>
      <c r="D44" s="181">
        <f t="shared" si="1"/>
        <v>3</v>
      </c>
      <c r="E44" s="181">
        <v>3</v>
      </c>
      <c r="F44" s="349" t="s">
        <v>307</v>
      </c>
      <c r="G44" s="349" t="s">
        <v>307</v>
      </c>
      <c r="H44" s="349" t="s">
        <v>307</v>
      </c>
      <c r="I44" s="613"/>
    </row>
    <row r="45" spans="1:9" ht="17.25" customHeight="1">
      <c r="A45" s="756" t="s">
        <v>678</v>
      </c>
      <c r="B45" s="164">
        <v>286</v>
      </c>
      <c r="C45" s="181">
        <v>282</v>
      </c>
      <c r="D45" s="181">
        <f t="shared" si="1"/>
        <v>4</v>
      </c>
      <c r="E45" s="181">
        <v>4</v>
      </c>
      <c r="F45" s="349" t="s">
        <v>307</v>
      </c>
      <c r="G45" s="181">
        <v>77</v>
      </c>
      <c r="H45" s="181">
        <v>38</v>
      </c>
      <c r="I45" s="613"/>
    </row>
    <row r="46" spans="1:9" ht="17.25" customHeight="1">
      <c r="A46" s="756" t="s">
        <v>98</v>
      </c>
      <c r="B46" s="164">
        <v>80</v>
      </c>
      <c r="C46" s="181">
        <v>77</v>
      </c>
      <c r="D46" s="181">
        <f t="shared" si="1"/>
        <v>3</v>
      </c>
      <c r="E46" s="181">
        <v>3</v>
      </c>
      <c r="F46" s="349" t="s">
        <v>307</v>
      </c>
      <c r="G46" s="349" t="s">
        <v>307</v>
      </c>
      <c r="H46" s="349" t="s">
        <v>307</v>
      </c>
      <c r="I46" s="613"/>
    </row>
    <row r="47" spans="1:9" ht="17.25" customHeight="1">
      <c r="A47" s="756" t="s">
        <v>679</v>
      </c>
      <c r="B47" s="164">
        <v>2</v>
      </c>
      <c r="C47" s="181">
        <v>1</v>
      </c>
      <c r="D47" s="181">
        <f t="shared" si="1"/>
        <v>1</v>
      </c>
      <c r="E47" s="181">
        <v>1</v>
      </c>
      <c r="F47" s="349" t="s">
        <v>307</v>
      </c>
      <c r="G47" s="349" t="s">
        <v>307</v>
      </c>
      <c r="H47" s="349" t="s">
        <v>307</v>
      </c>
      <c r="I47" s="613"/>
    </row>
    <row r="48" spans="1:9" ht="17.25" customHeight="1">
      <c r="A48" s="756" t="s">
        <v>680</v>
      </c>
      <c r="B48" s="164">
        <v>4</v>
      </c>
      <c r="C48" s="181">
        <v>1</v>
      </c>
      <c r="D48" s="181">
        <f t="shared" si="1"/>
        <v>3</v>
      </c>
      <c r="E48" s="181">
        <v>3</v>
      </c>
      <c r="F48" s="349" t="s">
        <v>307</v>
      </c>
      <c r="G48" s="349" t="s">
        <v>307</v>
      </c>
      <c r="H48" s="349" t="s">
        <v>307</v>
      </c>
      <c r="I48" s="613"/>
    </row>
    <row r="49" spans="1:9" ht="17.25" customHeight="1">
      <c r="A49" s="756" t="s">
        <v>302</v>
      </c>
      <c r="B49" s="164">
        <v>13669</v>
      </c>
      <c r="C49" s="181">
        <v>13204</v>
      </c>
      <c r="D49" s="181">
        <f t="shared" si="1"/>
        <v>465</v>
      </c>
      <c r="E49" s="181">
        <v>465</v>
      </c>
      <c r="F49" s="181">
        <v>4030</v>
      </c>
      <c r="G49" s="349" t="s">
        <v>307</v>
      </c>
      <c r="H49" s="349" t="s">
        <v>307</v>
      </c>
      <c r="I49" s="765" t="s">
        <v>681</v>
      </c>
    </row>
    <row r="50" spans="1:9" ht="17.25" customHeight="1">
      <c r="A50" s="756" t="s">
        <v>682</v>
      </c>
      <c r="B50" s="164">
        <v>680</v>
      </c>
      <c r="C50" s="181">
        <v>668</v>
      </c>
      <c r="D50" s="181">
        <f t="shared" si="1"/>
        <v>12</v>
      </c>
      <c r="E50" s="181">
        <v>12</v>
      </c>
      <c r="F50" s="181">
        <v>2</v>
      </c>
      <c r="G50" s="181">
        <v>135</v>
      </c>
      <c r="H50" s="181">
        <v>81</v>
      </c>
      <c r="I50" s="765" t="s">
        <v>683</v>
      </c>
    </row>
    <row r="51" spans="1:9" ht="17.25" customHeight="1">
      <c r="A51" s="756" t="s">
        <v>94</v>
      </c>
      <c r="B51" s="164">
        <v>1749</v>
      </c>
      <c r="C51" s="181">
        <v>1720</v>
      </c>
      <c r="D51" s="181">
        <f t="shared" si="1"/>
        <v>29</v>
      </c>
      <c r="E51" s="181">
        <v>29</v>
      </c>
      <c r="F51" s="349" t="s">
        <v>307</v>
      </c>
      <c r="G51" s="181">
        <v>3294</v>
      </c>
      <c r="H51" s="181">
        <v>251</v>
      </c>
      <c r="I51" s="613"/>
    </row>
    <row r="52" spans="1:9" ht="17.25" customHeight="1">
      <c r="A52" s="756" t="s">
        <v>684</v>
      </c>
      <c r="B52" s="164">
        <v>211</v>
      </c>
      <c r="C52" s="181">
        <v>201</v>
      </c>
      <c r="D52" s="181">
        <f t="shared" si="1"/>
        <v>10</v>
      </c>
      <c r="E52" s="181">
        <v>10</v>
      </c>
      <c r="F52" s="349" t="s">
        <v>307</v>
      </c>
      <c r="G52" s="181">
        <v>874</v>
      </c>
      <c r="H52" s="181">
        <v>352</v>
      </c>
      <c r="I52" s="613"/>
    </row>
    <row r="53" spans="1:9" ht="17.25" customHeight="1">
      <c r="A53" s="362" t="s">
        <v>99</v>
      </c>
      <c r="B53" s="177">
        <v>1541</v>
      </c>
      <c r="C53" s="178">
        <v>1329</v>
      </c>
      <c r="D53" s="181">
        <f t="shared" si="1"/>
        <v>212</v>
      </c>
      <c r="E53" s="178">
        <v>212</v>
      </c>
      <c r="F53" s="349" t="s">
        <v>307</v>
      </c>
      <c r="G53" s="349" t="s">
        <v>307</v>
      </c>
      <c r="H53" s="349" t="s">
        <v>307</v>
      </c>
      <c r="I53" s="619"/>
    </row>
    <row r="54" spans="1:9" ht="17.25" customHeight="1">
      <c r="A54" s="362" t="s">
        <v>685</v>
      </c>
      <c r="B54" s="177">
        <v>4117</v>
      </c>
      <c r="C54" s="178">
        <v>4095</v>
      </c>
      <c r="D54" s="181">
        <f t="shared" si="1"/>
        <v>22</v>
      </c>
      <c r="E54" s="194">
        <v>22</v>
      </c>
      <c r="F54" s="165">
        <v>574</v>
      </c>
      <c r="G54" s="349" t="s">
        <v>307</v>
      </c>
      <c r="H54" s="349" t="s">
        <v>307</v>
      </c>
      <c r="I54" s="619"/>
    </row>
    <row r="55" spans="1:9" ht="17.25" customHeight="1">
      <c r="A55" s="762" t="s">
        <v>686</v>
      </c>
      <c r="B55" s="167">
        <v>281</v>
      </c>
      <c r="C55" s="169">
        <v>271</v>
      </c>
      <c r="D55" s="169">
        <f t="shared" si="1"/>
        <v>10</v>
      </c>
      <c r="E55" s="169">
        <v>10</v>
      </c>
      <c r="F55" s="165">
        <v>24</v>
      </c>
      <c r="G55" s="169">
        <v>53</v>
      </c>
      <c r="H55" s="169">
        <v>30</v>
      </c>
      <c r="I55" s="763" t="s">
        <v>687</v>
      </c>
    </row>
    <row r="56" spans="1:9" ht="17.25" customHeight="1">
      <c r="A56" s="151" t="s">
        <v>16</v>
      </c>
      <c r="B56" s="171"/>
      <c r="C56" s="187"/>
      <c r="D56" s="187"/>
      <c r="E56" s="172">
        <f>SUM(E43:E55)</f>
        <v>892</v>
      </c>
      <c r="F56" s="353"/>
      <c r="G56" s="172">
        <f>SUM(G43:G55)</f>
        <v>7267</v>
      </c>
      <c r="H56" s="172">
        <f>SUM(H43:H55)</f>
        <v>1203</v>
      </c>
      <c r="I56" s="188"/>
    </row>
    <row r="57" ht="9.75" customHeight="1">
      <c r="A57" s="189"/>
    </row>
    <row r="58" ht="14.25">
      <c r="A58" s="133" t="s">
        <v>62</v>
      </c>
    </row>
    <row r="59" ht="10.5">
      <c r="J59" s="122" t="s">
        <v>12</v>
      </c>
    </row>
    <row r="60" spans="1:10" ht="13.5" customHeight="1">
      <c r="A60" s="905" t="s">
        <v>17</v>
      </c>
      <c r="B60" s="907" t="s">
        <v>19</v>
      </c>
      <c r="C60" s="909" t="s">
        <v>51</v>
      </c>
      <c r="D60" s="909" t="s">
        <v>20</v>
      </c>
      <c r="E60" s="909" t="s">
        <v>21</v>
      </c>
      <c r="F60" s="909" t="s">
        <v>22</v>
      </c>
      <c r="G60" s="896" t="s">
        <v>23</v>
      </c>
      <c r="H60" s="896" t="s">
        <v>24</v>
      </c>
      <c r="I60" s="896" t="s">
        <v>66</v>
      </c>
      <c r="J60" s="899" t="s">
        <v>8</v>
      </c>
    </row>
    <row r="61" spans="1:10" ht="13.5" customHeight="1" thickBot="1">
      <c r="A61" s="906"/>
      <c r="B61" s="908"/>
      <c r="C61" s="910"/>
      <c r="D61" s="910"/>
      <c r="E61" s="910"/>
      <c r="F61" s="910"/>
      <c r="G61" s="897"/>
      <c r="H61" s="897"/>
      <c r="I61" s="898"/>
      <c r="J61" s="900"/>
    </row>
    <row r="62" spans="1:10" ht="17.25" customHeight="1" thickTop="1">
      <c r="A62" s="755" t="s">
        <v>688</v>
      </c>
      <c r="B62" s="586" t="s">
        <v>225</v>
      </c>
      <c r="C62" s="157">
        <v>43</v>
      </c>
      <c r="D62" s="157">
        <v>5</v>
      </c>
      <c r="E62" s="354" t="s">
        <v>307</v>
      </c>
      <c r="F62" s="354" t="s">
        <v>307</v>
      </c>
      <c r="G62" s="157">
        <v>310</v>
      </c>
      <c r="H62" s="349" t="s">
        <v>307</v>
      </c>
      <c r="I62" s="157">
        <v>304</v>
      </c>
      <c r="J62" s="158"/>
    </row>
    <row r="63" spans="1:10" ht="17.25" customHeight="1">
      <c r="A63" s="756" t="s">
        <v>689</v>
      </c>
      <c r="B63" s="626" t="s">
        <v>690</v>
      </c>
      <c r="C63" s="181">
        <v>1</v>
      </c>
      <c r="D63" s="181">
        <v>2</v>
      </c>
      <c r="E63" s="349" t="s">
        <v>307</v>
      </c>
      <c r="F63" s="349" t="s">
        <v>307</v>
      </c>
      <c r="G63" s="349" t="s">
        <v>307</v>
      </c>
      <c r="H63" s="349" t="s">
        <v>307</v>
      </c>
      <c r="I63" s="349" t="s">
        <v>307</v>
      </c>
      <c r="J63" s="166"/>
    </row>
    <row r="64" spans="1:10" ht="17.25" customHeight="1">
      <c r="A64" s="756" t="s">
        <v>691</v>
      </c>
      <c r="B64" s="626">
        <v>0</v>
      </c>
      <c r="C64" s="181">
        <v>79</v>
      </c>
      <c r="D64" s="181">
        <v>80</v>
      </c>
      <c r="E64" s="349" t="s">
        <v>307</v>
      </c>
      <c r="F64" s="349" t="s">
        <v>307</v>
      </c>
      <c r="G64" s="349" t="s">
        <v>307</v>
      </c>
      <c r="H64" s="349" t="s">
        <v>307</v>
      </c>
      <c r="I64" s="349" t="s">
        <v>307</v>
      </c>
      <c r="J64" s="166"/>
    </row>
    <row r="65" spans="1:10" ht="17.25" customHeight="1">
      <c r="A65" s="362" t="s">
        <v>692</v>
      </c>
      <c r="B65" s="698" t="s">
        <v>225</v>
      </c>
      <c r="C65" s="178">
        <v>500</v>
      </c>
      <c r="D65" s="178">
        <v>380</v>
      </c>
      <c r="E65" s="361" t="s">
        <v>307</v>
      </c>
      <c r="F65" s="357">
        <v>143</v>
      </c>
      <c r="G65" s="349" t="s">
        <v>307</v>
      </c>
      <c r="H65" s="349" t="s">
        <v>307</v>
      </c>
      <c r="I65" s="349" t="s">
        <v>307</v>
      </c>
      <c r="J65" s="180"/>
    </row>
    <row r="66" spans="1:10" ht="17.25" customHeight="1">
      <c r="A66" s="762" t="s">
        <v>693</v>
      </c>
      <c r="B66" s="766" t="s">
        <v>694</v>
      </c>
      <c r="C66" s="365" t="s">
        <v>695</v>
      </c>
      <c r="D66" s="169">
        <v>1</v>
      </c>
      <c r="E66" s="169">
        <v>6</v>
      </c>
      <c r="F66" s="169">
        <v>25</v>
      </c>
      <c r="G66" s="349" t="s">
        <v>307</v>
      </c>
      <c r="H66" s="349" t="s">
        <v>307</v>
      </c>
      <c r="I66" s="349" t="s">
        <v>307</v>
      </c>
      <c r="J66" s="170"/>
    </row>
    <row r="67" spans="1:10" ht="17.25" customHeight="1">
      <c r="A67" s="200" t="s">
        <v>18</v>
      </c>
      <c r="B67" s="215"/>
      <c r="C67" s="353"/>
      <c r="D67" s="172">
        <f>SUM(D62:D66)</f>
        <v>468</v>
      </c>
      <c r="E67" s="172">
        <f>SUM(E62:E66)</f>
        <v>6</v>
      </c>
      <c r="F67" s="172">
        <f>SUM(F62:F66)</f>
        <v>168</v>
      </c>
      <c r="G67" s="172">
        <f>SUM(G62:G66)</f>
        <v>310</v>
      </c>
      <c r="H67" s="367" t="s">
        <v>307</v>
      </c>
      <c r="I67" s="172">
        <f>SUM(I62:I66)</f>
        <v>304</v>
      </c>
      <c r="J67" s="173"/>
    </row>
    <row r="68" ht="10.5">
      <c r="A68" s="121" t="s">
        <v>60</v>
      </c>
    </row>
    <row r="69" ht="9.75" customHeight="1"/>
    <row r="70" ht="14.25">
      <c r="A70" s="133" t="s">
        <v>43</v>
      </c>
    </row>
    <row r="71" ht="10.5">
      <c r="D71" s="122" t="s">
        <v>12</v>
      </c>
    </row>
    <row r="72" spans="1:4" ht="21.75" thickBot="1">
      <c r="A72" s="201" t="s">
        <v>36</v>
      </c>
      <c r="B72" s="202" t="s">
        <v>41</v>
      </c>
      <c r="C72" s="203" t="s">
        <v>42</v>
      </c>
      <c r="D72" s="204" t="s">
        <v>55</v>
      </c>
    </row>
    <row r="73" spans="1:4" ht="17.25" customHeight="1" thickTop="1">
      <c r="A73" s="205" t="s">
        <v>37</v>
      </c>
      <c r="B73" s="206"/>
      <c r="C73" s="157">
        <v>1018</v>
      </c>
      <c r="D73" s="207"/>
    </row>
    <row r="74" spans="1:4" ht="17.25" customHeight="1">
      <c r="A74" s="208" t="s">
        <v>38</v>
      </c>
      <c r="B74" s="209"/>
      <c r="C74" s="181">
        <v>849</v>
      </c>
      <c r="D74" s="210"/>
    </row>
    <row r="75" spans="1:4" ht="17.25" customHeight="1">
      <c r="A75" s="211" t="s">
        <v>39</v>
      </c>
      <c r="B75" s="212"/>
      <c r="C75" s="169">
        <v>4411</v>
      </c>
      <c r="D75" s="213"/>
    </row>
    <row r="76" spans="1:4" ht="17.25" customHeight="1">
      <c r="A76" s="214" t="s">
        <v>40</v>
      </c>
      <c r="B76" s="215"/>
      <c r="C76" s="172">
        <v>6278</v>
      </c>
      <c r="D76" s="216"/>
    </row>
    <row r="77" spans="1:4" ht="10.5">
      <c r="A77" s="121" t="s">
        <v>64</v>
      </c>
      <c r="B77" s="217"/>
      <c r="C77" s="217"/>
      <c r="D77" s="217"/>
    </row>
    <row r="78" spans="1:4" ht="9.75" customHeight="1">
      <c r="A78" s="218"/>
      <c r="B78" s="217"/>
      <c r="C78" s="217"/>
      <c r="D78" s="217"/>
    </row>
    <row r="79" ht="14.25">
      <c r="A79" s="133" t="s">
        <v>63</v>
      </c>
    </row>
    <row r="80" spans="1:11" ht="10.5" customHeight="1">
      <c r="A80" s="133"/>
      <c r="K80" s="767" t="s">
        <v>696</v>
      </c>
    </row>
    <row r="81" spans="1:11" ht="21.75" thickBot="1">
      <c r="A81" s="201" t="s">
        <v>34</v>
      </c>
      <c r="B81" s="202" t="s">
        <v>41</v>
      </c>
      <c r="C81" s="203" t="s">
        <v>42</v>
      </c>
      <c r="D81" s="203" t="s">
        <v>55</v>
      </c>
      <c r="E81" s="219" t="s">
        <v>32</v>
      </c>
      <c r="F81" s="204" t="s">
        <v>33</v>
      </c>
      <c r="G81" s="901" t="s">
        <v>44</v>
      </c>
      <c r="H81" s="902"/>
      <c r="I81" s="202" t="s">
        <v>41</v>
      </c>
      <c r="J81" s="203" t="s">
        <v>42</v>
      </c>
      <c r="K81" s="204" t="s">
        <v>55</v>
      </c>
    </row>
    <row r="82" spans="1:12" ht="16.5" customHeight="1" thickTop="1">
      <c r="A82" s="205" t="s">
        <v>26</v>
      </c>
      <c r="B82" s="368">
        <v>10.16</v>
      </c>
      <c r="C82" s="369">
        <v>5.54</v>
      </c>
      <c r="D82" s="369">
        <f>C82-B82</f>
        <v>-4.62</v>
      </c>
      <c r="E82" s="370" t="s">
        <v>697</v>
      </c>
      <c r="F82" s="371" t="s">
        <v>232</v>
      </c>
      <c r="G82" s="1040" t="s">
        <v>243</v>
      </c>
      <c r="H82" s="1041"/>
      <c r="I82" s="220"/>
      <c r="J82" s="768">
        <v>246.3</v>
      </c>
      <c r="K82" s="222"/>
      <c r="L82" s="769"/>
    </row>
    <row r="83" spans="1:12" ht="16.5" customHeight="1">
      <c r="A83" s="208" t="s">
        <v>27</v>
      </c>
      <c r="B83" s="223"/>
      <c r="C83" s="372">
        <v>11.24</v>
      </c>
      <c r="D83" s="373"/>
      <c r="E83" s="374" t="s">
        <v>698</v>
      </c>
      <c r="F83" s="375" t="s">
        <v>234</v>
      </c>
      <c r="G83" s="1042" t="s">
        <v>666</v>
      </c>
      <c r="H83" s="1043"/>
      <c r="I83" s="223"/>
      <c r="J83" s="224">
        <v>19.2</v>
      </c>
      <c r="K83" s="225"/>
      <c r="L83" s="769"/>
    </row>
    <row r="84" spans="1:12" ht="16.5" customHeight="1">
      <c r="A84" s="208" t="s">
        <v>28</v>
      </c>
      <c r="B84" s="377">
        <v>14.2</v>
      </c>
      <c r="C84" s="224">
        <v>13.4</v>
      </c>
      <c r="D84" s="224">
        <f>C84-B84</f>
        <v>-0.7999999999999989</v>
      </c>
      <c r="E84" s="378">
        <v>25</v>
      </c>
      <c r="F84" s="379">
        <v>35</v>
      </c>
      <c r="G84" s="1042" t="s">
        <v>667</v>
      </c>
      <c r="H84" s="1043"/>
      <c r="I84" s="223"/>
      <c r="J84" s="224">
        <v>18</v>
      </c>
      <c r="K84" s="225"/>
      <c r="L84" s="769"/>
    </row>
    <row r="85" spans="1:12" ht="16.5" customHeight="1">
      <c r="A85" s="208" t="s">
        <v>29</v>
      </c>
      <c r="B85" s="380"/>
      <c r="C85" s="224">
        <v>24.9</v>
      </c>
      <c r="D85" s="381"/>
      <c r="E85" s="378">
        <v>350</v>
      </c>
      <c r="F85" s="382"/>
      <c r="G85" s="1042" t="s">
        <v>668</v>
      </c>
      <c r="H85" s="1043"/>
      <c r="I85" s="223"/>
      <c r="J85" s="224">
        <v>33.8</v>
      </c>
      <c r="K85" s="225"/>
      <c r="L85" s="769"/>
    </row>
    <row r="86" spans="1:12" ht="16.5" customHeight="1">
      <c r="A86" s="208" t="s">
        <v>30</v>
      </c>
      <c r="B86" s="383">
        <v>0.41</v>
      </c>
      <c r="C86" s="372">
        <v>0.44</v>
      </c>
      <c r="D86" s="372">
        <f>C86-B86</f>
        <v>0.030000000000000027</v>
      </c>
      <c r="E86" s="384"/>
      <c r="F86" s="385"/>
      <c r="G86" s="1042" t="s">
        <v>669</v>
      </c>
      <c r="H86" s="1043"/>
      <c r="I86" s="223"/>
      <c r="J86" s="224">
        <v>0</v>
      </c>
      <c r="K86" s="225"/>
      <c r="L86" s="769"/>
    </row>
    <row r="87" spans="1:12" ht="16.5" customHeight="1">
      <c r="A87" s="386" t="s">
        <v>31</v>
      </c>
      <c r="B87" s="387">
        <v>85.6</v>
      </c>
      <c r="C87" s="232">
        <v>86.1</v>
      </c>
      <c r="D87" s="232">
        <f>C87-B87</f>
        <v>0.5</v>
      </c>
      <c r="E87" s="389"/>
      <c r="F87" s="390"/>
      <c r="G87" s="1046" t="s">
        <v>671</v>
      </c>
      <c r="H87" s="1047"/>
      <c r="I87" s="686"/>
      <c r="J87" s="224">
        <v>0.3</v>
      </c>
      <c r="K87" s="688"/>
      <c r="L87" s="769"/>
    </row>
    <row r="88" spans="1:12" ht="16.5" customHeight="1">
      <c r="A88" s="229"/>
      <c r="B88" s="561"/>
      <c r="C88" s="561"/>
      <c r="D88" s="561"/>
      <c r="E88" s="562"/>
      <c r="F88" s="562"/>
      <c r="G88" s="1042" t="s">
        <v>161</v>
      </c>
      <c r="H88" s="1043"/>
      <c r="I88" s="223"/>
      <c r="J88" s="224">
        <v>4.1</v>
      </c>
      <c r="K88" s="225"/>
      <c r="L88" s="769"/>
    </row>
    <row r="89" spans="1:12" ht="16.5" customHeight="1">
      <c r="A89" s="229"/>
      <c r="B89" s="561"/>
      <c r="C89" s="561"/>
      <c r="D89" s="561"/>
      <c r="E89" s="562"/>
      <c r="F89" s="562"/>
      <c r="G89" s="1042" t="s">
        <v>425</v>
      </c>
      <c r="H89" s="1043"/>
      <c r="I89" s="223"/>
      <c r="J89" s="224" t="s">
        <v>114</v>
      </c>
      <c r="K89" s="225"/>
      <c r="L89" s="769"/>
    </row>
    <row r="90" spans="1:12" ht="16.5" customHeight="1">
      <c r="A90" s="229"/>
      <c r="B90" s="561"/>
      <c r="C90" s="561"/>
      <c r="D90" s="561"/>
      <c r="E90" s="562"/>
      <c r="F90" s="562"/>
      <c r="G90" s="1042" t="s">
        <v>674</v>
      </c>
      <c r="H90" s="1043"/>
      <c r="I90" s="223"/>
      <c r="J90" s="224">
        <v>7.4</v>
      </c>
      <c r="K90" s="225"/>
      <c r="L90" s="769"/>
    </row>
    <row r="91" spans="1:12" ht="16.5" customHeight="1">
      <c r="A91" s="229"/>
      <c r="B91" s="561"/>
      <c r="C91" s="561"/>
      <c r="D91" s="561"/>
      <c r="E91" s="562"/>
      <c r="F91" s="562"/>
      <c r="G91" s="1044" t="s">
        <v>675</v>
      </c>
      <c r="H91" s="1045"/>
      <c r="I91" s="231"/>
      <c r="J91" s="232">
        <v>0</v>
      </c>
      <c r="K91" s="233"/>
      <c r="L91" s="769"/>
    </row>
    <row r="92" spans="1:12" ht="10.5">
      <c r="A92" s="121" t="s">
        <v>65</v>
      </c>
      <c r="L92" s="769"/>
    </row>
    <row r="93" ht="10.5">
      <c r="A93" s="121" t="s">
        <v>109</v>
      </c>
    </row>
  </sheetData>
  <sheetProtection password="81BD" sheet="1"/>
  <mergeCells count="47">
    <mergeCell ref="G89:H89"/>
    <mergeCell ref="G90:H90"/>
    <mergeCell ref="G91:H91"/>
    <mergeCell ref="G83:H83"/>
    <mergeCell ref="G84:H84"/>
    <mergeCell ref="G85:H85"/>
    <mergeCell ref="G86:H86"/>
    <mergeCell ref="G87:H87"/>
    <mergeCell ref="G88:H88"/>
    <mergeCell ref="G60:G61"/>
    <mergeCell ref="H60:H61"/>
    <mergeCell ref="I60:I61"/>
    <mergeCell ref="J60:J61"/>
    <mergeCell ref="G81:H81"/>
    <mergeCell ref="G82:H82"/>
    <mergeCell ref="A60:A61"/>
    <mergeCell ref="B60:B61"/>
    <mergeCell ref="C60:C61"/>
    <mergeCell ref="D60:D61"/>
    <mergeCell ref="E60:E61"/>
    <mergeCell ref="F60:F61"/>
    <mergeCell ref="I18:I19"/>
    <mergeCell ref="A41:A42"/>
    <mergeCell ref="B41:B42"/>
    <mergeCell ref="C41:C42"/>
    <mergeCell ref="D41:D42"/>
    <mergeCell ref="E41:E42"/>
    <mergeCell ref="F41:F42"/>
    <mergeCell ref="G41:G42"/>
    <mergeCell ref="H41:H42"/>
    <mergeCell ref="I41:I42"/>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4330708661417323" right="0.3937007874015748" top="0.71" bottom="0.3" header="0.45" footer="0.2"/>
  <pageSetup horizontalDpi="600" verticalDpi="600" orientation="portrait" paperSize="9" scale="89" r:id="rId1"/>
  <rowBreaks count="1" manualBreakCount="1">
    <brk id="57" max="10" man="1"/>
  </rowBreaks>
  <colBreaks count="1" manualBreakCount="1">
    <brk id="11" max="72" man="1"/>
  </colBreaks>
</worksheet>
</file>

<file path=xl/worksheets/sheet31.xml><?xml version="1.0" encoding="utf-8"?>
<worksheet xmlns="http://schemas.openxmlformats.org/spreadsheetml/2006/main" xmlns:r="http://schemas.openxmlformats.org/officeDocument/2006/relationships">
  <dimension ref="A1:M76"/>
  <sheetViews>
    <sheetView view="pageBreakPreview" zoomScale="145" zoomScaleSheetLayoutView="145"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699</v>
      </c>
      <c r="B4" s="124"/>
      <c r="G4" s="125" t="s">
        <v>56</v>
      </c>
      <c r="H4" s="126" t="s">
        <v>57</v>
      </c>
      <c r="I4" s="127" t="s">
        <v>58</v>
      </c>
      <c r="J4" s="128" t="s">
        <v>59</v>
      </c>
    </row>
    <row r="5" spans="7:10" ht="13.5" customHeight="1" thickTop="1">
      <c r="G5" s="129">
        <v>3177</v>
      </c>
      <c r="H5" s="130">
        <v>1147</v>
      </c>
      <c r="I5" s="131">
        <v>239</v>
      </c>
      <c r="J5" s="132">
        <f>SUM(G5:I5)</f>
        <v>4563</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6218</v>
      </c>
      <c r="C10" s="136">
        <v>5862</v>
      </c>
      <c r="D10" s="136">
        <v>356</v>
      </c>
      <c r="E10" s="136">
        <v>333</v>
      </c>
      <c r="F10" s="587">
        <v>32</v>
      </c>
      <c r="G10" s="136">
        <v>3994</v>
      </c>
      <c r="H10" s="137" t="s">
        <v>700</v>
      </c>
    </row>
    <row r="11" spans="1:8" ht="13.5" customHeight="1">
      <c r="A11" s="138"/>
      <c r="B11" s="139"/>
      <c r="C11" s="140"/>
      <c r="D11" s="140"/>
      <c r="E11" s="140"/>
      <c r="F11" s="140"/>
      <c r="G11" s="140"/>
      <c r="H11" s="141"/>
    </row>
    <row r="12" spans="1:8" ht="13.5" customHeight="1">
      <c r="A12" s="138"/>
      <c r="B12" s="139"/>
      <c r="C12" s="140"/>
      <c r="D12" s="140"/>
      <c r="E12" s="140"/>
      <c r="F12" s="140"/>
      <c r="G12" s="140"/>
      <c r="H12" s="141"/>
    </row>
    <row r="13" spans="1:8" ht="13.5" customHeight="1">
      <c r="A13" s="145"/>
      <c r="B13" s="146"/>
      <c r="C13" s="149"/>
      <c r="D13" s="149"/>
      <c r="E13" s="149"/>
      <c r="F13" s="149"/>
      <c r="G13" s="149"/>
      <c r="H13" s="150"/>
    </row>
    <row r="14" spans="1:8" ht="13.5" customHeight="1">
      <c r="A14" s="151" t="s">
        <v>1</v>
      </c>
      <c r="B14" s="152">
        <f>SUM(B10:B13)</f>
        <v>6218</v>
      </c>
      <c r="C14" s="153">
        <f>SUM(C10:C13)</f>
        <v>5862</v>
      </c>
      <c r="D14" s="153">
        <f>SUM(D10:D13)</f>
        <v>356</v>
      </c>
      <c r="E14" s="153">
        <f>SUM(E10:E13)</f>
        <v>333</v>
      </c>
      <c r="F14" s="770"/>
      <c r="G14" s="153">
        <f>SUM(G10:G13)</f>
        <v>3994</v>
      </c>
      <c r="H14" s="155"/>
    </row>
    <row r="15" ht="9.75" customHeight="1"/>
    <row r="16" ht="14.25">
      <c r="A16" s="133" t="s">
        <v>10</v>
      </c>
    </row>
    <row r="17" spans="9:12" ht="10.5">
      <c r="I17" s="122" t="s">
        <v>12</v>
      </c>
      <c r="K17" s="122"/>
      <c r="L17" s="122"/>
    </row>
    <row r="18" spans="1:9" ht="13.5" customHeight="1">
      <c r="A18" s="911" t="s">
        <v>0</v>
      </c>
      <c r="B18" s="907" t="s">
        <v>47</v>
      </c>
      <c r="C18" s="909" t="s">
        <v>48</v>
      </c>
      <c r="D18" s="909" t="s">
        <v>49</v>
      </c>
      <c r="E18" s="896" t="s">
        <v>50</v>
      </c>
      <c r="F18" s="909" t="s">
        <v>61</v>
      </c>
      <c r="G18" s="909" t="s">
        <v>11</v>
      </c>
      <c r="H18" s="896" t="s">
        <v>45</v>
      </c>
      <c r="I18" s="899" t="s">
        <v>8</v>
      </c>
    </row>
    <row r="19" spans="1:9" ht="13.5" customHeight="1" thickBot="1">
      <c r="A19" s="912"/>
      <c r="B19" s="908"/>
      <c r="C19" s="910"/>
      <c r="D19" s="910"/>
      <c r="E19" s="897"/>
      <c r="F19" s="913"/>
      <c r="G19" s="913"/>
      <c r="H19" s="898"/>
      <c r="I19" s="900"/>
    </row>
    <row r="20" spans="1:9" ht="13.5" customHeight="1" thickTop="1">
      <c r="A20" s="138" t="s">
        <v>127</v>
      </c>
      <c r="B20" s="139">
        <v>2164</v>
      </c>
      <c r="C20" s="140">
        <v>2072</v>
      </c>
      <c r="D20" s="140">
        <v>92</v>
      </c>
      <c r="E20" s="140">
        <v>92</v>
      </c>
      <c r="F20" s="142">
        <v>170</v>
      </c>
      <c r="G20" s="347" t="s">
        <v>177</v>
      </c>
      <c r="H20" s="354" t="s">
        <v>177</v>
      </c>
      <c r="I20" s="141" t="s">
        <v>701</v>
      </c>
    </row>
    <row r="21" spans="1:9" ht="13.5" customHeight="1">
      <c r="A21" s="138" t="s">
        <v>250</v>
      </c>
      <c r="B21" s="139">
        <v>1684</v>
      </c>
      <c r="C21" s="140">
        <v>1666</v>
      </c>
      <c r="D21" s="140">
        <v>18</v>
      </c>
      <c r="E21" s="140">
        <v>18</v>
      </c>
      <c r="F21" s="140">
        <v>157</v>
      </c>
      <c r="G21" s="347" t="s">
        <v>177</v>
      </c>
      <c r="H21" s="349" t="s">
        <v>177</v>
      </c>
      <c r="I21" s="166"/>
    </row>
    <row r="22" spans="1:9" ht="13.5" customHeight="1">
      <c r="A22" s="134" t="s">
        <v>243</v>
      </c>
      <c r="B22" s="159">
        <v>246</v>
      </c>
      <c r="C22" s="160">
        <v>237</v>
      </c>
      <c r="D22" s="160">
        <v>9</v>
      </c>
      <c r="E22" s="160">
        <v>737</v>
      </c>
      <c r="F22" s="160">
        <v>15</v>
      </c>
      <c r="G22" s="160">
        <v>1712</v>
      </c>
      <c r="H22" s="160">
        <v>200</v>
      </c>
      <c r="I22" s="739" t="s">
        <v>85</v>
      </c>
    </row>
    <row r="23" spans="1:9" ht="13.5" customHeight="1">
      <c r="A23" s="145"/>
      <c r="B23" s="167"/>
      <c r="C23" s="169"/>
      <c r="D23" s="169"/>
      <c r="E23" s="169"/>
      <c r="F23" s="169"/>
      <c r="G23" s="169"/>
      <c r="H23" s="169"/>
      <c r="I23" s="170"/>
    </row>
    <row r="24" spans="1:9" ht="13.5" customHeight="1">
      <c r="A24" s="151" t="s">
        <v>15</v>
      </c>
      <c r="B24" s="171"/>
      <c r="C24" s="187"/>
      <c r="D24" s="187"/>
      <c r="E24" s="172">
        <f>SUM(E20:E23)</f>
        <v>847</v>
      </c>
      <c r="F24" s="353"/>
      <c r="G24" s="172">
        <f>SUM(G20:G23)</f>
        <v>1712</v>
      </c>
      <c r="H24" s="172">
        <f>SUM(H20:H23)</f>
        <v>200</v>
      </c>
      <c r="I24" s="173"/>
    </row>
    <row r="25" ht="10.5">
      <c r="A25" s="121" t="s">
        <v>25</v>
      </c>
    </row>
    <row r="26" ht="10.5">
      <c r="A26" s="121" t="s">
        <v>54</v>
      </c>
    </row>
    <row r="27" ht="10.5">
      <c r="A27" s="121" t="s">
        <v>53</v>
      </c>
    </row>
    <row r="28" ht="10.5">
      <c r="A28" s="121" t="s">
        <v>52</v>
      </c>
    </row>
    <row r="29" ht="9.75" customHeight="1"/>
    <row r="30" ht="14.25">
      <c r="A30" s="133" t="s">
        <v>13</v>
      </c>
    </row>
    <row r="31" spans="9:10" ht="10.5">
      <c r="I31" s="122" t="s">
        <v>12</v>
      </c>
      <c r="J31" s="122"/>
    </row>
    <row r="32" spans="1:9" ht="13.5" customHeight="1">
      <c r="A32" s="911" t="s">
        <v>14</v>
      </c>
      <c r="B32" s="907" t="s">
        <v>47</v>
      </c>
      <c r="C32" s="909" t="s">
        <v>48</v>
      </c>
      <c r="D32" s="909" t="s">
        <v>49</v>
      </c>
      <c r="E32" s="896" t="s">
        <v>50</v>
      </c>
      <c r="F32" s="909" t="s">
        <v>61</v>
      </c>
      <c r="G32" s="909" t="s">
        <v>11</v>
      </c>
      <c r="H32" s="896" t="s">
        <v>46</v>
      </c>
      <c r="I32" s="899" t="s">
        <v>8</v>
      </c>
    </row>
    <row r="33" spans="1:9" ht="13.5" customHeight="1" thickBot="1">
      <c r="A33" s="912"/>
      <c r="B33" s="908"/>
      <c r="C33" s="910"/>
      <c r="D33" s="910"/>
      <c r="E33" s="897"/>
      <c r="F33" s="913"/>
      <c r="G33" s="913"/>
      <c r="H33" s="898"/>
      <c r="I33" s="900"/>
    </row>
    <row r="34" spans="1:9" ht="13.5" customHeight="1" thickTop="1">
      <c r="A34" s="134" t="s">
        <v>93</v>
      </c>
      <c r="B34" s="156">
        <v>987</v>
      </c>
      <c r="C34" s="157">
        <v>869</v>
      </c>
      <c r="D34" s="157">
        <v>118</v>
      </c>
      <c r="E34" s="157">
        <v>118</v>
      </c>
      <c r="F34" s="354" t="s">
        <v>114</v>
      </c>
      <c r="G34" s="157">
        <v>2834</v>
      </c>
      <c r="H34" s="157">
        <v>283</v>
      </c>
      <c r="I34" s="175"/>
    </row>
    <row r="35" spans="1:9" ht="13.5" customHeight="1">
      <c r="A35" s="350" t="s">
        <v>677</v>
      </c>
      <c r="B35" s="177">
        <v>12</v>
      </c>
      <c r="C35" s="178">
        <v>9</v>
      </c>
      <c r="D35" s="178">
        <v>3</v>
      </c>
      <c r="E35" s="178">
        <v>3</v>
      </c>
      <c r="F35" s="351" t="s">
        <v>114</v>
      </c>
      <c r="G35" s="351" t="s">
        <v>114</v>
      </c>
      <c r="H35" s="351" t="s">
        <v>114</v>
      </c>
      <c r="I35" s="180"/>
    </row>
    <row r="36" spans="1:9" ht="13.5" customHeight="1">
      <c r="A36" s="138" t="s">
        <v>98</v>
      </c>
      <c r="B36" s="164">
        <v>80</v>
      </c>
      <c r="C36" s="181">
        <v>77</v>
      </c>
      <c r="D36" s="181">
        <v>3</v>
      </c>
      <c r="E36" s="181">
        <v>3</v>
      </c>
      <c r="F36" s="351" t="s">
        <v>114</v>
      </c>
      <c r="G36" s="351" t="s">
        <v>114</v>
      </c>
      <c r="H36" s="351" t="s">
        <v>114</v>
      </c>
      <c r="I36" s="166"/>
    </row>
    <row r="37" spans="1:9" ht="13.5" customHeight="1">
      <c r="A37" s="138" t="s">
        <v>302</v>
      </c>
      <c r="B37" s="164">
        <v>13669</v>
      </c>
      <c r="C37" s="181">
        <v>13204</v>
      </c>
      <c r="D37" s="181">
        <v>465</v>
      </c>
      <c r="E37" s="181">
        <v>465</v>
      </c>
      <c r="F37" s="179">
        <v>4030</v>
      </c>
      <c r="G37" s="351" t="s">
        <v>114</v>
      </c>
      <c r="H37" s="351" t="s">
        <v>114</v>
      </c>
      <c r="I37" s="166"/>
    </row>
    <row r="38" spans="1:9" ht="13.5" customHeight="1">
      <c r="A38" s="138" t="s">
        <v>682</v>
      </c>
      <c r="B38" s="164">
        <v>680</v>
      </c>
      <c r="C38" s="181">
        <v>668</v>
      </c>
      <c r="D38" s="181">
        <v>12</v>
      </c>
      <c r="E38" s="181">
        <v>12</v>
      </c>
      <c r="F38" s="179">
        <v>2</v>
      </c>
      <c r="G38" s="181">
        <v>135</v>
      </c>
      <c r="H38" s="181">
        <v>52</v>
      </c>
      <c r="I38" s="166"/>
    </row>
    <row r="39" spans="1:9" ht="13.5" customHeight="1">
      <c r="A39" s="138" t="s">
        <v>94</v>
      </c>
      <c r="B39" s="164">
        <v>1749</v>
      </c>
      <c r="C39" s="181">
        <v>1720</v>
      </c>
      <c r="D39" s="181">
        <v>29</v>
      </c>
      <c r="E39" s="181">
        <v>29</v>
      </c>
      <c r="F39" s="351" t="s">
        <v>114</v>
      </c>
      <c r="G39" s="181">
        <v>3294</v>
      </c>
      <c r="H39" s="181">
        <v>230</v>
      </c>
      <c r="I39" s="166"/>
    </row>
    <row r="40" spans="1:9" ht="13.5" customHeight="1">
      <c r="A40" s="138" t="s">
        <v>702</v>
      </c>
      <c r="B40" s="164">
        <v>211</v>
      </c>
      <c r="C40" s="181">
        <v>201</v>
      </c>
      <c r="D40" s="181">
        <v>10</v>
      </c>
      <c r="E40" s="181">
        <v>10</v>
      </c>
      <c r="F40" s="351" t="s">
        <v>114</v>
      </c>
      <c r="G40" s="181">
        <v>874</v>
      </c>
      <c r="H40" s="181">
        <v>265</v>
      </c>
      <c r="I40" s="166"/>
    </row>
    <row r="41" spans="1:9" ht="13.5" customHeight="1">
      <c r="A41" s="138" t="s">
        <v>99</v>
      </c>
      <c r="B41" s="164">
        <v>1541</v>
      </c>
      <c r="C41" s="181">
        <v>1329</v>
      </c>
      <c r="D41" s="181">
        <v>212</v>
      </c>
      <c r="E41" s="181">
        <v>212</v>
      </c>
      <c r="F41" s="351" t="s">
        <v>114</v>
      </c>
      <c r="G41" s="351" t="s">
        <v>114</v>
      </c>
      <c r="H41" s="351" t="s">
        <v>114</v>
      </c>
      <c r="I41" s="166"/>
    </row>
    <row r="42" spans="1:9" ht="13.5" customHeight="1">
      <c r="A42" s="138" t="s">
        <v>703</v>
      </c>
      <c r="B42" s="164">
        <v>4117</v>
      </c>
      <c r="C42" s="181">
        <v>4095</v>
      </c>
      <c r="D42" s="181">
        <v>22</v>
      </c>
      <c r="E42" s="7">
        <v>22</v>
      </c>
      <c r="F42" s="191">
        <v>574</v>
      </c>
      <c r="G42" s="351" t="s">
        <v>114</v>
      </c>
      <c r="H42" s="351" t="s">
        <v>114</v>
      </c>
      <c r="I42" s="166"/>
    </row>
    <row r="43" spans="1:9" ht="13.5" customHeight="1">
      <c r="A43" s="24" t="s">
        <v>704</v>
      </c>
      <c r="B43" s="6">
        <v>281</v>
      </c>
      <c r="C43" s="7">
        <v>271</v>
      </c>
      <c r="D43" s="7">
        <v>10</v>
      </c>
      <c r="E43" s="7">
        <v>10</v>
      </c>
      <c r="F43" s="191">
        <v>24</v>
      </c>
      <c r="G43" s="181">
        <v>53</v>
      </c>
      <c r="H43" s="181">
        <v>30</v>
      </c>
      <c r="I43" s="166" t="s">
        <v>705</v>
      </c>
    </row>
    <row r="44" spans="1:9" ht="13.5" customHeight="1">
      <c r="A44" s="151" t="s">
        <v>16</v>
      </c>
      <c r="B44" s="171"/>
      <c r="C44" s="187"/>
      <c r="D44" s="187"/>
      <c r="E44" s="172">
        <f>SUM(E34:E43)</f>
        <v>884</v>
      </c>
      <c r="F44" s="353"/>
      <c r="G44" s="172">
        <f>SUM(G34:G43)</f>
        <v>7190</v>
      </c>
      <c r="H44" s="172">
        <f>SUM(H34:H43)</f>
        <v>860</v>
      </c>
      <c r="I44" s="188"/>
    </row>
    <row r="45" ht="9.75" customHeight="1">
      <c r="A45" s="189"/>
    </row>
    <row r="46" ht="14.25">
      <c r="A46" s="133" t="s">
        <v>62</v>
      </c>
    </row>
    <row r="47" ht="10.5">
      <c r="J47" s="122" t="s">
        <v>12</v>
      </c>
    </row>
    <row r="48" spans="1:10" ht="13.5" customHeight="1">
      <c r="A48" s="905" t="s">
        <v>17</v>
      </c>
      <c r="B48" s="907" t="s">
        <v>19</v>
      </c>
      <c r="C48" s="909" t="s">
        <v>51</v>
      </c>
      <c r="D48" s="909" t="s">
        <v>20</v>
      </c>
      <c r="E48" s="909" t="s">
        <v>21</v>
      </c>
      <c r="F48" s="909" t="s">
        <v>22</v>
      </c>
      <c r="G48" s="896" t="s">
        <v>23</v>
      </c>
      <c r="H48" s="896" t="s">
        <v>24</v>
      </c>
      <c r="I48" s="896" t="s">
        <v>66</v>
      </c>
      <c r="J48" s="899" t="s">
        <v>8</v>
      </c>
    </row>
    <row r="49" spans="1:10" ht="13.5" customHeight="1" thickBot="1">
      <c r="A49" s="906"/>
      <c r="B49" s="908"/>
      <c r="C49" s="910"/>
      <c r="D49" s="910"/>
      <c r="E49" s="910"/>
      <c r="F49" s="910"/>
      <c r="G49" s="897"/>
      <c r="H49" s="897"/>
      <c r="I49" s="898"/>
      <c r="J49" s="900"/>
    </row>
    <row r="50" spans="1:10" ht="13.5" customHeight="1" thickTop="1">
      <c r="A50" s="134" t="s">
        <v>706</v>
      </c>
      <c r="B50" s="156">
        <v>0</v>
      </c>
      <c r="C50" s="157">
        <v>10</v>
      </c>
      <c r="D50" s="157">
        <v>5</v>
      </c>
      <c r="E50" s="354" t="s">
        <v>307</v>
      </c>
      <c r="F50" s="354" t="s">
        <v>307</v>
      </c>
      <c r="G50" s="354" t="s">
        <v>307</v>
      </c>
      <c r="H50" s="354" t="s">
        <v>307</v>
      </c>
      <c r="I50" s="354" t="s">
        <v>307</v>
      </c>
      <c r="J50" s="158"/>
    </row>
    <row r="51" spans="1:10" ht="13.5" customHeight="1">
      <c r="A51" s="138"/>
      <c r="B51" s="164"/>
      <c r="C51" s="181"/>
      <c r="D51" s="181"/>
      <c r="E51" s="181"/>
      <c r="F51" s="181"/>
      <c r="G51" s="181"/>
      <c r="H51" s="181"/>
      <c r="I51" s="181"/>
      <c r="J51" s="166"/>
    </row>
    <row r="52" spans="1:10" ht="13.5" customHeight="1">
      <c r="A52" s="138"/>
      <c r="B52" s="164"/>
      <c r="C52" s="181"/>
      <c r="D52" s="181"/>
      <c r="E52" s="181"/>
      <c r="F52" s="181"/>
      <c r="G52" s="181"/>
      <c r="H52" s="181"/>
      <c r="I52" s="181"/>
      <c r="J52" s="166"/>
    </row>
    <row r="53" spans="1:10" ht="13.5" customHeight="1">
      <c r="A53" s="145"/>
      <c r="B53" s="167"/>
      <c r="C53" s="169"/>
      <c r="D53" s="169"/>
      <c r="E53" s="169"/>
      <c r="F53" s="169"/>
      <c r="G53" s="169"/>
      <c r="H53" s="169"/>
      <c r="I53" s="169"/>
      <c r="J53" s="170"/>
    </row>
    <row r="54" spans="1:10" ht="13.5" customHeight="1">
      <c r="A54" s="200" t="s">
        <v>18</v>
      </c>
      <c r="B54" s="215"/>
      <c r="C54" s="353"/>
      <c r="D54" s="172">
        <f>SUM(D50:D53)</f>
        <v>5</v>
      </c>
      <c r="E54" s="367" t="s">
        <v>307</v>
      </c>
      <c r="F54" s="367" t="s">
        <v>307</v>
      </c>
      <c r="G54" s="367" t="s">
        <v>307</v>
      </c>
      <c r="H54" s="367" t="s">
        <v>307</v>
      </c>
      <c r="I54" s="367" t="s">
        <v>307</v>
      </c>
      <c r="J54" s="173"/>
    </row>
    <row r="55" ht="10.5">
      <c r="A55" s="121" t="s">
        <v>60</v>
      </c>
    </row>
    <row r="56" ht="9.75" customHeight="1"/>
    <row r="57" ht="14.25">
      <c r="A57" s="133" t="s">
        <v>43</v>
      </c>
    </row>
    <row r="58" ht="10.5">
      <c r="D58" s="122" t="s">
        <v>12</v>
      </c>
    </row>
    <row r="59" spans="1:4" ht="21.75" thickBot="1">
      <c r="A59" s="201" t="s">
        <v>36</v>
      </c>
      <c r="B59" s="202" t="s">
        <v>41</v>
      </c>
      <c r="C59" s="203" t="s">
        <v>42</v>
      </c>
      <c r="D59" s="204" t="s">
        <v>55</v>
      </c>
    </row>
    <row r="60" spans="1:4" ht="13.5" customHeight="1" thickTop="1">
      <c r="A60" s="205" t="s">
        <v>37</v>
      </c>
      <c r="B60" s="206"/>
      <c r="C60" s="157">
        <v>1669</v>
      </c>
      <c r="D60" s="207"/>
    </row>
    <row r="61" spans="1:4" ht="13.5" customHeight="1">
      <c r="A61" s="208" t="s">
        <v>38</v>
      </c>
      <c r="B61" s="209"/>
      <c r="C61" s="181">
        <v>157</v>
      </c>
      <c r="D61" s="210"/>
    </row>
    <row r="62" spans="1:4" ht="13.5" customHeight="1">
      <c r="A62" s="211" t="s">
        <v>39</v>
      </c>
      <c r="B62" s="212"/>
      <c r="C62" s="169">
        <f>536+34+181+228+3+6+10+24</f>
        <v>1022</v>
      </c>
      <c r="D62" s="213"/>
    </row>
    <row r="63" spans="1:4" ht="13.5" customHeight="1">
      <c r="A63" s="214" t="s">
        <v>40</v>
      </c>
      <c r="B63" s="215"/>
      <c r="C63" s="172">
        <f>SUM(C60:C62)</f>
        <v>2848</v>
      </c>
      <c r="D63" s="216"/>
    </row>
    <row r="64" spans="1:4" ht="10.5">
      <c r="A64" s="121" t="s">
        <v>64</v>
      </c>
      <c r="B64" s="217"/>
      <c r="C64" s="217"/>
      <c r="D64" s="217"/>
    </row>
    <row r="65" spans="1:4" ht="9.75" customHeight="1">
      <c r="A65" s="218"/>
      <c r="B65" s="217"/>
      <c r="C65" s="217"/>
      <c r="D65" s="217"/>
    </row>
    <row r="66" ht="14.25">
      <c r="A66" s="133" t="s">
        <v>63</v>
      </c>
    </row>
    <row r="67" ht="10.5" customHeight="1">
      <c r="A67" s="133"/>
    </row>
    <row r="68" spans="1:11" ht="21.75" thickBot="1">
      <c r="A68" s="201" t="s">
        <v>34</v>
      </c>
      <c r="B68" s="202" t="s">
        <v>41</v>
      </c>
      <c r="C68" s="203" t="s">
        <v>42</v>
      </c>
      <c r="D68" s="203" t="s">
        <v>55</v>
      </c>
      <c r="E68" s="219" t="s">
        <v>32</v>
      </c>
      <c r="F68" s="204" t="s">
        <v>33</v>
      </c>
      <c r="G68" s="901" t="s">
        <v>44</v>
      </c>
      <c r="H68" s="902"/>
      <c r="I68" s="202" t="s">
        <v>41</v>
      </c>
      <c r="J68" s="203" t="s">
        <v>42</v>
      </c>
      <c r="K68" s="204" t="s">
        <v>55</v>
      </c>
    </row>
    <row r="69" spans="1:11" ht="13.5" customHeight="1" thickTop="1">
      <c r="A69" s="205" t="s">
        <v>26</v>
      </c>
      <c r="B69" s="368">
        <v>6.33</v>
      </c>
      <c r="C69" s="369">
        <v>7.28</v>
      </c>
      <c r="D69" s="369">
        <f>C69-B69</f>
        <v>0.9500000000000002</v>
      </c>
      <c r="E69" s="370" t="s">
        <v>591</v>
      </c>
      <c r="F69" s="371" t="s">
        <v>232</v>
      </c>
      <c r="G69" s="978" t="s">
        <v>707</v>
      </c>
      <c r="H69" s="979"/>
      <c r="I69" s="220"/>
      <c r="J69" s="221">
        <v>320.1</v>
      </c>
      <c r="K69" s="222"/>
    </row>
    <row r="70" spans="1:11" ht="13.5" customHeight="1">
      <c r="A70" s="208" t="s">
        <v>27</v>
      </c>
      <c r="B70" s="223"/>
      <c r="C70" s="372">
        <v>25.83</v>
      </c>
      <c r="D70" s="373"/>
      <c r="E70" s="374" t="s">
        <v>232</v>
      </c>
      <c r="F70" s="375" t="s">
        <v>234</v>
      </c>
      <c r="G70" s="948"/>
      <c r="H70" s="949"/>
      <c r="I70" s="223"/>
      <c r="J70" s="224"/>
      <c r="K70" s="225"/>
    </row>
    <row r="71" spans="1:11" ht="13.5" customHeight="1">
      <c r="A71" s="208" t="s">
        <v>28</v>
      </c>
      <c r="B71" s="377">
        <v>6.6</v>
      </c>
      <c r="C71" s="224">
        <v>7.1</v>
      </c>
      <c r="D71" s="224">
        <f>C71-B71</f>
        <v>0.5</v>
      </c>
      <c r="E71" s="378">
        <v>25</v>
      </c>
      <c r="F71" s="379">
        <v>35</v>
      </c>
      <c r="G71" s="948"/>
      <c r="H71" s="949"/>
      <c r="I71" s="223"/>
      <c r="J71" s="224"/>
      <c r="K71" s="225"/>
    </row>
    <row r="72" spans="1:11" ht="13.5" customHeight="1">
      <c r="A72" s="208" t="s">
        <v>29</v>
      </c>
      <c r="B72" s="380"/>
      <c r="C72" s="224" t="s">
        <v>114</v>
      </c>
      <c r="D72" s="381"/>
      <c r="E72" s="378">
        <v>350</v>
      </c>
      <c r="F72" s="382"/>
      <c r="G72" s="948"/>
      <c r="H72" s="949"/>
      <c r="I72" s="223"/>
      <c r="J72" s="224"/>
      <c r="K72" s="225"/>
    </row>
    <row r="73" spans="1:11" ht="13.5" customHeight="1">
      <c r="A73" s="208" t="s">
        <v>30</v>
      </c>
      <c r="B73" s="383">
        <v>0.65</v>
      </c>
      <c r="C73" s="372">
        <v>0.67</v>
      </c>
      <c r="D73" s="86">
        <f>C73-B73</f>
        <v>0.020000000000000018</v>
      </c>
      <c r="E73" s="384"/>
      <c r="F73" s="385"/>
      <c r="G73" s="948"/>
      <c r="H73" s="949"/>
      <c r="I73" s="223"/>
      <c r="J73" s="224"/>
      <c r="K73" s="225"/>
    </row>
    <row r="74" spans="1:11" ht="13.5" customHeight="1">
      <c r="A74" s="386" t="s">
        <v>31</v>
      </c>
      <c r="B74" s="387">
        <v>79.7</v>
      </c>
      <c r="C74" s="232">
        <v>79.9</v>
      </c>
      <c r="D74" s="232">
        <f>C74-B74</f>
        <v>0.20000000000000284</v>
      </c>
      <c r="E74" s="389"/>
      <c r="F74" s="390"/>
      <c r="G74" s="894"/>
      <c r="H74" s="895"/>
      <c r="I74" s="231"/>
      <c r="J74" s="232"/>
      <c r="K74" s="233"/>
    </row>
    <row r="75" ht="10.5">
      <c r="A75" s="121" t="s">
        <v>65</v>
      </c>
    </row>
    <row r="76" ht="10.5">
      <c r="A76" s="121" t="s">
        <v>109</v>
      </c>
    </row>
  </sheetData>
  <sheetProtection password="81BD" sheet="1"/>
  <mergeCells count="43">
    <mergeCell ref="G70:H70"/>
    <mergeCell ref="G71:H71"/>
    <mergeCell ref="G72:H72"/>
    <mergeCell ref="G73:H73"/>
    <mergeCell ref="G74:H74"/>
    <mergeCell ref="G48:G49"/>
    <mergeCell ref="H48:H49"/>
    <mergeCell ref="I48:I49"/>
    <mergeCell ref="J48:J49"/>
    <mergeCell ref="G68:H68"/>
    <mergeCell ref="G69:H69"/>
    <mergeCell ref="A48:A49"/>
    <mergeCell ref="B48:B49"/>
    <mergeCell ref="C48:C49"/>
    <mergeCell ref="D48:D49"/>
    <mergeCell ref="E48:E49"/>
    <mergeCell ref="F48:F49"/>
    <mergeCell ref="I18:I19"/>
    <mergeCell ref="A32:A33"/>
    <mergeCell ref="B32:B33"/>
    <mergeCell ref="C32:C33"/>
    <mergeCell ref="D32:D33"/>
    <mergeCell ref="E32:E33"/>
    <mergeCell ref="F32:F33"/>
    <mergeCell ref="G32:G33"/>
    <mergeCell ref="H32:H33"/>
    <mergeCell ref="I32:I33"/>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3" r:id="rId1"/>
  <colBreaks count="1" manualBreakCount="1">
    <brk id="11" max="72" man="1"/>
  </colBreaks>
</worksheet>
</file>

<file path=xl/worksheets/sheet32.xml><?xml version="1.0" encoding="utf-8"?>
<worksheet xmlns="http://schemas.openxmlformats.org/spreadsheetml/2006/main" xmlns:r="http://schemas.openxmlformats.org/officeDocument/2006/relationships">
  <dimension ref="A1:M85"/>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9" t="s">
        <v>35</v>
      </c>
      <c r="B1" s="10"/>
      <c r="C1" s="10"/>
      <c r="D1" s="10"/>
      <c r="E1" s="10"/>
      <c r="F1" s="10"/>
      <c r="G1" s="10"/>
      <c r="H1" s="10"/>
      <c r="I1" s="10"/>
      <c r="J1" s="10"/>
      <c r="K1" s="10"/>
      <c r="L1" s="4"/>
      <c r="M1" s="3"/>
    </row>
    <row r="2" spans="1:13" ht="13.5" customHeight="1">
      <c r="A2" s="9"/>
      <c r="B2" s="10"/>
      <c r="C2" s="10"/>
      <c r="D2" s="10"/>
      <c r="E2" s="10"/>
      <c r="F2" s="10"/>
      <c r="G2" s="10"/>
      <c r="H2" s="10"/>
      <c r="I2" s="10"/>
      <c r="J2" s="10"/>
      <c r="K2" s="10"/>
      <c r="L2" s="3"/>
      <c r="M2" s="3"/>
    </row>
    <row r="3" spans="1:11" ht="13.5" customHeight="1">
      <c r="A3" s="11"/>
      <c r="B3" s="11"/>
      <c r="C3" s="11"/>
      <c r="D3" s="11"/>
      <c r="E3" s="11"/>
      <c r="F3" s="11"/>
      <c r="G3" s="11"/>
      <c r="H3" s="11"/>
      <c r="I3" s="11"/>
      <c r="J3" s="12" t="s">
        <v>12</v>
      </c>
      <c r="K3" s="11"/>
    </row>
    <row r="4" spans="1:11" ht="21" customHeight="1" thickBot="1">
      <c r="A4" s="13" t="s">
        <v>708</v>
      </c>
      <c r="B4" s="14"/>
      <c r="C4" s="11"/>
      <c r="D4" s="11"/>
      <c r="E4" s="11"/>
      <c r="F4" s="11"/>
      <c r="G4" s="125" t="s">
        <v>56</v>
      </c>
      <c r="H4" s="126" t="s">
        <v>57</v>
      </c>
      <c r="I4" s="127" t="s">
        <v>58</v>
      </c>
      <c r="J4" s="128" t="s">
        <v>59</v>
      </c>
      <c r="K4" s="11"/>
    </row>
    <row r="5" spans="1:11" ht="13.5" customHeight="1" thickTop="1">
      <c r="A5" s="11"/>
      <c r="B5" s="11"/>
      <c r="C5" s="11"/>
      <c r="D5" s="11"/>
      <c r="E5" s="11"/>
      <c r="F5" s="11"/>
      <c r="G5" s="645">
        <v>3274</v>
      </c>
      <c r="H5" s="646">
        <v>1363</v>
      </c>
      <c r="I5" s="647">
        <v>244</v>
      </c>
      <c r="J5" s="771">
        <f>SUM(G5:I5)</f>
        <v>4881</v>
      </c>
      <c r="K5" s="11"/>
    </row>
    <row r="6" spans="1:11" ht="14.25">
      <c r="A6" s="19" t="s">
        <v>2</v>
      </c>
      <c r="B6" s="11"/>
      <c r="C6" s="11"/>
      <c r="D6" s="11"/>
      <c r="E6" s="11"/>
      <c r="F6" s="11"/>
      <c r="G6" s="11"/>
      <c r="H6" s="11"/>
      <c r="I6" s="11"/>
      <c r="J6" s="11"/>
      <c r="K6" s="11"/>
    </row>
    <row r="7" spans="1:11" ht="10.5">
      <c r="A7" s="11"/>
      <c r="B7" s="11"/>
      <c r="C7" s="11"/>
      <c r="D7" s="11"/>
      <c r="E7" s="11"/>
      <c r="F7" s="11"/>
      <c r="G7" s="11"/>
      <c r="H7" s="12" t="s">
        <v>12</v>
      </c>
      <c r="I7" s="12"/>
      <c r="J7" s="11"/>
      <c r="K7" s="11"/>
    </row>
    <row r="8" spans="1:11" ht="13.5" customHeight="1">
      <c r="A8" s="911" t="s">
        <v>0</v>
      </c>
      <c r="B8" s="915" t="s">
        <v>3</v>
      </c>
      <c r="C8" s="914" t="s">
        <v>4</v>
      </c>
      <c r="D8" s="914" t="s">
        <v>5</v>
      </c>
      <c r="E8" s="914" t="s">
        <v>6</v>
      </c>
      <c r="F8" s="909" t="s">
        <v>61</v>
      </c>
      <c r="G8" s="914" t="s">
        <v>7</v>
      </c>
      <c r="H8" s="899" t="s">
        <v>8</v>
      </c>
      <c r="I8" s="11"/>
      <c r="J8" s="11"/>
      <c r="K8" s="11"/>
    </row>
    <row r="9" spans="1:11" ht="13.5" customHeight="1" thickBot="1">
      <c r="A9" s="912"/>
      <c r="B9" s="908"/>
      <c r="C9" s="910"/>
      <c r="D9" s="910"/>
      <c r="E9" s="910"/>
      <c r="F9" s="913"/>
      <c r="G9" s="910"/>
      <c r="H9" s="900"/>
      <c r="I9" s="11"/>
      <c r="J9" s="11"/>
      <c r="K9" s="11"/>
    </row>
    <row r="10" spans="1:11" ht="13.5" customHeight="1" thickTop="1">
      <c r="A10" s="20" t="s">
        <v>9</v>
      </c>
      <c r="B10" s="682">
        <v>6831</v>
      </c>
      <c r="C10" s="587">
        <v>6365</v>
      </c>
      <c r="D10" s="587">
        <v>466</v>
      </c>
      <c r="E10" s="587">
        <v>466</v>
      </c>
      <c r="F10" s="587">
        <v>153</v>
      </c>
      <c r="G10" s="587">
        <v>6689</v>
      </c>
      <c r="H10" s="588" t="s">
        <v>709</v>
      </c>
      <c r="I10" s="11"/>
      <c r="J10" s="11"/>
      <c r="K10" s="11"/>
    </row>
    <row r="11" spans="1:11" ht="13.5" customHeight="1" hidden="1">
      <c r="A11" s="24" t="s">
        <v>710</v>
      </c>
      <c r="B11" s="683"/>
      <c r="C11" s="142"/>
      <c r="D11" s="142"/>
      <c r="E11" s="142"/>
      <c r="F11" s="142"/>
      <c r="G11" s="142"/>
      <c r="H11" s="589"/>
      <c r="I11" s="11"/>
      <c r="J11" s="11"/>
      <c r="K11" s="11"/>
    </row>
    <row r="12" spans="1:11" ht="13.5" customHeight="1" hidden="1">
      <c r="A12" s="24" t="s">
        <v>711</v>
      </c>
      <c r="B12" s="683"/>
      <c r="C12" s="142"/>
      <c r="D12" s="142"/>
      <c r="E12" s="142"/>
      <c r="F12" s="142"/>
      <c r="G12" s="142"/>
      <c r="H12" s="589"/>
      <c r="I12" s="11"/>
      <c r="J12" s="11"/>
      <c r="K12" s="11"/>
    </row>
    <row r="13" spans="1:11" ht="13.5" customHeight="1" hidden="1">
      <c r="A13" s="29" t="s">
        <v>580</v>
      </c>
      <c r="B13" s="684"/>
      <c r="C13" s="147"/>
      <c r="D13" s="147"/>
      <c r="E13" s="147"/>
      <c r="F13" s="147"/>
      <c r="G13" s="147"/>
      <c r="H13" s="591"/>
      <c r="I13" s="11"/>
      <c r="J13" s="11"/>
      <c r="K13" s="11"/>
    </row>
    <row r="14" spans="1:11" ht="13.5" customHeight="1">
      <c r="A14" s="34" t="s">
        <v>712</v>
      </c>
      <c r="B14" s="618">
        <v>6831</v>
      </c>
      <c r="C14" s="593">
        <v>6365</v>
      </c>
      <c r="D14" s="593">
        <v>466</v>
      </c>
      <c r="E14" s="593">
        <v>466</v>
      </c>
      <c r="F14" s="593">
        <v>153</v>
      </c>
      <c r="G14" s="593">
        <v>6689</v>
      </c>
      <c r="H14" s="594"/>
      <c r="I14" s="11"/>
      <c r="J14" s="11"/>
      <c r="K14" s="11"/>
    </row>
    <row r="15" spans="1:11" ht="9.75" customHeight="1">
      <c r="A15" s="11"/>
      <c r="B15" s="11"/>
      <c r="C15" s="11"/>
      <c r="D15" s="11"/>
      <c r="E15" s="11"/>
      <c r="F15" s="11"/>
      <c r="G15" s="11"/>
      <c r="H15" s="11"/>
      <c r="I15" s="11"/>
      <c r="J15" s="11"/>
      <c r="K15" s="11"/>
    </row>
    <row r="16" spans="1:11" ht="14.25">
      <c r="A16" s="19" t="s">
        <v>10</v>
      </c>
      <c r="B16" s="11"/>
      <c r="C16" s="11"/>
      <c r="D16" s="11"/>
      <c r="E16" s="11"/>
      <c r="F16" s="11"/>
      <c r="G16" s="11"/>
      <c r="H16" s="11"/>
      <c r="I16" s="11"/>
      <c r="J16" s="11"/>
      <c r="K16" s="11"/>
    </row>
    <row r="17" spans="1:12" ht="10.5">
      <c r="A17" s="11"/>
      <c r="B17" s="11"/>
      <c r="C17" s="11"/>
      <c r="D17" s="11"/>
      <c r="E17" s="11"/>
      <c r="F17" s="11"/>
      <c r="G17" s="11"/>
      <c r="H17" s="11"/>
      <c r="I17" s="12" t="s">
        <v>12</v>
      </c>
      <c r="J17" s="11"/>
      <c r="K17" s="12"/>
      <c r="L17" s="2"/>
    </row>
    <row r="18" spans="1:11" ht="13.5" customHeight="1">
      <c r="A18" s="911" t="s">
        <v>0</v>
      </c>
      <c r="B18" s="907" t="s">
        <v>47</v>
      </c>
      <c r="C18" s="909" t="s">
        <v>48</v>
      </c>
      <c r="D18" s="909" t="s">
        <v>49</v>
      </c>
      <c r="E18" s="896" t="s">
        <v>50</v>
      </c>
      <c r="F18" s="909" t="s">
        <v>61</v>
      </c>
      <c r="G18" s="909" t="s">
        <v>11</v>
      </c>
      <c r="H18" s="896" t="s">
        <v>45</v>
      </c>
      <c r="I18" s="899" t="s">
        <v>8</v>
      </c>
      <c r="J18" s="11"/>
      <c r="K18" s="11"/>
    </row>
    <row r="19" spans="1:11" ht="13.5" customHeight="1" thickBot="1">
      <c r="A19" s="912"/>
      <c r="B19" s="908"/>
      <c r="C19" s="910"/>
      <c r="D19" s="910"/>
      <c r="E19" s="897"/>
      <c r="F19" s="913"/>
      <c r="G19" s="913"/>
      <c r="H19" s="898"/>
      <c r="I19" s="900"/>
      <c r="J19" s="11"/>
      <c r="K19" s="11"/>
    </row>
    <row r="20" spans="1:11" ht="13.5" customHeight="1" thickTop="1">
      <c r="A20" s="20" t="s">
        <v>713</v>
      </c>
      <c r="B20" s="39">
        <v>2021</v>
      </c>
      <c r="C20" s="40">
        <v>1954</v>
      </c>
      <c r="D20" s="40">
        <v>67</v>
      </c>
      <c r="E20" s="40">
        <v>67</v>
      </c>
      <c r="F20" s="40">
        <v>94</v>
      </c>
      <c r="G20" s="600" t="s">
        <v>177</v>
      </c>
      <c r="H20" s="600" t="s">
        <v>177</v>
      </c>
      <c r="I20" s="62"/>
      <c r="J20" s="11"/>
      <c r="K20" s="11"/>
    </row>
    <row r="21" spans="1:11" ht="13.5" customHeight="1">
      <c r="A21" s="24" t="s">
        <v>714</v>
      </c>
      <c r="B21" s="6">
        <v>1657</v>
      </c>
      <c r="C21" s="7">
        <v>1655</v>
      </c>
      <c r="D21" s="7">
        <v>2</v>
      </c>
      <c r="E21" s="7">
        <v>2</v>
      </c>
      <c r="F21" s="7">
        <v>168</v>
      </c>
      <c r="G21" s="597" t="s">
        <v>177</v>
      </c>
      <c r="H21" s="597" t="s">
        <v>177</v>
      </c>
      <c r="I21" s="8"/>
      <c r="J21" s="11"/>
      <c r="K21" s="11"/>
    </row>
    <row r="22" spans="1:11" ht="13.5" customHeight="1">
      <c r="A22" s="24" t="s">
        <v>715</v>
      </c>
      <c r="B22" s="6">
        <v>90.994</v>
      </c>
      <c r="C22" s="7">
        <v>82.548</v>
      </c>
      <c r="D22" s="7">
        <v>8.446</v>
      </c>
      <c r="E22" s="7">
        <v>8.446</v>
      </c>
      <c r="F22" s="597" t="s">
        <v>177</v>
      </c>
      <c r="G22" s="7">
        <v>221</v>
      </c>
      <c r="H22" s="597" t="s">
        <v>177</v>
      </c>
      <c r="I22" s="8"/>
      <c r="J22" s="11"/>
      <c r="K22" s="11"/>
    </row>
    <row r="23" spans="1:11" ht="13.5" customHeight="1">
      <c r="A23" s="24" t="s">
        <v>716</v>
      </c>
      <c r="B23" s="6">
        <v>78.092</v>
      </c>
      <c r="C23" s="7">
        <v>67.745</v>
      </c>
      <c r="D23" s="7">
        <v>10.347</v>
      </c>
      <c r="E23" s="7">
        <v>10.347</v>
      </c>
      <c r="F23" s="597" t="s">
        <v>177</v>
      </c>
      <c r="G23" s="7">
        <v>242</v>
      </c>
      <c r="H23" s="597" t="s">
        <v>177</v>
      </c>
      <c r="I23" s="8"/>
      <c r="J23" s="11"/>
      <c r="K23" s="11"/>
    </row>
    <row r="24" spans="1:11" ht="13.5" customHeight="1">
      <c r="A24" s="24" t="s">
        <v>717</v>
      </c>
      <c r="B24" s="6">
        <v>364.933</v>
      </c>
      <c r="C24" s="7">
        <v>364.933</v>
      </c>
      <c r="D24" s="7">
        <v>0</v>
      </c>
      <c r="E24" s="7">
        <v>0</v>
      </c>
      <c r="F24" s="7">
        <v>260</v>
      </c>
      <c r="G24" s="7">
        <v>3121</v>
      </c>
      <c r="H24" s="7">
        <v>2644</v>
      </c>
      <c r="I24" s="8"/>
      <c r="J24" s="11"/>
      <c r="K24" s="11"/>
    </row>
    <row r="25" spans="1:11" ht="13.5" customHeight="1">
      <c r="A25" s="24" t="s">
        <v>638</v>
      </c>
      <c r="B25" s="6">
        <v>585.442</v>
      </c>
      <c r="C25" s="7">
        <v>457.349</v>
      </c>
      <c r="D25" s="7">
        <v>128.093</v>
      </c>
      <c r="E25" s="7">
        <v>128.093</v>
      </c>
      <c r="F25" s="7">
        <v>92</v>
      </c>
      <c r="G25" s="7">
        <v>3281</v>
      </c>
      <c r="H25" s="7">
        <v>2283</v>
      </c>
      <c r="I25" s="8"/>
      <c r="J25" s="11"/>
      <c r="K25" s="11"/>
    </row>
    <row r="26" spans="1:11" ht="13.5" customHeight="1">
      <c r="A26" s="24" t="s">
        <v>718</v>
      </c>
      <c r="B26" s="6">
        <v>294.564</v>
      </c>
      <c r="C26" s="7">
        <v>274.829</v>
      </c>
      <c r="D26" s="7">
        <v>19.735</v>
      </c>
      <c r="E26" s="7">
        <v>19.735</v>
      </c>
      <c r="F26" s="597" t="s">
        <v>177</v>
      </c>
      <c r="G26" s="597" t="s">
        <v>177</v>
      </c>
      <c r="H26" s="597" t="s">
        <v>177</v>
      </c>
      <c r="I26" s="8"/>
      <c r="J26" s="11"/>
      <c r="K26" s="11"/>
    </row>
    <row r="27" spans="1:11" ht="13.5" customHeight="1">
      <c r="A27" s="24" t="s">
        <v>719</v>
      </c>
      <c r="B27" s="6">
        <v>239</v>
      </c>
      <c r="C27" s="7">
        <v>221</v>
      </c>
      <c r="D27" s="7">
        <v>18</v>
      </c>
      <c r="E27" s="7">
        <v>1223</v>
      </c>
      <c r="F27" s="7">
        <v>100</v>
      </c>
      <c r="G27" s="7">
        <v>1636</v>
      </c>
      <c r="H27" s="7">
        <v>1125.356</v>
      </c>
      <c r="I27" s="8" t="s">
        <v>494</v>
      </c>
      <c r="J27" s="11"/>
      <c r="K27" s="11"/>
    </row>
    <row r="28" spans="1:11" ht="13.5" customHeight="1">
      <c r="A28" s="29"/>
      <c r="B28" s="46"/>
      <c r="C28" s="47"/>
      <c r="D28" s="47"/>
      <c r="E28" s="47"/>
      <c r="F28" s="47"/>
      <c r="G28" s="47"/>
      <c r="H28" s="47"/>
      <c r="I28" s="599"/>
      <c r="J28" s="11"/>
      <c r="K28" s="11"/>
    </row>
    <row r="29" spans="1:11" ht="13.5" customHeight="1">
      <c r="A29" s="34" t="s">
        <v>15</v>
      </c>
      <c r="B29" s="49"/>
      <c r="C29" s="50"/>
      <c r="D29" s="50"/>
      <c r="E29" s="51">
        <f>SUM(E20:E28)</f>
        <v>1458.621</v>
      </c>
      <c r="F29" s="52"/>
      <c r="G29" s="51">
        <f>SUM(G20:G28)</f>
        <v>8501</v>
      </c>
      <c r="H29" s="51">
        <f>SUM(H20:H28)</f>
        <v>6052.356</v>
      </c>
      <c r="I29" s="53"/>
      <c r="J29" s="11"/>
      <c r="K29" s="11"/>
    </row>
    <row r="30" spans="1:11" ht="10.5">
      <c r="A30" s="11" t="s">
        <v>25</v>
      </c>
      <c r="B30" s="11"/>
      <c r="C30" s="11"/>
      <c r="D30" s="11"/>
      <c r="E30" s="11"/>
      <c r="F30" s="11"/>
      <c r="G30" s="11"/>
      <c r="H30" s="11"/>
      <c r="I30" s="11"/>
      <c r="J30" s="11"/>
      <c r="K30" s="11"/>
    </row>
    <row r="31" spans="1:11" ht="10.5">
      <c r="A31" s="11" t="s">
        <v>54</v>
      </c>
      <c r="B31" s="11"/>
      <c r="C31" s="11"/>
      <c r="D31" s="11"/>
      <c r="E31" s="11"/>
      <c r="F31" s="11"/>
      <c r="G31" s="11"/>
      <c r="H31" s="11"/>
      <c r="I31" s="11"/>
      <c r="J31" s="11"/>
      <c r="K31" s="11"/>
    </row>
    <row r="32" spans="1:11" ht="10.5">
      <c r="A32" s="11" t="s">
        <v>53</v>
      </c>
      <c r="B32" s="11"/>
      <c r="C32" s="11"/>
      <c r="D32" s="11"/>
      <c r="E32" s="11"/>
      <c r="F32" s="11"/>
      <c r="G32" s="11"/>
      <c r="H32" s="11"/>
      <c r="I32" s="11"/>
      <c r="J32" s="11"/>
      <c r="K32" s="11"/>
    </row>
    <row r="33" spans="1:11" ht="10.5">
      <c r="A33" s="11" t="s">
        <v>52</v>
      </c>
      <c r="B33" s="11"/>
      <c r="C33" s="11"/>
      <c r="D33" s="11"/>
      <c r="E33" s="11"/>
      <c r="F33" s="11"/>
      <c r="G33" s="11"/>
      <c r="H33" s="11"/>
      <c r="I33" s="11"/>
      <c r="J33" s="11"/>
      <c r="K33" s="11"/>
    </row>
    <row r="34" spans="1:11" ht="9.75" customHeight="1">
      <c r="A34" s="11"/>
      <c r="B34" s="11"/>
      <c r="C34" s="11"/>
      <c r="D34" s="11"/>
      <c r="E34" s="11"/>
      <c r="F34" s="11"/>
      <c r="G34" s="11"/>
      <c r="H34" s="11"/>
      <c r="I34" s="11"/>
      <c r="J34" s="11"/>
      <c r="K34" s="11"/>
    </row>
    <row r="35" spans="1:11" ht="14.25">
      <c r="A35" s="19" t="s">
        <v>13</v>
      </c>
      <c r="B35" s="11"/>
      <c r="C35" s="11"/>
      <c r="D35" s="11"/>
      <c r="E35" s="11"/>
      <c r="F35" s="11"/>
      <c r="G35" s="11"/>
      <c r="H35" s="11"/>
      <c r="I35" s="11"/>
      <c r="J35" s="11"/>
      <c r="K35" s="11"/>
    </row>
    <row r="36" spans="1:11" ht="10.5">
      <c r="A36" s="11"/>
      <c r="B36" s="11"/>
      <c r="C36" s="11"/>
      <c r="D36" s="11"/>
      <c r="E36" s="11"/>
      <c r="F36" s="11"/>
      <c r="G36" s="11"/>
      <c r="H36" s="11"/>
      <c r="I36" s="12" t="s">
        <v>12</v>
      </c>
      <c r="J36" s="12"/>
      <c r="K36" s="11"/>
    </row>
    <row r="37" spans="1:11" ht="13.5" customHeight="1">
      <c r="A37" s="911" t="s">
        <v>14</v>
      </c>
      <c r="B37" s="907" t="s">
        <v>47</v>
      </c>
      <c r="C37" s="909" t="s">
        <v>48</v>
      </c>
      <c r="D37" s="909" t="s">
        <v>49</v>
      </c>
      <c r="E37" s="896" t="s">
        <v>50</v>
      </c>
      <c r="F37" s="909" t="s">
        <v>61</v>
      </c>
      <c r="G37" s="909" t="s">
        <v>11</v>
      </c>
      <c r="H37" s="896" t="s">
        <v>46</v>
      </c>
      <c r="I37" s="899" t="s">
        <v>8</v>
      </c>
      <c r="J37" s="11"/>
      <c r="K37" s="11"/>
    </row>
    <row r="38" spans="1:11" ht="13.5" customHeight="1" thickBot="1">
      <c r="A38" s="912"/>
      <c r="B38" s="908"/>
      <c r="C38" s="910"/>
      <c r="D38" s="910"/>
      <c r="E38" s="897"/>
      <c r="F38" s="913"/>
      <c r="G38" s="913"/>
      <c r="H38" s="898"/>
      <c r="I38" s="900"/>
      <c r="J38" s="11"/>
      <c r="K38" s="11"/>
    </row>
    <row r="39" spans="1:11" ht="13.5" customHeight="1" thickTop="1">
      <c r="A39" s="20" t="s">
        <v>720</v>
      </c>
      <c r="B39" s="39">
        <v>987</v>
      </c>
      <c r="C39" s="40">
        <v>869</v>
      </c>
      <c r="D39" s="40">
        <v>118</v>
      </c>
      <c r="E39" s="40">
        <v>118</v>
      </c>
      <c r="F39" s="600" t="s">
        <v>114</v>
      </c>
      <c r="G39" s="40">
        <v>2834</v>
      </c>
      <c r="H39" s="40">
        <v>360</v>
      </c>
      <c r="I39" s="54"/>
      <c r="J39" s="11"/>
      <c r="K39" s="11"/>
    </row>
    <row r="40" spans="1:11" ht="13.5" customHeight="1">
      <c r="A40" s="24" t="s">
        <v>721</v>
      </c>
      <c r="B40" s="6">
        <v>12</v>
      </c>
      <c r="C40" s="7">
        <v>9</v>
      </c>
      <c r="D40" s="7">
        <v>3</v>
      </c>
      <c r="E40" s="7">
        <v>3</v>
      </c>
      <c r="F40" s="597" t="s">
        <v>114</v>
      </c>
      <c r="G40" s="597" t="s">
        <v>114</v>
      </c>
      <c r="H40" s="597" t="s">
        <v>114</v>
      </c>
      <c r="I40" s="8"/>
      <c r="J40" s="11"/>
      <c r="K40" s="11"/>
    </row>
    <row r="41" spans="1:11" ht="13.5" customHeight="1">
      <c r="A41" s="24" t="s">
        <v>722</v>
      </c>
      <c r="B41" s="6">
        <v>286</v>
      </c>
      <c r="C41" s="7">
        <v>282</v>
      </c>
      <c r="D41" s="7">
        <v>4</v>
      </c>
      <c r="E41" s="7">
        <v>4</v>
      </c>
      <c r="F41" s="597" t="s">
        <v>114</v>
      </c>
      <c r="G41" s="7">
        <v>77</v>
      </c>
      <c r="H41" s="7">
        <v>38</v>
      </c>
      <c r="I41" s="8"/>
      <c r="J41" s="11"/>
      <c r="K41" s="11"/>
    </row>
    <row r="42" spans="1:11" ht="13.5" customHeight="1">
      <c r="A42" s="24" t="s">
        <v>432</v>
      </c>
      <c r="B42" s="6">
        <v>80</v>
      </c>
      <c r="C42" s="7">
        <v>77</v>
      </c>
      <c r="D42" s="7">
        <v>3</v>
      </c>
      <c r="E42" s="7">
        <v>3</v>
      </c>
      <c r="F42" s="597" t="s">
        <v>114</v>
      </c>
      <c r="G42" s="597" t="s">
        <v>114</v>
      </c>
      <c r="H42" s="597" t="s">
        <v>114</v>
      </c>
      <c r="I42" s="8"/>
      <c r="J42" s="11"/>
      <c r="K42" s="11"/>
    </row>
    <row r="43" spans="1:11" ht="13.5" customHeight="1">
      <c r="A43" s="24" t="s">
        <v>723</v>
      </c>
      <c r="B43" s="6">
        <v>2</v>
      </c>
      <c r="C43" s="7">
        <v>1</v>
      </c>
      <c r="D43" s="7">
        <v>1</v>
      </c>
      <c r="E43" s="7">
        <v>1</v>
      </c>
      <c r="F43" s="597" t="s">
        <v>114</v>
      </c>
      <c r="G43" s="597" t="s">
        <v>114</v>
      </c>
      <c r="H43" s="597" t="s">
        <v>114</v>
      </c>
      <c r="I43" s="8"/>
      <c r="J43" s="11"/>
      <c r="K43" s="11"/>
    </row>
    <row r="44" spans="1:11" ht="13.5" customHeight="1">
      <c r="A44" s="24" t="s">
        <v>724</v>
      </c>
      <c r="B44" s="6">
        <v>4</v>
      </c>
      <c r="C44" s="7">
        <v>1</v>
      </c>
      <c r="D44" s="7">
        <v>3</v>
      </c>
      <c r="E44" s="7">
        <v>3</v>
      </c>
      <c r="F44" s="597" t="s">
        <v>114</v>
      </c>
      <c r="G44" s="597" t="s">
        <v>114</v>
      </c>
      <c r="H44" s="597" t="s">
        <v>114</v>
      </c>
      <c r="I44" s="8"/>
      <c r="J44" s="11"/>
      <c r="K44" s="11"/>
    </row>
    <row r="45" spans="1:11" ht="13.5" customHeight="1">
      <c r="A45" s="24" t="s">
        <v>431</v>
      </c>
      <c r="B45" s="6">
        <v>13669</v>
      </c>
      <c r="C45" s="7">
        <v>13204</v>
      </c>
      <c r="D45" s="7">
        <v>465</v>
      </c>
      <c r="E45" s="7">
        <v>465</v>
      </c>
      <c r="F45" s="7">
        <v>4030</v>
      </c>
      <c r="G45" s="597" t="s">
        <v>114</v>
      </c>
      <c r="H45" s="597" t="s">
        <v>114</v>
      </c>
      <c r="I45" s="8"/>
      <c r="J45" s="11"/>
      <c r="K45" s="11"/>
    </row>
    <row r="46" spans="1:11" ht="13.5" customHeight="1">
      <c r="A46" s="24" t="s">
        <v>725</v>
      </c>
      <c r="B46" s="6">
        <v>2353</v>
      </c>
      <c r="C46" s="7">
        <v>2262</v>
      </c>
      <c r="D46" s="7">
        <v>91</v>
      </c>
      <c r="E46" s="7">
        <v>91</v>
      </c>
      <c r="F46" s="7">
        <v>189</v>
      </c>
      <c r="G46" s="7">
        <v>1281</v>
      </c>
      <c r="H46" s="7">
        <v>118</v>
      </c>
      <c r="I46" s="8"/>
      <c r="J46" s="11"/>
      <c r="K46" s="11"/>
    </row>
    <row r="47" spans="1:11" ht="13.5" customHeight="1">
      <c r="A47" s="24" t="s">
        <v>726</v>
      </c>
      <c r="B47" s="6">
        <v>1749</v>
      </c>
      <c r="C47" s="7">
        <v>1720</v>
      </c>
      <c r="D47" s="7">
        <v>29</v>
      </c>
      <c r="E47" s="7">
        <v>29</v>
      </c>
      <c r="F47" s="597" t="s">
        <v>114</v>
      </c>
      <c r="G47" s="7">
        <v>3294</v>
      </c>
      <c r="H47" s="7">
        <v>269</v>
      </c>
      <c r="I47" s="8"/>
      <c r="J47" s="11"/>
      <c r="K47" s="11"/>
    </row>
    <row r="48" spans="1:11" ht="13.5" customHeight="1">
      <c r="A48" s="24" t="s">
        <v>727</v>
      </c>
      <c r="B48" s="6">
        <v>211</v>
      </c>
      <c r="C48" s="7">
        <v>201</v>
      </c>
      <c r="D48" s="7">
        <v>10</v>
      </c>
      <c r="E48" s="7">
        <v>10</v>
      </c>
      <c r="F48" s="597" t="s">
        <v>114</v>
      </c>
      <c r="G48" s="7">
        <v>874</v>
      </c>
      <c r="H48" s="7">
        <v>269</v>
      </c>
      <c r="I48" s="8"/>
      <c r="J48" s="11"/>
      <c r="K48" s="11"/>
    </row>
    <row r="49" spans="1:11" ht="13.5" customHeight="1">
      <c r="A49" s="24" t="s">
        <v>418</v>
      </c>
      <c r="B49" s="6">
        <v>1541</v>
      </c>
      <c r="C49" s="7">
        <v>1329</v>
      </c>
      <c r="D49" s="7">
        <v>212</v>
      </c>
      <c r="E49" s="7">
        <v>212</v>
      </c>
      <c r="F49" s="597" t="s">
        <v>114</v>
      </c>
      <c r="G49" s="597" t="s">
        <v>114</v>
      </c>
      <c r="H49" s="597" t="s">
        <v>114</v>
      </c>
      <c r="I49" s="8"/>
      <c r="J49" s="11"/>
      <c r="K49" s="11"/>
    </row>
    <row r="50" spans="1:11" ht="13.5" customHeight="1">
      <c r="A50" s="24" t="s">
        <v>728</v>
      </c>
      <c r="B50" s="6">
        <v>4117</v>
      </c>
      <c r="C50" s="7">
        <v>4095</v>
      </c>
      <c r="D50" s="7">
        <v>22</v>
      </c>
      <c r="E50" s="7">
        <v>2425</v>
      </c>
      <c r="F50" s="597" t="s">
        <v>114</v>
      </c>
      <c r="G50" s="597" t="s">
        <v>114</v>
      </c>
      <c r="H50" s="597" t="s">
        <v>114</v>
      </c>
      <c r="I50" s="8"/>
      <c r="J50" s="11"/>
      <c r="K50" s="11"/>
    </row>
    <row r="51" spans="1:11" ht="13.5" customHeight="1">
      <c r="A51" s="24" t="s">
        <v>729</v>
      </c>
      <c r="B51" s="6">
        <v>154</v>
      </c>
      <c r="C51" s="7">
        <v>90</v>
      </c>
      <c r="D51" s="7">
        <v>64</v>
      </c>
      <c r="E51" s="7">
        <v>820.263</v>
      </c>
      <c r="F51" s="597" t="s">
        <v>114</v>
      </c>
      <c r="G51" s="7">
        <v>981</v>
      </c>
      <c r="H51" s="597" t="s">
        <v>114</v>
      </c>
      <c r="I51" s="8" t="s">
        <v>494</v>
      </c>
      <c r="J51" s="11"/>
      <c r="K51" s="11"/>
    </row>
    <row r="52" spans="1:11" ht="13.5" customHeight="1">
      <c r="A52" s="55" t="s">
        <v>730</v>
      </c>
      <c r="B52" s="56">
        <v>281</v>
      </c>
      <c r="C52" s="57">
        <v>271</v>
      </c>
      <c r="D52" s="57">
        <v>10</v>
      </c>
      <c r="E52" s="57">
        <v>10</v>
      </c>
      <c r="F52" s="57">
        <v>24</v>
      </c>
      <c r="G52" s="57">
        <v>53</v>
      </c>
      <c r="H52" s="678" t="s">
        <v>114</v>
      </c>
      <c r="I52" s="772" t="s">
        <v>731</v>
      </c>
      <c r="J52" s="11"/>
      <c r="K52" s="11"/>
    </row>
    <row r="53" spans="1:11" ht="13.5" customHeight="1">
      <c r="A53" s="34" t="s">
        <v>16</v>
      </c>
      <c r="B53" s="49"/>
      <c r="C53" s="50"/>
      <c r="D53" s="50"/>
      <c r="E53" s="51">
        <f>SUM(E39:E52)</f>
        <v>4194.263</v>
      </c>
      <c r="F53" s="52"/>
      <c r="G53" s="51">
        <f>SUM(G39:G52)</f>
        <v>9394</v>
      </c>
      <c r="H53" s="51">
        <f>SUM(H39:H52)</f>
        <v>1054</v>
      </c>
      <c r="I53" s="60"/>
      <c r="J53" s="11"/>
      <c r="K53" s="11"/>
    </row>
    <row r="54" spans="1:11" ht="9.75" customHeight="1">
      <c r="A54" s="61"/>
      <c r="B54" s="11"/>
      <c r="C54" s="11"/>
      <c r="D54" s="11"/>
      <c r="E54" s="11"/>
      <c r="F54" s="11"/>
      <c r="G54" s="11"/>
      <c r="H54" s="11"/>
      <c r="I54" s="11"/>
      <c r="J54" s="11"/>
      <c r="K54" s="11"/>
    </row>
    <row r="55" spans="1:11" ht="14.25">
      <c r="A55" s="19" t="s">
        <v>62</v>
      </c>
      <c r="B55" s="11"/>
      <c r="C55" s="11"/>
      <c r="D55" s="11"/>
      <c r="E55" s="11"/>
      <c r="F55" s="11"/>
      <c r="G55" s="11"/>
      <c r="H55" s="11"/>
      <c r="I55" s="11"/>
      <c r="J55" s="11"/>
      <c r="K55" s="11"/>
    </row>
    <row r="56" spans="1:11" ht="10.5">
      <c r="A56" s="11"/>
      <c r="B56" s="11"/>
      <c r="C56" s="11"/>
      <c r="D56" s="11"/>
      <c r="E56" s="11"/>
      <c r="F56" s="11"/>
      <c r="G56" s="11"/>
      <c r="H56" s="11"/>
      <c r="I56" s="11"/>
      <c r="J56" s="12" t="s">
        <v>12</v>
      </c>
      <c r="K56" s="11"/>
    </row>
    <row r="57" spans="1:11" ht="13.5" customHeight="1">
      <c r="A57" s="905" t="s">
        <v>17</v>
      </c>
      <c r="B57" s="907" t="s">
        <v>19</v>
      </c>
      <c r="C57" s="909" t="s">
        <v>51</v>
      </c>
      <c r="D57" s="909" t="s">
        <v>20</v>
      </c>
      <c r="E57" s="909" t="s">
        <v>21</v>
      </c>
      <c r="F57" s="909" t="s">
        <v>22</v>
      </c>
      <c r="G57" s="896" t="s">
        <v>23</v>
      </c>
      <c r="H57" s="896" t="s">
        <v>24</v>
      </c>
      <c r="I57" s="896" t="s">
        <v>66</v>
      </c>
      <c r="J57" s="899" t="s">
        <v>8</v>
      </c>
      <c r="K57" s="11"/>
    </row>
    <row r="58" spans="1:11" ht="13.5" customHeight="1" thickBot="1">
      <c r="A58" s="906"/>
      <c r="B58" s="908"/>
      <c r="C58" s="910"/>
      <c r="D58" s="910"/>
      <c r="E58" s="910"/>
      <c r="F58" s="910"/>
      <c r="G58" s="897"/>
      <c r="H58" s="897"/>
      <c r="I58" s="898"/>
      <c r="J58" s="900"/>
      <c r="K58" s="11"/>
    </row>
    <row r="59" spans="1:11" ht="13.5" customHeight="1" thickTop="1">
      <c r="A59" s="20" t="s">
        <v>732</v>
      </c>
      <c r="B59" s="39">
        <v>1</v>
      </c>
      <c r="C59" s="40">
        <v>66</v>
      </c>
      <c r="D59" s="40">
        <v>5</v>
      </c>
      <c r="E59" s="600" t="s">
        <v>114</v>
      </c>
      <c r="F59" s="600" t="s">
        <v>114</v>
      </c>
      <c r="G59" s="40">
        <v>1102</v>
      </c>
      <c r="H59" s="600" t="s">
        <v>114</v>
      </c>
      <c r="I59" s="600" t="s">
        <v>114</v>
      </c>
      <c r="J59" s="62"/>
      <c r="K59" s="11"/>
    </row>
    <row r="60" spans="1:11" ht="13.5" customHeight="1" hidden="1">
      <c r="A60" s="24" t="s">
        <v>733</v>
      </c>
      <c r="B60" s="6"/>
      <c r="C60" s="7"/>
      <c r="D60" s="7"/>
      <c r="E60" s="597"/>
      <c r="F60" s="597"/>
      <c r="G60" s="7"/>
      <c r="H60" s="597"/>
      <c r="I60" s="597"/>
      <c r="J60" s="8"/>
      <c r="K60" s="11"/>
    </row>
    <row r="61" spans="1:11" ht="13.5" customHeight="1" hidden="1">
      <c r="A61" s="24" t="s">
        <v>579</v>
      </c>
      <c r="B61" s="6"/>
      <c r="C61" s="7"/>
      <c r="D61" s="7"/>
      <c r="E61" s="597"/>
      <c r="F61" s="597"/>
      <c r="G61" s="7"/>
      <c r="H61" s="597"/>
      <c r="I61" s="597"/>
      <c r="J61" s="8"/>
      <c r="K61" s="11"/>
    </row>
    <row r="62" spans="1:11" ht="13.5" customHeight="1" hidden="1">
      <c r="A62" s="29" t="s">
        <v>580</v>
      </c>
      <c r="B62" s="46"/>
      <c r="C62" s="47"/>
      <c r="D62" s="47"/>
      <c r="E62" s="598"/>
      <c r="F62" s="598"/>
      <c r="G62" s="47"/>
      <c r="H62" s="598"/>
      <c r="I62" s="598"/>
      <c r="J62" s="599"/>
      <c r="K62" s="11"/>
    </row>
    <row r="63" spans="1:11" ht="13.5" customHeight="1">
      <c r="A63" s="63" t="s">
        <v>18</v>
      </c>
      <c r="B63" s="64"/>
      <c r="C63" s="52"/>
      <c r="D63" s="51">
        <v>5</v>
      </c>
      <c r="E63" s="602" t="s">
        <v>114</v>
      </c>
      <c r="F63" s="602" t="s">
        <v>114</v>
      </c>
      <c r="G63" s="51">
        <v>1102</v>
      </c>
      <c r="H63" s="602" t="s">
        <v>114</v>
      </c>
      <c r="I63" s="602" t="s">
        <v>114</v>
      </c>
      <c r="J63" s="53"/>
      <c r="K63" s="11"/>
    </row>
    <row r="64" spans="1:11" ht="10.5">
      <c r="A64" s="11" t="s">
        <v>60</v>
      </c>
      <c r="B64" s="11"/>
      <c r="C64" s="11"/>
      <c r="D64" s="11"/>
      <c r="E64" s="11"/>
      <c r="F64" s="11"/>
      <c r="G64" s="11"/>
      <c r="H64" s="11"/>
      <c r="I64" s="11"/>
      <c r="J64" s="11"/>
      <c r="K64" s="11"/>
    </row>
    <row r="65" spans="1:11" ht="9.75" customHeight="1">
      <c r="A65" s="11"/>
      <c r="B65" s="11"/>
      <c r="C65" s="11"/>
      <c r="D65" s="11"/>
      <c r="E65" s="11"/>
      <c r="F65" s="11"/>
      <c r="G65" s="11"/>
      <c r="H65" s="11"/>
      <c r="I65" s="11"/>
      <c r="J65" s="11"/>
      <c r="K65" s="11"/>
    </row>
    <row r="66" spans="1:11" ht="14.25">
      <c r="A66" s="19" t="s">
        <v>43</v>
      </c>
      <c r="B66" s="11"/>
      <c r="C66" s="11"/>
      <c r="D66" s="11"/>
      <c r="E66" s="11"/>
      <c r="F66" s="11"/>
      <c r="G66" s="11"/>
      <c r="H66" s="11"/>
      <c r="I66" s="11"/>
      <c r="J66" s="11"/>
      <c r="K66" s="11"/>
    </row>
    <row r="67" spans="1:11" ht="10.5">
      <c r="A67" s="11"/>
      <c r="B67" s="11"/>
      <c r="C67" s="11"/>
      <c r="D67" s="12" t="s">
        <v>12</v>
      </c>
      <c r="E67" s="11"/>
      <c r="F67" s="11"/>
      <c r="G67" s="11"/>
      <c r="H67" s="11"/>
      <c r="I67" s="11"/>
      <c r="J67" s="11"/>
      <c r="K67" s="11"/>
    </row>
    <row r="68" spans="1:11" ht="21.75" thickBot="1">
      <c r="A68" s="201" t="s">
        <v>36</v>
      </c>
      <c r="B68" s="202" t="s">
        <v>41</v>
      </c>
      <c r="C68" s="203" t="s">
        <v>42</v>
      </c>
      <c r="D68" s="204" t="s">
        <v>55</v>
      </c>
      <c r="E68" s="11"/>
      <c r="F68" s="11"/>
      <c r="G68" s="11"/>
      <c r="H68" s="11"/>
      <c r="I68" s="11"/>
      <c r="J68" s="11"/>
      <c r="K68" s="11"/>
    </row>
    <row r="69" spans="1:11" ht="13.5" customHeight="1" thickTop="1">
      <c r="A69" s="66" t="s">
        <v>37</v>
      </c>
      <c r="B69" s="67"/>
      <c r="C69" s="40">
        <v>1434</v>
      </c>
      <c r="D69" s="68"/>
      <c r="E69" s="11"/>
      <c r="F69" s="11"/>
      <c r="G69" s="11"/>
      <c r="H69" s="11"/>
      <c r="I69" s="11"/>
      <c r="J69" s="11"/>
      <c r="K69" s="11"/>
    </row>
    <row r="70" spans="1:11" ht="13.5" customHeight="1">
      <c r="A70" s="69" t="s">
        <v>38</v>
      </c>
      <c r="B70" s="70"/>
      <c r="C70" s="7">
        <v>73</v>
      </c>
      <c r="D70" s="71"/>
      <c r="E70" s="11"/>
      <c r="F70" s="11"/>
      <c r="G70" s="11"/>
      <c r="H70" s="11"/>
      <c r="I70" s="11"/>
      <c r="J70" s="11"/>
      <c r="K70" s="11"/>
    </row>
    <row r="71" spans="1:11" ht="13.5" customHeight="1">
      <c r="A71" s="72" t="s">
        <v>39</v>
      </c>
      <c r="B71" s="73"/>
      <c r="C71" s="47">
        <v>488</v>
      </c>
      <c r="D71" s="74"/>
      <c r="E71" s="11"/>
      <c r="F71" s="11"/>
      <c r="G71" s="11"/>
      <c r="H71" s="11"/>
      <c r="I71" s="11"/>
      <c r="J71" s="11"/>
      <c r="K71" s="11"/>
    </row>
    <row r="72" spans="1:11" ht="13.5" customHeight="1">
      <c r="A72" s="75" t="s">
        <v>40</v>
      </c>
      <c r="B72" s="64"/>
      <c r="C72" s="51">
        <v>1995</v>
      </c>
      <c r="D72" s="76"/>
      <c r="E72" s="11"/>
      <c r="F72" s="11"/>
      <c r="G72" s="11"/>
      <c r="H72" s="11"/>
      <c r="I72" s="11"/>
      <c r="J72" s="11"/>
      <c r="K72" s="11"/>
    </row>
    <row r="73" spans="1:11" ht="10.5">
      <c r="A73" s="11" t="s">
        <v>64</v>
      </c>
      <c r="B73" s="77"/>
      <c r="C73" s="77"/>
      <c r="D73" s="77"/>
      <c r="E73" s="11"/>
      <c r="F73" s="11"/>
      <c r="G73" s="11"/>
      <c r="H73" s="11"/>
      <c r="I73" s="11"/>
      <c r="J73" s="11"/>
      <c r="K73" s="11"/>
    </row>
    <row r="74" spans="1:11" ht="9.75" customHeight="1">
      <c r="A74" s="78"/>
      <c r="B74" s="77"/>
      <c r="C74" s="77"/>
      <c r="D74" s="77"/>
      <c r="E74" s="11"/>
      <c r="F74" s="11"/>
      <c r="G74" s="11"/>
      <c r="H74" s="11"/>
      <c r="I74" s="11"/>
      <c r="J74" s="11"/>
      <c r="K74" s="11"/>
    </row>
    <row r="75" spans="1:11" ht="14.25">
      <c r="A75" s="19" t="s">
        <v>63</v>
      </c>
      <c r="B75" s="11"/>
      <c r="C75" s="11"/>
      <c r="D75" s="11"/>
      <c r="E75" s="11"/>
      <c r="F75" s="11"/>
      <c r="G75" s="11"/>
      <c r="H75" s="11"/>
      <c r="I75" s="11"/>
      <c r="J75" s="11"/>
      <c r="K75" s="11"/>
    </row>
    <row r="76" spans="1:11" ht="10.5" customHeight="1">
      <c r="A76" s="19"/>
      <c r="B76" s="11"/>
      <c r="C76" s="11"/>
      <c r="D76" s="11"/>
      <c r="E76" s="11"/>
      <c r="F76" s="11"/>
      <c r="G76" s="11"/>
      <c r="H76" s="11"/>
      <c r="I76" s="11"/>
      <c r="J76" s="11"/>
      <c r="K76" s="11"/>
    </row>
    <row r="77" spans="1:11" ht="21.75" customHeight="1" thickBot="1">
      <c r="A77" s="201" t="s">
        <v>34</v>
      </c>
      <c r="B77" s="202" t="s">
        <v>41</v>
      </c>
      <c r="C77" s="203" t="s">
        <v>42</v>
      </c>
      <c r="D77" s="203" t="s">
        <v>55</v>
      </c>
      <c r="E77" s="219" t="s">
        <v>32</v>
      </c>
      <c r="F77" s="204" t="s">
        <v>33</v>
      </c>
      <c r="G77" s="901" t="s">
        <v>44</v>
      </c>
      <c r="H77" s="902"/>
      <c r="I77" s="202" t="s">
        <v>41</v>
      </c>
      <c r="J77" s="203" t="s">
        <v>42</v>
      </c>
      <c r="K77" s="204" t="s">
        <v>55</v>
      </c>
    </row>
    <row r="78" spans="1:11" ht="13.5" customHeight="1" thickTop="1">
      <c r="A78" s="66" t="s">
        <v>26</v>
      </c>
      <c r="B78" s="5">
        <v>8.85</v>
      </c>
      <c r="C78" s="79">
        <v>9.53</v>
      </c>
      <c r="D78" s="79">
        <v>0.68</v>
      </c>
      <c r="E78" s="80">
        <v>-15</v>
      </c>
      <c r="F78" s="81">
        <v>-20</v>
      </c>
      <c r="G78" s="903" t="s">
        <v>734</v>
      </c>
      <c r="H78" s="904"/>
      <c r="I78" s="82"/>
      <c r="J78" s="681">
        <v>12.2</v>
      </c>
      <c r="K78" s="84"/>
    </row>
    <row r="79" spans="1:11" ht="13.5" customHeight="1">
      <c r="A79" s="773" t="s">
        <v>27</v>
      </c>
      <c r="B79" s="85"/>
      <c r="C79" s="86">
        <v>39.42</v>
      </c>
      <c r="D79" s="87"/>
      <c r="E79" s="88">
        <v>-20</v>
      </c>
      <c r="F79" s="89">
        <v>-40</v>
      </c>
      <c r="G79" s="892" t="s">
        <v>716</v>
      </c>
      <c r="H79" s="893"/>
      <c r="I79" s="85"/>
      <c r="J79" s="93">
        <v>18.5</v>
      </c>
      <c r="K79" s="91"/>
    </row>
    <row r="80" spans="1:11" ht="13.5" customHeight="1">
      <c r="A80" s="69" t="s">
        <v>28</v>
      </c>
      <c r="B80" s="92">
        <v>12.6</v>
      </c>
      <c r="C80" s="93">
        <v>12.3</v>
      </c>
      <c r="D80" s="93">
        <v>-0.3</v>
      </c>
      <c r="E80" s="94">
        <v>25</v>
      </c>
      <c r="F80" s="95">
        <v>35</v>
      </c>
      <c r="G80" s="892" t="s">
        <v>717</v>
      </c>
      <c r="H80" s="893"/>
      <c r="I80" s="85"/>
      <c r="J80" s="93">
        <v>0</v>
      </c>
      <c r="K80" s="91"/>
    </row>
    <row r="81" spans="1:11" ht="13.5" customHeight="1">
      <c r="A81" s="69" t="s">
        <v>29</v>
      </c>
      <c r="B81" s="96"/>
      <c r="C81" s="93">
        <v>125.1</v>
      </c>
      <c r="D81" s="97"/>
      <c r="E81" s="94">
        <v>350</v>
      </c>
      <c r="F81" s="98"/>
      <c r="G81" s="892" t="s">
        <v>638</v>
      </c>
      <c r="H81" s="893"/>
      <c r="I81" s="85"/>
      <c r="J81" s="93">
        <v>230.4</v>
      </c>
      <c r="K81" s="91"/>
    </row>
    <row r="82" spans="1:11" ht="13.5" customHeight="1">
      <c r="A82" s="69" t="s">
        <v>30</v>
      </c>
      <c r="B82" s="99">
        <v>0.61</v>
      </c>
      <c r="C82" s="86">
        <v>0.63</v>
      </c>
      <c r="D82" s="86">
        <v>0.02</v>
      </c>
      <c r="E82" s="100"/>
      <c r="F82" s="101"/>
      <c r="G82" s="892" t="s">
        <v>718</v>
      </c>
      <c r="H82" s="893"/>
      <c r="I82" s="85"/>
      <c r="J82" s="93">
        <v>7.9</v>
      </c>
      <c r="K82" s="91"/>
    </row>
    <row r="83" spans="1:11" ht="13.5" customHeight="1">
      <c r="A83" s="226" t="s">
        <v>31</v>
      </c>
      <c r="B83" s="227">
        <v>75.5</v>
      </c>
      <c r="C83" s="228">
        <v>76.5</v>
      </c>
      <c r="D83" s="228">
        <v>1</v>
      </c>
      <c r="E83" s="113"/>
      <c r="F83" s="114"/>
      <c r="G83" s="916" t="s">
        <v>719</v>
      </c>
      <c r="H83" s="917"/>
      <c r="I83" s="115"/>
      <c r="J83" s="228">
        <v>912.6</v>
      </c>
      <c r="K83" s="117"/>
    </row>
    <row r="84" spans="1:11" ht="10.5">
      <c r="A84" s="11" t="s">
        <v>65</v>
      </c>
      <c r="B84" s="11"/>
      <c r="C84" s="11"/>
      <c r="D84" s="11"/>
      <c r="E84" s="11"/>
      <c r="F84" s="11"/>
      <c r="G84" s="11"/>
      <c r="H84" s="11"/>
      <c r="I84" s="11"/>
      <c r="J84" s="11"/>
      <c r="K84" s="11"/>
    </row>
    <row r="85" spans="1:11" ht="10.5">
      <c r="A85" s="11" t="s">
        <v>109</v>
      </c>
      <c r="B85" s="11"/>
      <c r="C85" s="11"/>
      <c r="D85" s="11"/>
      <c r="E85" s="11"/>
      <c r="F85" s="11"/>
      <c r="G85" s="11"/>
      <c r="H85" s="11"/>
      <c r="I85" s="11"/>
      <c r="J85" s="11"/>
      <c r="K85" s="11"/>
    </row>
  </sheetData>
  <sheetProtection password="81BD" sheet="1"/>
  <mergeCells count="43">
    <mergeCell ref="G79:H79"/>
    <mergeCell ref="G80:H80"/>
    <mergeCell ref="G81:H81"/>
    <mergeCell ref="G82:H82"/>
    <mergeCell ref="G83:H83"/>
    <mergeCell ref="G57:G58"/>
    <mergeCell ref="H57:H58"/>
    <mergeCell ref="I57:I58"/>
    <mergeCell ref="J57:J58"/>
    <mergeCell ref="G77:H77"/>
    <mergeCell ref="G78:H78"/>
    <mergeCell ref="A57:A58"/>
    <mergeCell ref="B57:B58"/>
    <mergeCell ref="C57:C58"/>
    <mergeCell ref="D57:D58"/>
    <mergeCell ref="E57:E58"/>
    <mergeCell ref="F57:F58"/>
    <mergeCell ref="I18:I19"/>
    <mergeCell ref="A37:A38"/>
    <mergeCell ref="B37:B38"/>
    <mergeCell ref="C37:C38"/>
    <mergeCell ref="D37:D38"/>
    <mergeCell ref="E37:E38"/>
    <mergeCell ref="F37:F38"/>
    <mergeCell ref="G37:G38"/>
    <mergeCell ref="H37:H38"/>
    <mergeCell ref="I37:I38"/>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76" r:id="rId1"/>
  <colBreaks count="1" manualBreakCount="1">
    <brk id="11" max="72" man="1"/>
  </colBreaks>
</worksheet>
</file>

<file path=xl/worksheets/sheet33.xml><?xml version="1.0" encoding="utf-8"?>
<worksheet xmlns="http://schemas.openxmlformats.org/spreadsheetml/2006/main" xmlns:r="http://schemas.openxmlformats.org/officeDocument/2006/relationships">
  <sheetPr>
    <pageSetUpPr fitToPage="1"/>
  </sheetPr>
  <dimension ref="A1:M73"/>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735</v>
      </c>
      <c r="B4" s="124"/>
      <c r="G4" s="125" t="s">
        <v>56</v>
      </c>
      <c r="H4" s="126" t="s">
        <v>57</v>
      </c>
      <c r="I4" s="127" t="s">
        <v>58</v>
      </c>
      <c r="J4" s="128" t="s">
        <v>59</v>
      </c>
    </row>
    <row r="5" spans="7:10" ht="13.5" customHeight="1" thickTop="1">
      <c r="G5" s="129">
        <v>2541</v>
      </c>
      <c r="H5" s="130">
        <v>935</v>
      </c>
      <c r="I5" s="131">
        <v>207</v>
      </c>
      <c r="J5" s="132">
        <v>3683</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5265</v>
      </c>
      <c r="C10" s="136">
        <v>5005</v>
      </c>
      <c r="D10" s="136">
        <v>260</v>
      </c>
      <c r="E10" s="136">
        <v>260</v>
      </c>
      <c r="F10" s="136">
        <v>280</v>
      </c>
      <c r="G10" s="136">
        <v>6167</v>
      </c>
      <c r="H10" s="137" t="s">
        <v>736</v>
      </c>
    </row>
    <row r="11" spans="1:8" ht="13.5" customHeight="1">
      <c r="A11" s="151" t="s">
        <v>1</v>
      </c>
      <c r="B11" s="152">
        <v>5265</v>
      </c>
      <c r="C11" s="153">
        <v>5005</v>
      </c>
      <c r="D11" s="153">
        <v>260</v>
      </c>
      <c r="E11" s="153">
        <v>260</v>
      </c>
      <c r="F11" s="154"/>
      <c r="G11" s="153">
        <v>6167</v>
      </c>
      <c r="H11" s="155" t="s">
        <v>736</v>
      </c>
    </row>
    <row r="12" ht="9.75" customHeight="1"/>
    <row r="13" ht="14.25">
      <c r="A13" s="133" t="s">
        <v>10</v>
      </c>
    </row>
    <row r="14" spans="9:12" ht="10.5">
      <c r="I14" s="122" t="s">
        <v>12</v>
      </c>
      <c r="K14" s="122"/>
      <c r="L14" s="122"/>
    </row>
    <row r="15" spans="1:9" ht="13.5" customHeight="1">
      <c r="A15" s="911" t="s">
        <v>0</v>
      </c>
      <c r="B15" s="907" t="s">
        <v>47</v>
      </c>
      <c r="C15" s="909" t="s">
        <v>48</v>
      </c>
      <c r="D15" s="909" t="s">
        <v>49</v>
      </c>
      <c r="E15" s="896" t="s">
        <v>50</v>
      </c>
      <c r="F15" s="909" t="s">
        <v>61</v>
      </c>
      <c r="G15" s="909" t="s">
        <v>11</v>
      </c>
      <c r="H15" s="896" t="s">
        <v>45</v>
      </c>
      <c r="I15" s="899" t="s">
        <v>8</v>
      </c>
    </row>
    <row r="16" spans="1:9" ht="13.5" customHeight="1" thickBot="1">
      <c r="A16" s="912"/>
      <c r="B16" s="908"/>
      <c r="C16" s="910"/>
      <c r="D16" s="910"/>
      <c r="E16" s="897"/>
      <c r="F16" s="913"/>
      <c r="G16" s="913"/>
      <c r="H16" s="898"/>
      <c r="I16" s="900"/>
    </row>
    <row r="17" spans="1:9" ht="12.75" customHeight="1" thickTop="1">
      <c r="A17" s="134" t="s">
        <v>296</v>
      </c>
      <c r="B17" s="774">
        <v>1936</v>
      </c>
      <c r="C17" s="775">
        <v>1768</v>
      </c>
      <c r="D17" s="775">
        <v>168</v>
      </c>
      <c r="E17" s="775">
        <v>168</v>
      </c>
      <c r="F17" s="157">
        <v>129</v>
      </c>
      <c r="G17" s="354" t="s">
        <v>307</v>
      </c>
      <c r="H17" s="354" t="s">
        <v>307</v>
      </c>
      <c r="I17" s="158"/>
    </row>
    <row r="18" spans="1:9" ht="12.75" customHeight="1">
      <c r="A18" s="138" t="s">
        <v>394</v>
      </c>
      <c r="B18" s="638">
        <v>1105</v>
      </c>
      <c r="C18" s="639">
        <v>1070</v>
      </c>
      <c r="D18" s="639">
        <v>35</v>
      </c>
      <c r="E18" s="639">
        <v>35</v>
      </c>
      <c r="F18" s="181">
        <v>90</v>
      </c>
      <c r="G18" s="349" t="s">
        <v>307</v>
      </c>
      <c r="H18" s="349" t="s">
        <v>307</v>
      </c>
      <c r="I18" s="166"/>
    </row>
    <row r="19" spans="1:9" ht="12.75" customHeight="1">
      <c r="A19" s="138" t="s">
        <v>158</v>
      </c>
      <c r="B19" s="638">
        <v>733</v>
      </c>
      <c r="C19" s="639">
        <v>682</v>
      </c>
      <c r="D19" s="639">
        <v>51</v>
      </c>
      <c r="E19" s="639">
        <v>51</v>
      </c>
      <c r="F19" s="181">
        <v>417</v>
      </c>
      <c r="G19" s="181">
        <v>6209</v>
      </c>
      <c r="H19" s="181">
        <v>4892</v>
      </c>
      <c r="I19" s="166"/>
    </row>
    <row r="20" spans="1:9" ht="12.75" customHeight="1">
      <c r="A20" s="145" t="s">
        <v>243</v>
      </c>
      <c r="B20" s="167">
        <v>147</v>
      </c>
      <c r="C20" s="169">
        <v>119</v>
      </c>
      <c r="D20" s="169">
        <v>28</v>
      </c>
      <c r="E20" s="169">
        <v>335</v>
      </c>
      <c r="F20" s="169">
        <v>10</v>
      </c>
      <c r="G20" s="169">
        <v>341</v>
      </c>
      <c r="H20" s="169">
        <v>92</v>
      </c>
      <c r="I20" s="170" t="s">
        <v>85</v>
      </c>
    </row>
    <row r="21" spans="1:9" ht="13.5" customHeight="1">
      <c r="A21" s="151" t="s">
        <v>15</v>
      </c>
      <c r="B21" s="171"/>
      <c r="C21" s="187"/>
      <c r="D21" s="187"/>
      <c r="E21" s="172">
        <v>589</v>
      </c>
      <c r="F21" s="353"/>
      <c r="G21" s="172">
        <v>6550</v>
      </c>
      <c r="H21" s="172">
        <v>4984</v>
      </c>
      <c r="I21" s="173"/>
    </row>
    <row r="22" ht="10.5">
      <c r="A22" s="121" t="s">
        <v>25</v>
      </c>
    </row>
    <row r="23" ht="10.5">
      <c r="A23" s="121" t="s">
        <v>54</v>
      </c>
    </row>
    <row r="24" ht="10.5">
      <c r="A24" s="121" t="s">
        <v>53</v>
      </c>
    </row>
    <row r="25" ht="10.5">
      <c r="A25" s="121" t="s">
        <v>52</v>
      </c>
    </row>
    <row r="26" ht="9.75" customHeight="1"/>
    <row r="27" ht="14.25">
      <c r="A27" s="133" t="s">
        <v>13</v>
      </c>
    </row>
    <row r="28" spans="9:10" ht="10.5">
      <c r="I28" s="122" t="s">
        <v>12</v>
      </c>
      <c r="J28" s="122"/>
    </row>
    <row r="29" spans="1:9" ht="13.5" customHeight="1">
      <c r="A29" s="911" t="s">
        <v>14</v>
      </c>
      <c r="B29" s="907" t="s">
        <v>47</v>
      </c>
      <c r="C29" s="909" t="s">
        <v>48</v>
      </c>
      <c r="D29" s="909" t="s">
        <v>49</v>
      </c>
      <c r="E29" s="896" t="s">
        <v>50</v>
      </c>
      <c r="F29" s="909" t="s">
        <v>61</v>
      </c>
      <c r="G29" s="909" t="s">
        <v>11</v>
      </c>
      <c r="H29" s="896" t="s">
        <v>46</v>
      </c>
      <c r="I29" s="899" t="s">
        <v>8</v>
      </c>
    </row>
    <row r="30" spans="1:9" ht="13.5" customHeight="1" thickBot="1">
      <c r="A30" s="912"/>
      <c r="B30" s="908"/>
      <c r="C30" s="910"/>
      <c r="D30" s="910"/>
      <c r="E30" s="897"/>
      <c r="F30" s="913"/>
      <c r="G30" s="913"/>
      <c r="H30" s="898"/>
      <c r="I30" s="900"/>
    </row>
    <row r="31" spans="1:9" ht="22.5" customHeight="1" thickTop="1">
      <c r="A31" s="776" t="s">
        <v>737</v>
      </c>
      <c r="B31" s="774">
        <v>80</v>
      </c>
      <c r="C31" s="775">
        <v>77</v>
      </c>
      <c r="D31" s="775">
        <v>3</v>
      </c>
      <c r="E31" s="775">
        <v>3</v>
      </c>
      <c r="F31" s="354" t="s">
        <v>307</v>
      </c>
      <c r="G31" s="354" t="s">
        <v>307</v>
      </c>
      <c r="H31" s="354" t="s">
        <v>307</v>
      </c>
      <c r="I31" s="175"/>
    </row>
    <row r="32" spans="1:9" ht="22.5" customHeight="1">
      <c r="A32" s="777" t="s">
        <v>738</v>
      </c>
      <c r="B32" s="778">
        <v>1749</v>
      </c>
      <c r="C32" s="779">
        <v>1720</v>
      </c>
      <c r="D32" s="779">
        <v>29</v>
      </c>
      <c r="E32" s="779">
        <v>29</v>
      </c>
      <c r="F32" s="349" t="s">
        <v>307</v>
      </c>
      <c r="G32" s="181">
        <v>3294</v>
      </c>
      <c r="H32" s="181">
        <v>331</v>
      </c>
      <c r="I32" s="166"/>
    </row>
    <row r="33" spans="1:9" ht="31.5">
      <c r="A33" s="780" t="s">
        <v>739</v>
      </c>
      <c r="B33" s="778">
        <v>91</v>
      </c>
      <c r="C33" s="779">
        <v>76</v>
      </c>
      <c r="D33" s="779">
        <v>15</v>
      </c>
      <c r="E33" s="779">
        <v>15</v>
      </c>
      <c r="F33" s="349" t="s">
        <v>307</v>
      </c>
      <c r="G33" s="349" t="s">
        <v>307</v>
      </c>
      <c r="H33" s="349" t="s">
        <v>307</v>
      </c>
      <c r="I33" s="166"/>
    </row>
    <row r="34" spans="1:9" ht="31.5" customHeight="1">
      <c r="A34" s="780" t="s">
        <v>740</v>
      </c>
      <c r="B34" s="778">
        <v>1541</v>
      </c>
      <c r="C34" s="779">
        <v>1329</v>
      </c>
      <c r="D34" s="779">
        <v>212</v>
      </c>
      <c r="E34" s="779">
        <v>212</v>
      </c>
      <c r="F34" s="349" t="s">
        <v>307</v>
      </c>
      <c r="G34" s="349" t="s">
        <v>307</v>
      </c>
      <c r="H34" s="349" t="s">
        <v>307</v>
      </c>
      <c r="I34" s="166"/>
    </row>
    <row r="35" spans="1:9" ht="22.5" customHeight="1">
      <c r="A35" s="780" t="s">
        <v>741</v>
      </c>
      <c r="B35" s="778">
        <v>954</v>
      </c>
      <c r="C35" s="779">
        <v>912</v>
      </c>
      <c r="D35" s="779">
        <v>42</v>
      </c>
      <c r="E35" s="779">
        <v>42</v>
      </c>
      <c r="F35" s="165">
        <v>8</v>
      </c>
      <c r="G35" s="349" t="s">
        <v>307</v>
      </c>
      <c r="H35" s="349" t="s">
        <v>307</v>
      </c>
      <c r="I35" s="166"/>
    </row>
    <row r="36" spans="1:9" ht="22.5" customHeight="1">
      <c r="A36" s="781" t="s">
        <v>742</v>
      </c>
      <c r="B36" s="778">
        <v>13669</v>
      </c>
      <c r="C36" s="779">
        <v>13204</v>
      </c>
      <c r="D36" s="779">
        <v>465</v>
      </c>
      <c r="E36" s="779">
        <v>465</v>
      </c>
      <c r="F36" s="165">
        <v>4030</v>
      </c>
      <c r="G36" s="349" t="s">
        <v>307</v>
      </c>
      <c r="H36" s="349" t="s">
        <v>307</v>
      </c>
      <c r="I36" s="166"/>
    </row>
    <row r="37" spans="1:9" ht="22.5" customHeight="1">
      <c r="A37" s="780" t="s">
        <v>743</v>
      </c>
      <c r="B37" s="778">
        <v>80</v>
      </c>
      <c r="C37" s="779">
        <v>73</v>
      </c>
      <c r="D37" s="779">
        <v>7</v>
      </c>
      <c r="E37" s="779">
        <v>7</v>
      </c>
      <c r="F37" s="165">
        <v>6</v>
      </c>
      <c r="G37" s="349" t="s">
        <v>136</v>
      </c>
      <c r="H37" s="349" t="s">
        <v>136</v>
      </c>
      <c r="I37" s="166"/>
    </row>
    <row r="38" spans="1:9" ht="22.5" customHeight="1">
      <c r="A38" s="780" t="s">
        <v>744</v>
      </c>
      <c r="B38" s="782">
        <v>4556</v>
      </c>
      <c r="C38" s="783">
        <v>4307</v>
      </c>
      <c r="D38" s="783">
        <v>249</v>
      </c>
      <c r="E38" s="783">
        <v>249</v>
      </c>
      <c r="F38" s="349" t="s">
        <v>136</v>
      </c>
      <c r="G38" s="349" t="s">
        <v>136</v>
      </c>
      <c r="H38" s="349" t="s">
        <v>136</v>
      </c>
      <c r="I38" s="166"/>
    </row>
    <row r="39" spans="1:9" ht="22.5" customHeight="1">
      <c r="A39" s="784" t="s">
        <v>745</v>
      </c>
      <c r="B39" s="782">
        <v>979</v>
      </c>
      <c r="C39" s="783">
        <v>865</v>
      </c>
      <c r="D39" s="783">
        <v>114</v>
      </c>
      <c r="E39" s="783">
        <v>114</v>
      </c>
      <c r="F39" s="165">
        <v>30</v>
      </c>
      <c r="G39" s="165">
        <v>624</v>
      </c>
      <c r="H39" s="165">
        <v>92</v>
      </c>
      <c r="I39" s="166"/>
    </row>
    <row r="40" spans="1:9" ht="22.5" customHeight="1">
      <c r="A40" s="784" t="s">
        <v>746</v>
      </c>
      <c r="B40" s="782">
        <v>93</v>
      </c>
      <c r="C40" s="783">
        <v>89</v>
      </c>
      <c r="D40" s="783">
        <v>4</v>
      </c>
      <c r="E40" s="783">
        <v>4</v>
      </c>
      <c r="F40" s="165">
        <v>7</v>
      </c>
      <c r="G40" s="181">
        <v>1</v>
      </c>
      <c r="H40" s="181">
        <v>0.3</v>
      </c>
      <c r="I40" s="166"/>
    </row>
    <row r="41" spans="1:9" ht="22.5" customHeight="1">
      <c r="A41" s="785" t="s">
        <v>747</v>
      </c>
      <c r="B41" s="782">
        <v>264</v>
      </c>
      <c r="C41" s="783">
        <v>251</v>
      </c>
      <c r="D41" s="783">
        <v>14</v>
      </c>
      <c r="E41" s="783">
        <v>14</v>
      </c>
      <c r="F41" s="352" t="s">
        <v>136</v>
      </c>
      <c r="G41" s="349" t="s">
        <v>136</v>
      </c>
      <c r="H41" s="349" t="s">
        <v>136</v>
      </c>
      <c r="I41" s="170"/>
    </row>
    <row r="42" spans="1:9" ht="22.5" customHeight="1">
      <c r="A42" s="151" t="s">
        <v>16</v>
      </c>
      <c r="B42" s="171"/>
      <c r="C42" s="187"/>
      <c r="D42" s="187"/>
      <c r="E42" s="172">
        <v>1154</v>
      </c>
      <c r="F42" s="353"/>
      <c r="G42" s="172">
        <v>3919</v>
      </c>
      <c r="H42" s="172">
        <v>423</v>
      </c>
      <c r="I42" s="188"/>
    </row>
    <row r="43" ht="9.75" customHeight="1">
      <c r="A43" s="189"/>
    </row>
    <row r="44" ht="14.25">
      <c r="A44" s="133" t="s">
        <v>62</v>
      </c>
    </row>
    <row r="45" ht="10.5">
      <c r="J45" s="122" t="s">
        <v>12</v>
      </c>
    </row>
    <row r="46" spans="1:10" ht="13.5" customHeight="1">
      <c r="A46" s="905" t="s">
        <v>17</v>
      </c>
      <c r="B46" s="907" t="s">
        <v>19</v>
      </c>
      <c r="C46" s="909" t="s">
        <v>51</v>
      </c>
      <c r="D46" s="909" t="s">
        <v>20</v>
      </c>
      <c r="E46" s="909" t="s">
        <v>21</v>
      </c>
      <c r="F46" s="909" t="s">
        <v>22</v>
      </c>
      <c r="G46" s="896" t="s">
        <v>23</v>
      </c>
      <c r="H46" s="896" t="s">
        <v>24</v>
      </c>
      <c r="I46" s="896" t="s">
        <v>66</v>
      </c>
      <c r="J46" s="899" t="s">
        <v>8</v>
      </c>
    </row>
    <row r="47" spans="1:10" ht="13.5" customHeight="1" thickBot="1">
      <c r="A47" s="906"/>
      <c r="B47" s="908"/>
      <c r="C47" s="910"/>
      <c r="D47" s="910"/>
      <c r="E47" s="910"/>
      <c r="F47" s="910"/>
      <c r="G47" s="897"/>
      <c r="H47" s="897"/>
      <c r="I47" s="898"/>
      <c r="J47" s="900"/>
    </row>
    <row r="48" spans="1:10" ht="13.5" customHeight="1" thickTop="1">
      <c r="A48" s="134" t="s">
        <v>748</v>
      </c>
      <c r="B48" s="156">
        <v>-0.07</v>
      </c>
      <c r="C48" s="157">
        <v>8</v>
      </c>
      <c r="D48" s="157">
        <v>5</v>
      </c>
      <c r="E48" s="354" t="s">
        <v>307</v>
      </c>
      <c r="F48" s="354" t="s">
        <v>307</v>
      </c>
      <c r="G48" s="354" t="s">
        <v>307</v>
      </c>
      <c r="H48" s="354" t="s">
        <v>307</v>
      </c>
      <c r="I48" s="354" t="s">
        <v>307</v>
      </c>
      <c r="J48" s="158"/>
    </row>
    <row r="49" spans="1:10" ht="13.5" customHeight="1">
      <c r="A49" s="138" t="s">
        <v>749</v>
      </c>
      <c r="B49" s="786" t="s">
        <v>307</v>
      </c>
      <c r="C49" s="181">
        <v>5</v>
      </c>
      <c r="D49" s="181">
        <v>5</v>
      </c>
      <c r="E49" s="181">
        <v>0.05</v>
      </c>
      <c r="F49" s="349" t="s">
        <v>307</v>
      </c>
      <c r="G49" s="349" t="s">
        <v>307</v>
      </c>
      <c r="H49" s="349" t="s">
        <v>307</v>
      </c>
      <c r="I49" s="349" t="s">
        <v>307</v>
      </c>
      <c r="J49" s="166"/>
    </row>
    <row r="50" spans="1:10" ht="13.5" customHeight="1">
      <c r="A50" s="138" t="s">
        <v>750</v>
      </c>
      <c r="B50" s="164">
        <v>-99</v>
      </c>
      <c r="C50" s="181">
        <v>-52</v>
      </c>
      <c r="D50" s="181">
        <v>1</v>
      </c>
      <c r="E50" s="181">
        <v>1</v>
      </c>
      <c r="F50" s="349" t="s">
        <v>307</v>
      </c>
      <c r="G50" s="349" t="s">
        <v>307</v>
      </c>
      <c r="H50" s="349" t="s">
        <v>307</v>
      </c>
      <c r="I50" s="349" t="s">
        <v>307</v>
      </c>
      <c r="J50" s="166"/>
    </row>
    <row r="51" spans="1:10" ht="13.5" customHeight="1">
      <c r="A51" s="200" t="s">
        <v>18</v>
      </c>
      <c r="B51" s="215"/>
      <c r="C51" s="353"/>
      <c r="D51" s="172">
        <v>11</v>
      </c>
      <c r="E51" s="172">
        <v>1</v>
      </c>
      <c r="F51" s="367" t="s">
        <v>307</v>
      </c>
      <c r="G51" s="367" t="s">
        <v>307</v>
      </c>
      <c r="H51" s="367" t="s">
        <v>307</v>
      </c>
      <c r="I51" s="367" t="s">
        <v>307</v>
      </c>
      <c r="J51" s="173"/>
    </row>
    <row r="52" ht="10.5">
      <c r="A52" s="121" t="s">
        <v>60</v>
      </c>
    </row>
    <row r="53" ht="9.75" customHeight="1"/>
    <row r="54" ht="14.25">
      <c r="A54" s="133" t="s">
        <v>43</v>
      </c>
    </row>
    <row r="55" ht="10.5">
      <c r="D55" s="122" t="s">
        <v>12</v>
      </c>
    </row>
    <row r="56" spans="1:4" ht="21.75" thickBot="1">
      <c r="A56" s="201" t="s">
        <v>36</v>
      </c>
      <c r="B56" s="202" t="s">
        <v>41</v>
      </c>
      <c r="C56" s="203" t="s">
        <v>42</v>
      </c>
      <c r="D56" s="204" t="s">
        <v>55</v>
      </c>
    </row>
    <row r="57" spans="1:4" ht="13.5" customHeight="1" thickTop="1">
      <c r="A57" s="205" t="s">
        <v>37</v>
      </c>
      <c r="B57" s="206"/>
      <c r="C57" s="157">
        <v>1258</v>
      </c>
      <c r="D57" s="207"/>
    </row>
    <row r="58" spans="1:4" ht="13.5" customHeight="1">
      <c r="A58" s="208" t="s">
        <v>38</v>
      </c>
      <c r="B58" s="209"/>
      <c r="C58" s="181">
        <v>45</v>
      </c>
      <c r="D58" s="210"/>
    </row>
    <row r="59" spans="1:4" ht="13.5" customHeight="1">
      <c r="A59" s="211" t="s">
        <v>39</v>
      </c>
      <c r="B59" s="212"/>
      <c r="C59" s="169">
        <v>1939</v>
      </c>
      <c r="D59" s="213"/>
    </row>
    <row r="60" spans="1:4" ht="13.5" customHeight="1">
      <c r="A60" s="214" t="s">
        <v>40</v>
      </c>
      <c r="B60" s="215"/>
      <c r="C60" s="172">
        <v>3242</v>
      </c>
      <c r="D60" s="216"/>
    </row>
    <row r="61" spans="1:4" ht="10.5">
      <c r="A61" s="121" t="s">
        <v>64</v>
      </c>
      <c r="B61" s="217"/>
      <c r="C61" s="217"/>
      <c r="D61" s="217"/>
    </row>
    <row r="62" spans="1:4" ht="9.75" customHeight="1">
      <c r="A62" s="218"/>
      <c r="B62" s="217"/>
      <c r="C62" s="217"/>
      <c r="D62" s="217"/>
    </row>
    <row r="63" ht="14.25">
      <c r="A63" s="133" t="s">
        <v>63</v>
      </c>
    </row>
    <row r="64" ht="10.5" customHeight="1">
      <c r="A64" s="133"/>
    </row>
    <row r="65" spans="1:11" ht="21.75" thickBot="1">
      <c r="A65" s="201" t="s">
        <v>34</v>
      </c>
      <c r="B65" s="202" t="s">
        <v>41</v>
      </c>
      <c r="C65" s="203" t="s">
        <v>42</v>
      </c>
      <c r="D65" s="203" t="s">
        <v>55</v>
      </c>
      <c r="E65" s="219" t="s">
        <v>32</v>
      </c>
      <c r="F65" s="204" t="s">
        <v>33</v>
      </c>
      <c r="G65" s="901" t="s">
        <v>44</v>
      </c>
      <c r="H65" s="902"/>
      <c r="I65" s="202" t="s">
        <v>41</v>
      </c>
      <c r="J65" s="203" t="s">
        <v>42</v>
      </c>
      <c r="K65" s="204" t="s">
        <v>55</v>
      </c>
    </row>
    <row r="66" spans="1:11" ht="13.5" customHeight="1" thickTop="1">
      <c r="A66" s="205" t="s">
        <v>26</v>
      </c>
      <c r="B66" s="368">
        <v>5.14</v>
      </c>
      <c r="C66" s="369">
        <v>7.04</v>
      </c>
      <c r="D66" s="369">
        <v>1.9</v>
      </c>
      <c r="E66" s="370">
        <v>-15</v>
      </c>
      <c r="F66" s="371">
        <v>-20</v>
      </c>
      <c r="G66" s="978" t="s">
        <v>158</v>
      </c>
      <c r="H66" s="979"/>
      <c r="I66" s="220"/>
      <c r="J66" s="221">
        <v>21.9</v>
      </c>
      <c r="K66" s="222"/>
    </row>
    <row r="67" spans="1:11" ht="13.5" customHeight="1">
      <c r="A67" s="614" t="s">
        <v>27</v>
      </c>
      <c r="B67" s="223"/>
      <c r="C67" s="372">
        <v>23.03</v>
      </c>
      <c r="D67" s="373"/>
      <c r="E67" s="374">
        <v>-20</v>
      </c>
      <c r="F67" s="375">
        <v>-40</v>
      </c>
      <c r="G67" s="948" t="s">
        <v>243</v>
      </c>
      <c r="H67" s="949"/>
      <c r="I67" s="223"/>
      <c r="J67" s="224">
        <v>229.9</v>
      </c>
      <c r="K67" s="225"/>
    </row>
    <row r="68" spans="1:11" ht="13.5" customHeight="1">
      <c r="A68" s="208" t="s">
        <v>28</v>
      </c>
      <c r="B68" s="377">
        <v>10.6</v>
      </c>
      <c r="C68" s="224">
        <v>12.3</v>
      </c>
      <c r="D68" s="224">
        <v>1.7</v>
      </c>
      <c r="E68" s="378">
        <v>25</v>
      </c>
      <c r="F68" s="379">
        <v>35</v>
      </c>
      <c r="G68" s="948"/>
      <c r="H68" s="949"/>
      <c r="I68" s="223"/>
      <c r="J68" s="224"/>
      <c r="K68" s="225"/>
    </row>
    <row r="69" spans="1:11" ht="13.5" customHeight="1">
      <c r="A69" s="208" t="s">
        <v>29</v>
      </c>
      <c r="B69" s="380"/>
      <c r="C69" s="224">
        <v>44.7</v>
      </c>
      <c r="D69" s="381"/>
      <c r="E69" s="378">
        <v>350</v>
      </c>
      <c r="F69" s="382"/>
      <c r="G69" s="948"/>
      <c r="H69" s="949"/>
      <c r="I69" s="223"/>
      <c r="J69" s="224"/>
      <c r="K69" s="225"/>
    </row>
    <row r="70" spans="1:11" ht="13.5" customHeight="1">
      <c r="A70" s="208" t="s">
        <v>30</v>
      </c>
      <c r="B70" s="383">
        <v>0.68</v>
      </c>
      <c r="C70" s="372">
        <v>0.68</v>
      </c>
      <c r="D70" s="224">
        <v>0</v>
      </c>
      <c r="E70" s="384"/>
      <c r="F70" s="385"/>
      <c r="G70" s="948"/>
      <c r="H70" s="949"/>
      <c r="I70" s="223"/>
      <c r="J70" s="224"/>
      <c r="K70" s="225"/>
    </row>
    <row r="71" spans="1:11" ht="13.5" customHeight="1">
      <c r="A71" s="386" t="s">
        <v>31</v>
      </c>
      <c r="B71" s="387">
        <v>88.5</v>
      </c>
      <c r="C71" s="232">
        <v>89.1</v>
      </c>
      <c r="D71" s="232">
        <v>0.6</v>
      </c>
      <c r="E71" s="389"/>
      <c r="F71" s="390"/>
      <c r="G71" s="894"/>
      <c r="H71" s="895"/>
      <c r="I71" s="231"/>
      <c r="J71" s="232"/>
      <c r="K71" s="233"/>
    </row>
    <row r="72" ht="10.5">
      <c r="A72" s="121" t="s">
        <v>65</v>
      </c>
    </row>
    <row r="73" ht="10.5">
      <c r="A73" s="121" t="s">
        <v>109</v>
      </c>
    </row>
  </sheetData>
  <sheetProtection password="81BD" sheet="1"/>
  <mergeCells count="43">
    <mergeCell ref="G67:H67"/>
    <mergeCell ref="G68:H68"/>
    <mergeCell ref="G69:H69"/>
    <mergeCell ref="G70:H70"/>
    <mergeCell ref="G71:H71"/>
    <mergeCell ref="G46:G47"/>
    <mergeCell ref="H46:H47"/>
    <mergeCell ref="I46:I47"/>
    <mergeCell ref="J46:J47"/>
    <mergeCell ref="G65:H65"/>
    <mergeCell ref="G66:H66"/>
    <mergeCell ref="A46:A47"/>
    <mergeCell ref="B46:B47"/>
    <mergeCell ref="C46:C47"/>
    <mergeCell ref="D46:D47"/>
    <mergeCell ref="E46:E47"/>
    <mergeCell ref="F46:F47"/>
    <mergeCell ref="I15:I16"/>
    <mergeCell ref="A29:A30"/>
    <mergeCell ref="B29:B30"/>
    <mergeCell ref="C29:C30"/>
    <mergeCell ref="D29:D30"/>
    <mergeCell ref="E29:E30"/>
    <mergeCell ref="F29:F30"/>
    <mergeCell ref="G29:G30"/>
    <mergeCell ref="H29:H30"/>
    <mergeCell ref="I29:I30"/>
    <mergeCell ref="G8:G9"/>
    <mergeCell ref="H8:H9"/>
    <mergeCell ref="A15:A16"/>
    <mergeCell ref="B15:B16"/>
    <mergeCell ref="C15:C16"/>
    <mergeCell ref="D15:D16"/>
    <mergeCell ref="E15:E16"/>
    <mergeCell ref="F15:F16"/>
    <mergeCell ref="G15:G16"/>
    <mergeCell ref="H15:H16"/>
    <mergeCell ref="A8:A9"/>
    <mergeCell ref="B8:B9"/>
    <mergeCell ref="C8:C9"/>
    <mergeCell ref="D8:D9"/>
    <mergeCell ref="E8:E9"/>
    <mergeCell ref="F8:F9"/>
  </mergeCells>
  <printOptions/>
  <pageMargins left="0.4330708661417323" right="0.3937007874015748" top="0.71" bottom="0.3" header="0.45" footer="0.2"/>
  <pageSetup fitToHeight="1" fitToWidth="1" horizontalDpi="300" verticalDpi="300" orientation="portrait" paperSize="9" scale="77" r:id="rId1"/>
  <colBreaks count="1" manualBreakCount="1">
    <brk id="11" max="72" man="1"/>
  </colBreaks>
</worksheet>
</file>

<file path=xl/worksheets/sheet34.xml><?xml version="1.0" encoding="utf-8"?>
<worksheet xmlns="http://schemas.openxmlformats.org/spreadsheetml/2006/main" xmlns:r="http://schemas.openxmlformats.org/officeDocument/2006/relationships">
  <dimension ref="A1:M76"/>
  <sheetViews>
    <sheetView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751</v>
      </c>
      <c r="B4" s="124"/>
      <c r="G4" s="125" t="s">
        <v>56</v>
      </c>
      <c r="H4" s="126" t="s">
        <v>57</v>
      </c>
      <c r="I4" s="127" t="s">
        <v>58</v>
      </c>
      <c r="J4" s="128" t="s">
        <v>59</v>
      </c>
    </row>
    <row r="5" spans="7:10" ht="13.5" customHeight="1" thickTop="1">
      <c r="G5" s="129">
        <v>1344</v>
      </c>
      <c r="H5" s="130">
        <v>507</v>
      </c>
      <c r="I5" s="131">
        <v>145</v>
      </c>
      <c r="J5" s="132">
        <v>1996</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2648</v>
      </c>
      <c r="C10" s="136">
        <v>2545</v>
      </c>
      <c r="D10" s="136">
        <v>103</v>
      </c>
      <c r="E10" s="136">
        <v>103</v>
      </c>
      <c r="F10" s="136">
        <v>39</v>
      </c>
      <c r="G10" s="136">
        <v>2933</v>
      </c>
      <c r="H10" s="137" t="s">
        <v>752</v>
      </c>
    </row>
    <row r="11" spans="1:8" ht="13.5" customHeight="1" hidden="1">
      <c r="A11" s="138" t="s">
        <v>710</v>
      </c>
      <c r="B11" s="139"/>
      <c r="C11" s="140"/>
      <c r="D11" s="140"/>
      <c r="E11" s="140"/>
      <c r="F11" s="140"/>
      <c r="G11" s="140"/>
      <c r="H11" s="141"/>
    </row>
    <row r="12" spans="1:8" ht="13.5" customHeight="1" hidden="1">
      <c r="A12" s="138" t="s">
        <v>711</v>
      </c>
      <c r="B12" s="139"/>
      <c r="C12" s="140"/>
      <c r="D12" s="140"/>
      <c r="E12" s="140"/>
      <c r="F12" s="140"/>
      <c r="G12" s="140"/>
      <c r="H12" s="141"/>
    </row>
    <row r="13" spans="1:8" ht="13.5" customHeight="1" hidden="1">
      <c r="A13" s="145" t="s">
        <v>580</v>
      </c>
      <c r="B13" s="146"/>
      <c r="C13" s="149"/>
      <c r="D13" s="149"/>
      <c r="E13" s="149"/>
      <c r="F13" s="149"/>
      <c r="G13" s="149"/>
      <c r="H13" s="150"/>
    </row>
    <row r="14" spans="1:8" ht="13.5" customHeight="1">
      <c r="A14" s="151" t="s">
        <v>1</v>
      </c>
      <c r="B14" s="152">
        <v>2648</v>
      </c>
      <c r="C14" s="153">
        <v>2545</v>
      </c>
      <c r="D14" s="153">
        <v>103</v>
      </c>
      <c r="E14" s="153">
        <v>103</v>
      </c>
      <c r="F14" s="154"/>
      <c r="G14" s="153">
        <v>2933</v>
      </c>
      <c r="H14" s="155"/>
    </row>
    <row r="15" ht="9.75" customHeight="1"/>
    <row r="16" ht="14.25">
      <c r="A16" s="133" t="s">
        <v>10</v>
      </c>
    </row>
    <row r="17" spans="9:12" ht="10.5">
      <c r="I17" s="122" t="s">
        <v>12</v>
      </c>
      <c r="K17" s="122"/>
      <c r="L17" s="122"/>
    </row>
    <row r="18" spans="1:9" ht="13.5" customHeight="1">
      <c r="A18" s="911" t="s">
        <v>0</v>
      </c>
      <c r="B18" s="907" t="s">
        <v>47</v>
      </c>
      <c r="C18" s="909" t="s">
        <v>48</v>
      </c>
      <c r="D18" s="909" t="s">
        <v>49</v>
      </c>
      <c r="E18" s="896" t="s">
        <v>50</v>
      </c>
      <c r="F18" s="909" t="s">
        <v>61</v>
      </c>
      <c r="G18" s="909" t="s">
        <v>11</v>
      </c>
      <c r="H18" s="896" t="s">
        <v>45</v>
      </c>
      <c r="I18" s="899" t="s">
        <v>8</v>
      </c>
    </row>
    <row r="19" spans="1:9" ht="13.5" customHeight="1" thickBot="1">
      <c r="A19" s="912"/>
      <c r="B19" s="908"/>
      <c r="C19" s="910"/>
      <c r="D19" s="910"/>
      <c r="E19" s="897"/>
      <c r="F19" s="913"/>
      <c r="G19" s="913"/>
      <c r="H19" s="898"/>
      <c r="I19" s="900"/>
    </row>
    <row r="20" spans="1:9" ht="13.5" customHeight="1" thickTop="1">
      <c r="A20" s="787" t="s">
        <v>296</v>
      </c>
      <c r="B20" s="156">
        <v>646</v>
      </c>
      <c r="C20" s="157">
        <v>632</v>
      </c>
      <c r="D20" s="157">
        <v>15</v>
      </c>
      <c r="E20" s="157">
        <v>15</v>
      </c>
      <c r="F20" s="157">
        <v>44</v>
      </c>
      <c r="G20" s="354" t="s">
        <v>753</v>
      </c>
      <c r="H20" s="354" t="s">
        <v>753</v>
      </c>
      <c r="I20" s="158"/>
    </row>
    <row r="21" spans="1:9" ht="13.5" customHeight="1">
      <c r="A21" s="788" t="s">
        <v>300</v>
      </c>
      <c r="B21" s="164">
        <v>362</v>
      </c>
      <c r="C21" s="181">
        <v>357</v>
      </c>
      <c r="D21" s="181">
        <v>4</v>
      </c>
      <c r="E21" s="181">
        <v>4</v>
      </c>
      <c r="F21" s="7">
        <v>68</v>
      </c>
      <c r="G21" s="165">
        <v>5</v>
      </c>
      <c r="H21" s="349" t="s">
        <v>754</v>
      </c>
      <c r="I21" s="166"/>
    </row>
    <row r="22" spans="1:9" ht="13.5" customHeight="1">
      <c r="A22" s="789" t="s">
        <v>250</v>
      </c>
      <c r="B22" s="164">
        <v>503</v>
      </c>
      <c r="C22" s="181">
        <v>500</v>
      </c>
      <c r="D22" s="181">
        <v>3</v>
      </c>
      <c r="E22" s="181">
        <v>3</v>
      </c>
      <c r="F22" s="181">
        <v>42</v>
      </c>
      <c r="G22" s="349" t="s">
        <v>753</v>
      </c>
      <c r="H22" s="349" t="s">
        <v>753</v>
      </c>
      <c r="I22" s="166"/>
    </row>
    <row r="23" spans="1:9" ht="13.5" customHeight="1">
      <c r="A23" s="790" t="s">
        <v>243</v>
      </c>
      <c r="B23" s="791">
        <v>205</v>
      </c>
      <c r="C23" s="792">
        <v>182</v>
      </c>
      <c r="D23" s="792">
        <v>23</v>
      </c>
      <c r="E23" s="792">
        <v>256</v>
      </c>
      <c r="F23" s="792">
        <v>5</v>
      </c>
      <c r="G23" s="792">
        <v>38</v>
      </c>
      <c r="H23" s="793">
        <v>0</v>
      </c>
      <c r="I23" s="794" t="s">
        <v>755</v>
      </c>
    </row>
    <row r="24" spans="1:9" ht="13.5" customHeight="1">
      <c r="A24" s="795" t="s">
        <v>425</v>
      </c>
      <c r="B24" s="159">
        <v>182</v>
      </c>
      <c r="C24" s="160">
        <v>181</v>
      </c>
      <c r="D24" s="160">
        <v>1</v>
      </c>
      <c r="E24" s="160">
        <v>1</v>
      </c>
      <c r="F24" s="160">
        <v>46</v>
      </c>
      <c r="G24" s="160">
        <v>1131</v>
      </c>
      <c r="H24" s="163">
        <v>629</v>
      </c>
      <c r="I24" s="158" t="s">
        <v>756</v>
      </c>
    </row>
    <row r="25" spans="1:9" ht="13.5" customHeight="1">
      <c r="A25" s="789" t="s">
        <v>161</v>
      </c>
      <c r="B25" s="164">
        <v>47</v>
      </c>
      <c r="C25" s="181">
        <v>47</v>
      </c>
      <c r="D25" s="181">
        <v>0</v>
      </c>
      <c r="E25" s="181">
        <v>0</v>
      </c>
      <c r="F25" s="181">
        <v>18</v>
      </c>
      <c r="G25" s="349" t="s">
        <v>753</v>
      </c>
      <c r="H25" s="349" t="s">
        <v>753</v>
      </c>
      <c r="I25" s="166" t="s">
        <v>756</v>
      </c>
    </row>
    <row r="26" spans="1:9" ht="13.5" customHeight="1">
      <c r="A26" s="151" t="s">
        <v>15</v>
      </c>
      <c r="B26" s="171"/>
      <c r="C26" s="187"/>
      <c r="D26" s="187"/>
      <c r="E26" s="172">
        <f>SUM(E20:E25)</f>
        <v>279</v>
      </c>
      <c r="F26" s="353"/>
      <c r="G26" s="172">
        <f>SUM(G20:G25)</f>
        <v>1174</v>
      </c>
      <c r="H26" s="172">
        <f>SUM(H20:H25)</f>
        <v>629</v>
      </c>
      <c r="I26" s="173"/>
    </row>
    <row r="27" ht="10.5">
      <c r="A27" s="121" t="s">
        <v>25</v>
      </c>
    </row>
    <row r="28" ht="10.5">
      <c r="A28" s="121" t="s">
        <v>54</v>
      </c>
    </row>
    <row r="29" ht="10.5">
      <c r="A29" s="121" t="s">
        <v>53</v>
      </c>
    </row>
    <row r="30" ht="10.5">
      <c r="A30" s="121" t="s">
        <v>52</v>
      </c>
    </row>
    <row r="31" ht="9.75" customHeight="1"/>
    <row r="32" ht="14.25">
      <c r="A32" s="133" t="s">
        <v>13</v>
      </c>
    </row>
    <row r="33" spans="9:10" ht="10.5">
      <c r="I33" s="122" t="s">
        <v>12</v>
      </c>
      <c r="J33" s="122"/>
    </row>
    <row r="34" spans="1:9" ht="13.5" customHeight="1">
      <c r="A34" s="911" t="s">
        <v>14</v>
      </c>
      <c r="B34" s="907" t="s">
        <v>47</v>
      </c>
      <c r="C34" s="909" t="s">
        <v>48</v>
      </c>
      <c r="D34" s="909" t="s">
        <v>49</v>
      </c>
      <c r="E34" s="896" t="s">
        <v>50</v>
      </c>
      <c r="F34" s="909" t="s">
        <v>61</v>
      </c>
      <c r="G34" s="909" t="s">
        <v>11</v>
      </c>
      <c r="H34" s="896" t="s">
        <v>46</v>
      </c>
      <c r="I34" s="899" t="s">
        <v>8</v>
      </c>
    </row>
    <row r="35" spans="1:9" ht="13.5" customHeight="1" thickBot="1">
      <c r="A35" s="912"/>
      <c r="B35" s="908"/>
      <c r="C35" s="910"/>
      <c r="D35" s="910"/>
      <c r="E35" s="897"/>
      <c r="F35" s="913"/>
      <c r="G35" s="913"/>
      <c r="H35" s="898"/>
      <c r="I35" s="900"/>
    </row>
    <row r="36" spans="1:9" ht="13.5" customHeight="1" thickTop="1">
      <c r="A36" s="796" t="s">
        <v>350</v>
      </c>
      <c r="B36" s="39">
        <v>12</v>
      </c>
      <c r="C36" s="40">
        <v>10</v>
      </c>
      <c r="D36" s="40">
        <v>2</v>
      </c>
      <c r="E36" s="40">
        <v>2</v>
      </c>
      <c r="F36" s="675" t="s">
        <v>754</v>
      </c>
      <c r="G36" s="675" t="s">
        <v>754</v>
      </c>
      <c r="H36" s="675" t="s">
        <v>754</v>
      </c>
      <c r="I36" s="175"/>
    </row>
    <row r="37" spans="1:9" ht="13.5" customHeight="1">
      <c r="A37" s="797" t="s">
        <v>348</v>
      </c>
      <c r="B37" s="6">
        <v>2207</v>
      </c>
      <c r="C37" s="7">
        <v>2150</v>
      </c>
      <c r="D37" s="7">
        <v>57</v>
      </c>
      <c r="E37" s="7">
        <v>57</v>
      </c>
      <c r="F37" s="7">
        <v>15</v>
      </c>
      <c r="G37" s="7">
        <v>136</v>
      </c>
      <c r="H37" s="7">
        <v>6</v>
      </c>
      <c r="I37" s="166"/>
    </row>
    <row r="38" spans="1:9" ht="13.5" customHeight="1">
      <c r="A38" s="796" t="s">
        <v>757</v>
      </c>
      <c r="B38" s="6">
        <v>99</v>
      </c>
      <c r="C38" s="7">
        <v>88</v>
      </c>
      <c r="D38" s="7">
        <v>11</v>
      </c>
      <c r="E38" s="7">
        <v>11</v>
      </c>
      <c r="F38" s="7">
        <v>2</v>
      </c>
      <c r="G38" s="675" t="s">
        <v>754</v>
      </c>
      <c r="H38" s="675" t="s">
        <v>754</v>
      </c>
      <c r="I38" s="798" t="s">
        <v>758</v>
      </c>
    </row>
    <row r="39" spans="1:9" ht="13.5" customHeight="1">
      <c r="A39" s="797" t="s">
        <v>346</v>
      </c>
      <c r="B39" s="6">
        <v>4148</v>
      </c>
      <c r="C39" s="7">
        <v>4005</v>
      </c>
      <c r="D39" s="7">
        <v>143</v>
      </c>
      <c r="E39" s="7">
        <v>143</v>
      </c>
      <c r="F39" s="7">
        <v>195</v>
      </c>
      <c r="G39" s="7">
        <v>7865</v>
      </c>
      <c r="H39" s="7">
        <v>264</v>
      </c>
      <c r="I39" s="166"/>
    </row>
    <row r="40" spans="1:9" ht="13.5" customHeight="1">
      <c r="A40" s="138" t="s">
        <v>759</v>
      </c>
      <c r="B40" s="6">
        <v>481</v>
      </c>
      <c r="C40" s="7">
        <v>464</v>
      </c>
      <c r="D40" s="7">
        <v>17</v>
      </c>
      <c r="E40" s="7">
        <v>17</v>
      </c>
      <c r="F40" s="675" t="s">
        <v>754</v>
      </c>
      <c r="G40" s="675" t="s">
        <v>754</v>
      </c>
      <c r="H40" s="675" t="s">
        <v>754</v>
      </c>
      <c r="I40" s="798" t="s">
        <v>760</v>
      </c>
    </row>
    <row r="41" spans="1:9" ht="13.5" customHeight="1">
      <c r="A41" s="796" t="s">
        <v>481</v>
      </c>
      <c r="B41" s="193">
        <v>13669</v>
      </c>
      <c r="C41" s="194">
        <v>13204</v>
      </c>
      <c r="D41" s="194">
        <v>465</v>
      </c>
      <c r="E41" s="194">
        <v>465</v>
      </c>
      <c r="F41" s="195">
        <v>4030</v>
      </c>
      <c r="G41" s="675" t="s">
        <v>754</v>
      </c>
      <c r="H41" s="675" t="s">
        <v>754</v>
      </c>
      <c r="I41" s="180"/>
    </row>
    <row r="42" spans="1:9" ht="13.5" customHeight="1">
      <c r="A42" s="796" t="s">
        <v>98</v>
      </c>
      <c r="B42" s="193">
        <v>80</v>
      </c>
      <c r="C42" s="194">
        <v>77</v>
      </c>
      <c r="D42" s="194">
        <v>3</v>
      </c>
      <c r="E42" s="194">
        <v>3</v>
      </c>
      <c r="F42" s="675" t="s">
        <v>754</v>
      </c>
      <c r="G42" s="675" t="s">
        <v>754</v>
      </c>
      <c r="H42" s="675" t="s">
        <v>754</v>
      </c>
      <c r="I42" s="180"/>
    </row>
    <row r="43" spans="1:9" ht="13.5" customHeight="1">
      <c r="A43" s="799" t="s">
        <v>99</v>
      </c>
      <c r="B43" s="46">
        <v>1541</v>
      </c>
      <c r="C43" s="47">
        <v>1329</v>
      </c>
      <c r="D43" s="47">
        <v>212</v>
      </c>
      <c r="E43" s="47">
        <v>212</v>
      </c>
      <c r="F43" s="598" t="s">
        <v>754</v>
      </c>
      <c r="G43" s="675" t="s">
        <v>754</v>
      </c>
      <c r="H43" s="675" t="s">
        <v>754</v>
      </c>
      <c r="I43" s="170"/>
    </row>
    <row r="44" spans="1:9" ht="13.5" customHeight="1">
      <c r="A44" s="151" t="s">
        <v>16</v>
      </c>
      <c r="B44" s="171"/>
      <c r="C44" s="187"/>
      <c r="D44" s="187"/>
      <c r="E44" s="172">
        <f>SUM(E36:E43)</f>
        <v>910</v>
      </c>
      <c r="F44" s="353"/>
      <c r="G44" s="172">
        <f>SUM(G36:G43)</f>
        <v>8001</v>
      </c>
      <c r="H44" s="172">
        <f>SUM(H36:H43)</f>
        <v>270</v>
      </c>
      <c r="I44" s="188"/>
    </row>
    <row r="45" ht="9.75" customHeight="1">
      <c r="A45" s="189"/>
    </row>
    <row r="46" ht="14.25">
      <c r="A46" s="133" t="s">
        <v>62</v>
      </c>
    </row>
    <row r="47" ht="10.5">
      <c r="J47" s="122" t="s">
        <v>12</v>
      </c>
    </row>
    <row r="48" spans="1:10" ht="13.5" customHeight="1">
      <c r="A48" s="905" t="s">
        <v>17</v>
      </c>
      <c r="B48" s="907" t="s">
        <v>19</v>
      </c>
      <c r="C48" s="909" t="s">
        <v>51</v>
      </c>
      <c r="D48" s="909" t="s">
        <v>20</v>
      </c>
      <c r="E48" s="909" t="s">
        <v>21</v>
      </c>
      <c r="F48" s="909" t="s">
        <v>22</v>
      </c>
      <c r="G48" s="896" t="s">
        <v>23</v>
      </c>
      <c r="H48" s="896" t="s">
        <v>24</v>
      </c>
      <c r="I48" s="896" t="s">
        <v>66</v>
      </c>
      <c r="J48" s="899" t="s">
        <v>8</v>
      </c>
    </row>
    <row r="49" spans="1:10" ht="13.5" customHeight="1" thickBot="1">
      <c r="A49" s="906"/>
      <c r="B49" s="908"/>
      <c r="C49" s="910"/>
      <c r="D49" s="910"/>
      <c r="E49" s="910"/>
      <c r="F49" s="910"/>
      <c r="G49" s="897"/>
      <c r="H49" s="897"/>
      <c r="I49" s="898"/>
      <c r="J49" s="900"/>
    </row>
    <row r="50" spans="1:10" ht="13.5" customHeight="1" thickTop="1">
      <c r="A50" s="134" t="s">
        <v>761</v>
      </c>
      <c r="B50" s="39">
        <v>0</v>
      </c>
      <c r="C50" s="40">
        <v>2</v>
      </c>
      <c r="D50" s="40">
        <v>1</v>
      </c>
      <c r="E50" s="600" t="s">
        <v>114</v>
      </c>
      <c r="F50" s="600" t="s">
        <v>114</v>
      </c>
      <c r="G50" s="600" t="s">
        <v>114</v>
      </c>
      <c r="H50" s="600" t="s">
        <v>114</v>
      </c>
      <c r="I50" s="600" t="s">
        <v>114</v>
      </c>
      <c r="J50" s="158"/>
    </row>
    <row r="51" spans="1:10" ht="13.5" customHeight="1" hidden="1">
      <c r="A51" s="138" t="s">
        <v>733</v>
      </c>
      <c r="B51" s="164"/>
      <c r="C51" s="181"/>
      <c r="D51" s="181"/>
      <c r="E51" s="7"/>
      <c r="F51" s="7"/>
      <c r="G51" s="7"/>
      <c r="H51" s="7"/>
      <c r="I51" s="7"/>
      <c r="J51" s="166"/>
    </row>
    <row r="52" spans="1:10" ht="13.5" customHeight="1" hidden="1">
      <c r="A52" s="138" t="s">
        <v>579</v>
      </c>
      <c r="B52" s="164"/>
      <c r="C52" s="181"/>
      <c r="D52" s="181"/>
      <c r="E52" s="7"/>
      <c r="F52" s="7"/>
      <c r="G52" s="7"/>
      <c r="H52" s="7"/>
      <c r="I52" s="7"/>
      <c r="J52" s="166"/>
    </row>
    <row r="53" spans="1:10" ht="13.5" customHeight="1" hidden="1">
      <c r="A53" s="145" t="s">
        <v>580</v>
      </c>
      <c r="B53" s="167"/>
      <c r="C53" s="169"/>
      <c r="D53" s="169"/>
      <c r="E53" s="47"/>
      <c r="F53" s="47"/>
      <c r="G53" s="47"/>
      <c r="H53" s="47"/>
      <c r="I53" s="47"/>
      <c r="J53" s="170"/>
    </row>
    <row r="54" spans="1:10" ht="13.5" customHeight="1">
      <c r="A54" s="200" t="s">
        <v>18</v>
      </c>
      <c r="B54" s="64"/>
      <c r="C54" s="353"/>
      <c r="D54" s="172">
        <v>1</v>
      </c>
      <c r="E54" s="602" t="s">
        <v>114</v>
      </c>
      <c r="F54" s="602" t="s">
        <v>114</v>
      </c>
      <c r="G54" s="602" t="s">
        <v>114</v>
      </c>
      <c r="H54" s="602" t="s">
        <v>114</v>
      </c>
      <c r="I54" s="602" t="s">
        <v>114</v>
      </c>
      <c r="J54" s="173"/>
    </row>
    <row r="55" ht="10.5">
      <c r="A55" s="121" t="s">
        <v>60</v>
      </c>
    </row>
    <row r="56" ht="9.75" customHeight="1"/>
    <row r="57" ht="14.25">
      <c r="A57" s="133" t="s">
        <v>43</v>
      </c>
    </row>
    <row r="58" ht="10.5">
      <c r="D58" s="122" t="s">
        <v>12</v>
      </c>
    </row>
    <row r="59" spans="1:4" ht="21.75" thickBot="1">
      <c r="A59" s="201" t="s">
        <v>36</v>
      </c>
      <c r="B59" s="202" t="s">
        <v>41</v>
      </c>
      <c r="C59" s="203" t="s">
        <v>42</v>
      </c>
      <c r="D59" s="204" t="s">
        <v>55</v>
      </c>
    </row>
    <row r="60" spans="1:4" ht="13.5" customHeight="1" thickTop="1">
      <c r="A60" s="205" t="s">
        <v>37</v>
      </c>
      <c r="B60" s="206"/>
      <c r="C60" s="157">
        <v>1094</v>
      </c>
      <c r="D60" s="207"/>
    </row>
    <row r="61" spans="1:4" ht="13.5" customHeight="1">
      <c r="A61" s="208" t="s">
        <v>38</v>
      </c>
      <c r="B61" s="209"/>
      <c r="C61" s="181">
        <v>56</v>
      </c>
      <c r="D61" s="210"/>
    </row>
    <row r="62" spans="1:4" ht="13.5" customHeight="1">
      <c r="A62" s="211" t="s">
        <v>39</v>
      </c>
      <c r="B62" s="212"/>
      <c r="C62" s="169">
        <v>755</v>
      </c>
      <c r="D62" s="213"/>
    </row>
    <row r="63" spans="1:4" ht="13.5" customHeight="1">
      <c r="A63" s="214" t="s">
        <v>40</v>
      </c>
      <c r="B63" s="215"/>
      <c r="C63" s="172">
        <f>SUM(C60:C62)</f>
        <v>1905</v>
      </c>
      <c r="D63" s="216"/>
    </row>
    <row r="64" spans="1:4" ht="10.5">
      <c r="A64" s="121" t="s">
        <v>64</v>
      </c>
      <c r="B64" s="217"/>
      <c r="C64" s="217"/>
      <c r="D64" s="217"/>
    </row>
    <row r="65" spans="1:4" ht="9.75" customHeight="1">
      <c r="A65" s="218"/>
      <c r="B65" s="217"/>
      <c r="C65" s="217"/>
      <c r="D65" s="217"/>
    </row>
    <row r="66" ht="14.25">
      <c r="A66" s="133" t="s">
        <v>63</v>
      </c>
    </row>
    <row r="67" ht="10.5" customHeight="1">
      <c r="A67" s="133"/>
    </row>
    <row r="68" spans="1:11" ht="21.75" thickBot="1">
      <c r="A68" s="201" t="s">
        <v>34</v>
      </c>
      <c r="B68" s="202" t="s">
        <v>41</v>
      </c>
      <c r="C68" s="203" t="s">
        <v>42</v>
      </c>
      <c r="D68" s="203" t="s">
        <v>55</v>
      </c>
      <c r="E68" s="219" t="s">
        <v>32</v>
      </c>
      <c r="F68" s="204" t="s">
        <v>33</v>
      </c>
      <c r="G68" s="901" t="s">
        <v>44</v>
      </c>
      <c r="H68" s="902"/>
      <c r="I68" s="202" t="s">
        <v>41</v>
      </c>
      <c r="J68" s="203" t="s">
        <v>42</v>
      </c>
      <c r="K68" s="204" t="s">
        <v>55</v>
      </c>
    </row>
    <row r="69" spans="1:11" ht="13.5" customHeight="1" thickTop="1">
      <c r="A69" s="205" t="s">
        <v>26</v>
      </c>
      <c r="B69" s="800">
        <v>4.32</v>
      </c>
      <c r="C69" s="369">
        <v>5.14</v>
      </c>
      <c r="D69" s="372">
        <f>SUM(C69-B69)</f>
        <v>0.8199999999999994</v>
      </c>
      <c r="E69" s="370" t="s">
        <v>591</v>
      </c>
      <c r="F69" s="81" t="s">
        <v>232</v>
      </c>
      <c r="G69" s="948" t="s">
        <v>762</v>
      </c>
      <c r="H69" s="949"/>
      <c r="I69" s="220"/>
      <c r="J69" s="224">
        <v>129.1</v>
      </c>
      <c r="K69" s="222"/>
    </row>
    <row r="70" spans="1:11" ht="13.5" customHeight="1">
      <c r="A70" s="208" t="s">
        <v>27</v>
      </c>
      <c r="B70" s="223"/>
      <c r="C70" s="372">
        <v>19.12</v>
      </c>
      <c r="D70" s="373"/>
      <c r="E70" s="374" t="s">
        <v>232</v>
      </c>
      <c r="F70" s="89" t="s">
        <v>234</v>
      </c>
      <c r="G70" s="948" t="s">
        <v>439</v>
      </c>
      <c r="H70" s="949"/>
      <c r="I70" s="223"/>
      <c r="J70" s="224">
        <v>2.2</v>
      </c>
      <c r="K70" s="225"/>
    </row>
    <row r="71" spans="1:11" ht="13.5" customHeight="1">
      <c r="A71" s="208" t="s">
        <v>28</v>
      </c>
      <c r="B71" s="377">
        <v>8.5</v>
      </c>
      <c r="C71" s="224">
        <v>10.8</v>
      </c>
      <c r="D71" s="224">
        <f>SUM(C71-B71)</f>
        <v>2.3000000000000007</v>
      </c>
      <c r="E71" s="378">
        <v>25</v>
      </c>
      <c r="F71" s="379">
        <v>35</v>
      </c>
      <c r="G71" s="948" t="s">
        <v>717</v>
      </c>
      <c r="H71" s="949"/>
      <c r="I71" s="223"/>
      <c r="J71" s="224">
        <v>1.6</v>
      </c>
      <c r="K71" s="225"/>
    </row>
    <row r="72" spans="1:11" ht="13.5" customHeight="1">
      <c r="A72" s="208" t="s">
        <v>29</v>
      </c>
      <c r="B72" s="380"/>
      <c r="C72" s="224" t="s">
        <v>754</v>
      </c>
      <c r="D72" s="381"/>
      <c r="E72" s="378">
        <v>350</v>
      </c>
      <c r="F72" s="382"/>
      <c r="G72" s="1048"/>
      <c r="H72" s="1049"/>
      <c r="I72" s="223"/>
      <c r="J72" s="381"/>
      <c r="K72" s="225"/>
    </row>
    <row r="73" spans="1:11" ht="13.5" customHeight="1">
      <c r="A73" s="208" t="s">
        <v>30</v>
      </c>
      <c r="B73" s="383">
        <v>0.63</v>
      </c>
      <c r="C73" s="372">
        <v>0.64</v>
      </c>
      <c r="D73" s="372">
        <f>SUM(C73-B73)</f>
        <v>0.010000000000000009</v>
      </c>
      <c r="E73" s="384"/>
      <c r="F73" s="385"/>
      <c r="G73" s="1048"/>
      <c r="H73" s="1049"/>
      <c r="I73" s="223"/>
      <c r="J73" s="381"/>
      <c r="K73" s="225"/>
    </row>
    <row r="74" spans="1:11" ht="13.5" customHeight="1">
      <c r="A74" s="386" t="s">
        <v>31</v>
      </c>
      <c r="B74" s="387">
        <v>84.6</v>
      </c>
      <c r="C74" s="232">
        <v>80.3</v>
      </c>
      <c r="D74" s="232">
        <f>SUM(C74-B74)</f>
        <v>-4.299999999999997</v>
      </c>
      <c r="E74" s="389"/>
      <c r="F74" s="390"/>
      <c r="G74" s="1050"/>
      <c r="H74" s="1051"/>
      <c r="I74" s="231"/>
      <c r="J74" s="801"/>
      <c r="K74" s="233"/>
    </row>
    <row r="75" ht="10.5">
      <c r="A75" s="121" t="s">
        <v>65</v>
      </c>
    </row>
    <row r="76" ht="10.5">
      <c r="A76" s="121" t="s">
        <v>109</v>
      </c>
    </row>
  </sheetData>
  <sheetProtection password="81BD" sheet="1"/>
  <mergeCells count="43">
    <mergeCell ref="G70:H70"/>
    <mergeCell ref="G71:H71"/>
    <mergeCell ref="G72:H72"/>
    <mergeCell ref="G73:H73"/>
    <mergeCell ref="G74:H74"/>
    <mergeCell ref="G48:G49"/>
    <mergeCell ref="H48:H49"/>
    <mergeCell ref="I48:I49"/>
    <mergeCell ref="J48:J49"/>
    <mergeCell ref="G68:H68"/>
    <mergeCell ref="G69:H69"/>
    <mergeCell ref="A48:A49"/>
    <mergeCell ref="B48:B49"/>
    <mergeCell ref="C48:C49"/>
    <mergeCell ref="D48:D49"/>
    <mergeCell ref="E48:E49"/>
    <mergeCell ref="F48:F49"/>
    <mergeCell ref="I18:I19"/>
    <mergeCell ref="A34:A35"/>
    <mergeCell ref="B34:B35"/>
    <mergeCell ref="C34:C35"/>
    <mergeCell ref="D34:D35"/>
    <mergeCell ref="E34:E35"/>
    <mergeCell ref="F34:F35"/>
    <mergeCell ref="G34:G35"/>
    <mergeCell ref="H34:H35"/>
    <mergeCell ref="I34:I35"/>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xl/worksheets/sheet35.xml><?xml version="1.0" encoding="utf-8"?>
<worksheet xmlns="http://schemas.openxmlformats.org/spreadsheetml/2006/main" xmlns:r="http://schemas.openxmlformats.org/officeDocument/2006/relationships">
  <dimension ref="A1:M72"/>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763</v>
      </c>
      <c r="B4" s="124"/>
      <c r="G4" s="125" t="s">
        <v>56</v>
      </c>
      <c r="H4" s="126" t="s">
        <v>57</v>
      </c>
      <c r="I4" s="127" t="s">
        <v>58</v>
      </c>
      <c r="J4" s="128" t="s">
        <v>59</v>
      </c>
    </row>
    <row r="5" spans="7:10" ht="13.5" customHeight="1" thickTop="1">
      <c r="G5" s="129">
        <v>916</v>
      </c>
      <c r="H5" s="130">
        <v>739</v>
      </c>
      <c r="I5" s="131">
        <v>110</v>
      </c>
      <c r="J5" s="132">
        <v>1765</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2468</v>
      </c>
      <c r="C10" s="136">
        <v>2237</v>
      </c>
      <c r="D10" s="136">
        <v>231</v>
      </c>
      <c r="E10" s="136">
        <v>212</v>
      </c>
      <c r="F10" s="136">
        <v>62</v>
      </c>
      <c r="G10" s="136">
        <v>2735</v>
      </c>
      <c r="H10" s="551" t="s">
        <v>764</v>
      </c>
    </row>
    <row r="11" spans="1:8" ht="13.5" customHeight="1">
      <c r="A11" s="151" t="s">
        <v>1</v>
      </c>
      <c r="B11" s="152">
        <v>2468</v>
      </c>
      <c r="C11" s="153">
        <v>2237</v>
      </c>
      <c r="D11" s="153">
        <v>231</v>
      </c>
      <c r="E11" s="153">
        <v>212</v>
      </c>
      <c r="F11" s="154"/>
      <c r="G11" s="153">
        <v>2735</v>
      </c>
      <c r="H11" s="155"/>
    </row>
    <row r="12" ht="9.75" customHeight="1"/>
    <row r="13" ht="14.25">
      <c r="A13" s="133" t="s">
        <v>10</v>
      </c>
    </row>
    <row r="14" spans="9:12" ht="10.5">
      <c r="I14" s="122" t="s">
        <v>12</v>
      </c>
      <c r="K14" s="122"/>
      <c r="L14" s="122"/>
    </row>
    <row r="15" spans="1:9" ht="13.5" customHeight="1">
      <c r="A15" s="911" t="s">
        <v>0</v>
      </c>
      <c r="B15" s="907" t="s">
        <v>47</v>
      </c>
      <c r="C15" s="909" t="s">
        <v>48</v>
      </c>
      <c r="D15" s="909" t="s">
        <v>49</v>
      </c>
      <c r="E15" s="896" t="s">
        <v>50</v>
      </c>
      <c r="F15" s="909" t="s">
        <v>61</v>
      </c>
      <c r="G15" s="909" t="s">
        <v>11</v>
      </c>
      <c r="H15" s="896" t="s">
        <v>45</v>
      </c>
      <c r="I15" s="899" t="s">
        <v>8</v>
      </c>
    </row>
    <row r="16" spans="1:9" ht="13.5" customHeight="1" thickBot="1">
      <c r="A16" s="912"/>
      <c r="B16" s="908"/>
      <c r="C16" s="910"/>
      <c r="D16" s="910"/>
      <c r="E16" s="897"/>
      <c r="F16" s="913"/>
      <c r="G16" s="913"/>
      <c r="H16" s="898"/>
      <c r="I16" s="900"/>
    </row>
    <row r="17" spans="1:9" ht="13.5" customHeight="1" thickTop="1">
      <c r="A17" s="134" t="s">
        <v>84</v>
      </c>
      <c r="B17" s="156">
        <v>131</v>
      </c>
      <c r="C17" s="157">
        <v>121</v>
      </c>
      <c r="D17" s="157">
        <v>10</v>
      </c>
      <c r="E17" s="157">
        <v>73</v>
      </c>
      <c r="F17" s="157">
        <v>10</v>
      </c>
      <c r="G17" s="157">
        <v>19</v>
      </c>
      <c r="H17" s="157">
        <v>1</v>
      </c>
      <c r="I17" s="158" t="s">
        <v>85</v>
      </c>
    </row>
    <row r="18" spans="1:9" ht="13.5" customHeight="1">
      <c r="A18" s="138" t="s">
        <v>426</v>
      </c>
      <c r="B18" s="164">
        <v>235</v>
      </c>
      <c r="C18" s="181">
        <v>233</v>
      </c>
      <c r="D18" s="181">
        <v>1</v>
      </c>
      <c r="E18" s="181">
        <v>1</v>
      </c>
      <c r="F18" s="181">
        <v>129</v>
      </c>
      <c r="G18" s="181">
        <v>2075</v>
      </c>
      <c r="H18" s="181">
        <v>1662</v>
      </c>
      <c r="I18" s="166"/>
    </row>
    <row r="19" spans="1:9" ht="13.5" customHeight="1">
      <c r="A19" s="138" t="s">
        <v>161</v>
      </c>
      <c r="B19" s="164">
        <v>120</v>
      </c>
      <c r="C19" s="181">
        <v>120</v>
      </c>
      <c r="D19" s="181">
        <v>1</v>
      </c>
      <c r="E19" s="181">
        <v>1</v>
      </c>
      <c r="F19" s="181">
        <v>83</v>
      </c>
      <c r="G19" s="181">
        <v>668</v>
      </c>
      <c r="H19" s="181">
        <v>613</v>
      </c>
      <c r="I19" s="166"/>
    </row>
    <row r="20" spans="1:9" ht="13.5" customHeight="1">
      <c r="A20" s="350" t="s">
        <v>296</v>
      </c>
      <c r="B20" s="177">
        <v>600</v>
      </c>
      <c r="C20" s="178">
        <v>549</v>
      </c>
      <c r="D20" s="178">
        <v>51</v>
      </c>
      <c r="E20" s="178">
        <v>51</v>
      </c>
      <c r="F20" s="178">
        <v>37</v>
      </c>
      <c r="G20" s="179" t="s">
        <v>114</v>
      </c>
      <c r="H20" s="179" t="s">
        <v>114</v>
      </c>
      <c r="I20" s="180"/>
    </row>
    <row r="21" spans="1:9" ht="13.5" customHeight="1">
      <c r="A21" s="350" t="s">
        <v>250</v>
      </c>
      <c r="B21" s="177">
        <v>429</v>
      </c>
      <c r="C21" s="178">
        <v>424</v>
      </c>
      <c r="D21" s="178">
        <v>5</v>
      </c>
      <c r="E21" s="178">
        <v>5</v>
      </c>
      <c r="F21" s="178">
        <v>42</v>
      </c>
      <c r="G21" s="179" t="s">
        <v>114</v>
      </c>
      <c r="H21" s="179" t="s">
        <v>114</v>
      </c>
      <c r="I21" s="180"/>
    </row>
    <row r="22" spans="1:9" ht="13.5" customHeight="1">
      <c r="A22" s="145" t="s">
        <v>300</v>
      </c>
      <c r="B22" s="167">
        <v>384</v>
      </c>
      <c r="C22" s="169">
        <v>380</v>
      </c>
      <c r="D22" s="169">
        <v>4</v>
      </c>
      <c r="E22" s="169">
        <v>4</v>
      </c>
      <c r="F22" s="169">
        <v>67</v>
      </c>
      <c r="G22" s="169">
        <v>3</v>
      </c>
      <c r="H22" s="365" t="s">
        <v>114</v>
      </c>
      <c r="I22" s="170"/>
    </row>
    <row r="23" spans="1:9" ht="13.5" customHeight="1">
      <c r="A23" s="151" t="s">
        <v>15</v>
      </c>
      <c r="B23" s="171"/>
      <c r="C23" s="187"/>
      <c r="D23" s="187"/>
      <c r="E23" s="172">
        <f>SUM(E17:E22)</f>
        <v>135</v>
      </c>
      <c r="F23" s="353"/>
      <c r="G23" s="172">
        <f>SUM(G17:G22)</f>
        <v>2765</v>
      </c>
      <c r="H23" s="172">
        <f>SUM(H17:H22)</f>
        <v>2276</v>
      </c>
      <c r="I23" s="173"/>
    </row>
    <row r="24" ht="10.5">
      <c r="A24" s="121" t="s">
        <v>25</v>
      </c>
    </row>
    <row r="25" ht="10.5">
      <c r="A25" s="121" t="s">
        <v>54</v>
      </c>
    </row>
    <row r="26" ht="10.5">
      <c r="A26" s="121" t="s">
        <v>53</v>
      </c>
    </row>
    <row r="27" ht="10.5">
      <c r="A27" s="121" t="s">
        <v>52</v>
      </c>
    </row>
    <row r="28" ht="9.75" customHeight="1"/>
    <row r="29" ht="14.25">
      <c r="A29" s="133" t="s">
        <v>13</v>
      </c>
    </row>
    <row r="30" spans="9:10" ht="10.5">
      <c r="I30" s="122" t="s">
        <v>12</v>
      </c>
      <c r="J30" s="122"/>
    </row>
    <row r="31" spans="1:9" ht="13.5" customHeight="1">
      <c r="A31" s="911" t="s">
        <v>14</v>
      </c>
      <c r="B31" s="907" t="s">
        <v>47</v>
      </c>
      <c r="C31" s="909" t="s">
        <v>48</v>
      </c>
      <c r="D31" s="909" t="s">
        <v>49</v>
      </c>
      <c r="E31" s="896" t="s">
        <v>50</v>
      </c>
      <c r="F31" s="909" t="s">
        <v>61</v>
      </c>
      <c r="G31" s="909" t="s">
        <v>11</v>
      </c>
      <c r="H31" s="896" t="s">
        <v>46</v>
      </c>
      <c r="I31" s="899" t="s">
        <v>8</v>
      </c>
    </row>
    <row r="32" spans="1:9" ht="13.5" customHeight="1" thickBot="1">
      <c r="A32" s="912"/>
      <c r="B32" s="908"/>
      <c r="C32" s="910"/>
      <c r="D32" s="910"/>
      <c r="E32" s="897"/>
      <c r="F32" s="913"/>
      <c r="G32" s="913"/>
      <c r="H32" s="898"/>
      <c r="I32" s="900"/>
    </row>
    <row r="33" spans="1:9" ht="13.5" customHeight="1" thickTop="1">
      <c r="A33" s="134" t="s">
        <v>765</v>
      </c>
      <c r="B33" s="156">
        <v>4148</v>
      </c>
      <c r="C33" s="157">
        <v>4005</v>
      </c>
      <c r="D33" s="157">
        <v>143</v>
      </c>
      <c r="E33" s="157">
        <v>143</v>
      </c>
      <c r="F33" s="174">
        <v>195</v>
      </c>
      <c r="G33" s="157">
        <v>7865</v>
      </c>
      <c r="H33" s="174">
        <v>195</v>
      </c>
      <c r="I33" s="175"/>
    </row>
    <row r="34" spans="1:9" ht="13.5" customHeight="1">
      <c r="A34" s="138" t="s">
        <v>98</v>
      </c>
      <c r="B34" s="164">
        <v>80</v>
      </c>
      <c r="C34" s="181">
        <v>77</v>
      </c>
      <c r="D34" s="181">
        <v>3</v>
      </c>
      <c r="E34" s="181">
        <v>3</v>
      </c>
      <c r="F34" s="165" t="s">
        <v>114</v>
      </c>
      <c r="G34" s="165" t="s">
        <v>114</v>
      </c>
      <c r="H34" s="165" t="s">
        <v>114</v>
      </c>
      <c r="I34" s="166"/>
    </row>
    <row r="35" spans="1:9" ht="13.5" customHeight="1">
      <c r="A35" s="138" t="s">
        <v>302</v>
      </c>
      <c r="B35" s="164">
        <v>13669</v>
      </c>
      <c r="C35" s="181">
        <v>13204</v>
      </c>
      <c r="D35" s="181">
        <v>465</v>
      </c>
      <c r="E35" s="181">
        <v>465</v>
      </c>
      <c r="F35" s="165">
        <v>4030</v>
      </c>
      <c r="G35" s="165" t="s">
        <v>114</v>
      </c>
      <c r="H35" s="165" t="s">
        <v>114</v>
      </c>
      <c r="I35" s="166"/>
    </row>
    <row r="36" spans="1:9" ht="13.5" customHeight="1">
      <c r="A36" s="138" t="s">
        <v>347</v>
      </c>
      <c r="B36" s="164">
        <v>112</v>
      </c>
      <c r="C36" s="181">
        <v>109</v>
      </c>
      <c r="D36" s="181">
        <v>3</v>
      </c>
      <c r="E36" s="181">
        <v>3</v>
      </c>
      <c r="F36" s="165">
        <v>2</v>
      </c>
      <c r="G36" s="181">
        <v>92</v>
      </c>
      <c r="H36" s="181">
        <v>65</v>
      </c>
      <c r="I36" s="166"/>
    </row>
    <row r="37" spans="1:9" ht="13.5" customHeight="1">
      <c r="A37" s="138" t="s">
        <v>766</v>
      </c>
      <c r="B37" s="164">
        <v>2207</v>
      </c>
      <c r="C37" s="181">
        <v>2150</v>
      </c>
      <c r="D37" s="181">
        <v>57</v>
      </c>
      <c r="E37" s="181">
        <v>57</v>
      </c>
      <c r="F37" s="165">
        <v>15</v>
      </c>
      <c r="G37" s="181">
        <v>136</v>
      </c>
      <c r="H37" s="165">
        <v>5</v>
      </c>
      <c r="I37" s="166"/>
    </row>
    <row r="38" spans="1:9" ht="13.5" customHeight="1">
      <c r="A38" s="138" t="s">
        <v>767</v>
      </c>
      <c r="B38" s="164">
        <v>12</v>
      </c>
      <c r="C38" s="181">
        <v>10</v>
      </c>
      <c r="D38" s="181">
        <v>2</v>
      </c>
      <c r="E38" s="181">
        <v>2</v>
      </c>
      <c r="F38" s="165" t="s">
        <v>114</v>
      </c>
      <c r="G38" s="165" t="s">
        <v>114</v>
      </c>
      <c r="H38" s="165" t="s">
        <v>114</v>
      </c>
      <c r="I38" s="166"/>
    </row>
    <row r="39" spans="1:9" ht="13.5" customHeight="1">
      <c r="A39" s="138" t="s">
        <v>99</v>
      </c>
      <c r="B39" s="164">
        <v>1541</v>
      </c>
      <c r="C39" s="181">
        <v>1329</v>
      </c>
      <c r="D39" s="181">
        <v>212</v>
      </c>
      <c r="E39" s="181">
        <v>212</v>
      </c>
      <c r="F39" s="165" t="s">
        <v>114</v>
      </c>
      <c r="G39" s="165" t="s">
        <v>114</v>
      </c>
      <c r="H39" s="165" t="s">
        <v>114</v>
      </c>
      <c r="I39" s="166"/>
    </row>
    <row r="40" spans="1:9" ht="13.5" customHeight="1">
      <c r="A40" s="350" t="s">
        <v>768</v>
      </c>
      <c r="B40" s="177">
        <v>481</v>
      </c>
      <c r="C40" s="178">
        <v>464</v>
      </c>
      <c r="D40" s="178">
        <v>17</v>
      </c>
      <c r="E40" s="178">
        <v>17</v>
      </c>
      <c r="F40" s="179" t="s">
        <v>114</v>
      </c>
      <c r="G40" s="179" t="s">
        <v>114</v>
      </c>
      <c r="H40" s="179" t="s">
        <v>114</v>
      </c>
      <c r="I40" s="180"/>
    </row>
    <row r="41" spans="1:9" ht="13.5" customHeight="1">
      <c r="A41" s="145" t="s">
        <v>769</v>
      </c>
      <c r="B41" s="167">
        <v>99</v>
      </c>
      <c r="C41" s="169">
        <v>88</v>
      </c>
      <c r="D41" s="169">
        <v>11</v>
      </c>
      <c r="E41" s="169">
        <v>11</v>
      </c>
      <c r="F41" s="365">
        <v>2</v>
      </c>
      <c r="G41" s="365" t="s">
        <v>114</v>
      </c>
      <c r="H41" s="365" t="s">
        <v>114</v>
      </c>
      <c r="I41" s="170"/>
    </row>
    <row r="42" spans="1:9" ht="13.5" customHeight="1">
      <c r="A42" s="151" t="s">
        <v>16</v>
      </c>
      <c r="B42" s="171"/>
      <c r="C42" s="187"/>
      <c r="D42" s="187"/>
      <c r="E42" s="172">
        <f>SUM(E33:E41)</f>
        <v>913</v>
      </c>
      <c r="F42" s="353"/>
      <c r="G42" s="172">
        <f>SUM(G33:G41)</f>
        <v>8093</v>
      </c>
      <c r="H42" s="172">
        <f>SUM(H33:H41)</f>
        <v>265</v>
      </c>
      <c r="I42" s="188"/>
    </row>
    <row r="43" ht="9.75" customHeight="1">
      <c r="A43" s="189"/>
    </row>
    <row r="44" ht="14.25">
      <c r="A44" s="133" t="s">
        <v>62</v>
      </c>
    </row>
    <row r="45" ht="10.5">
      <c r="J45" s="122" t="s">
        <v>12</v>
      </c>
    </row>
    <row r="46" spans="1:10" ht="13.5" customHeight="1">
      <c r="A46" s="905" t="s">
        <v>17</v>
      </c>
      <c r="B46" s="907" t="s">
        <v>19</v>
      </c>
      <c r="C46" s="909" t="s">
        <v>51</v>
      </c>
      <c r="D46" s="909" t="s">
        <v>20</v>
      </c>
      <c r="E46" s="909" t="s">
        <v>21</v>
      </c>
      <c r="F46" s="909" t="s">
        <v>22</v>
      </c>
      <c r="G46" s="896" t="s">
        <v>23</v>
      </c>
      <c r="H46" s="896" t="s">
        <v>24</v>
      </c>
      <c r="I46" s="896" t="s">
        <v>66</v>
      </c>
      <c r="J46" s="899" t="s">
        <v>8</v>
      </c>
    </row>
    <row r="47" spans="1:10" ht="13.5" customHeight="1" thickBot="1">
      <c r="A47" s="906"/>
      <c r="B47" s="908"/>
      <c r="C47" s="910"/>
      <c r="D47" s="910"/>
      <c r="E47" s="910"/>
      <c r="F47" s="910"/>
      <c r="G47" s="897"/>
      <c r="H47" s="897"/>
      <c r="I47" s="898"/>
      <c r="J47" s="900"/>
    </row>
    <row r="48" spans="1:10" ht="13.5" customHeight="1" thickTop="1">
      <c r="A48" s="134" t="s">
        <v>770</v>
      </c>
      <c r="B48" s="156">
        <v>-167</v>
      </c>
      <c r="C48" s="157">
        <v>1</v>
      </c>
      <c r="D48" s="157">
        <v>1</v>
      </c>
      <c r="E48" s="157">
        <v>7</v>
      </c>
      <c r="F48" s="174" t="s">
        <v>114</v>
      </c>
      <c r="G48" s="174" t="s">
        <v>114</v>
      </c>
      <c r="H48" s="174" t="s">
        <v>114</v>
      </c>
      <c r="I48" s="174" t="s">
        <v>114</v>
      </c>
      <c r="J48" s="158"/>
    </row>
    <row r="49" spans="1:10" ht="13.5" customHeight="1">
      <c r="A49" s="138" t="s">
        <v>771</v>
      </c>
      <c r="B49" s="164">
        <v>-179</v>
      </c>
      <c r="C49" s="181">
        <v>295</v>
      </c>
      <c r="D49" s="181">
        <v>4</v>
      </c>
      <c r="E49" s="181">
        <v>3</v>
      </c>
      <c r="F49" s="181">
        <v>14</v>
      </c>
      <c r="G49" s="165" t="s">
        <v>114</v>
      </c>
      <c r="H49" s="165" t="s">
        <v>114</v>
      </c>
      <c r="I49" s="165" t="s">
        <v>114</v>
      </c>
      <c r="J49" s="166"/>
    </row>
    <row r="50" spans="1:10" ht="13.5" customHeight="1">
      <c r="A50" s="200" t="s">
        <v>18</v>
      </c>
      <c r="B50" s="215"/>
      <c r="C50" s="353"/>
      <c r="D50" s="172">
        <f>SUM(D48:D49)</f>
        <v>5</v>
      </c>
      <c r="E50" s="172">
        <f>SUM(E48:E49)</f>
        <v>10</v>
      </c>
      <c r="F50" s="172">
        <f>SUM(F49)</f>
        <v>14</v>
      </c>
      <c r="G50" s="559" t="s">
        <v>114</v>
      </c>
      <c r="H50" s="559" t="s">
        <v>114</v>
      </c>
      <c r="I50" s="559" t="s">
        <v>114</v>
      </c>
      <c r="J50" s="173"/>
    </row>
    <row r="51" ht="10.5">
      <c r="A51" s="121" t="s">
        <v>60</v>
      </c>
    </row>
    <row r="52" ht="9.75" customHeight="1"/>
    <row r="53" ht="14.25">
      <c r="A53" s="133" t="s">
        <v>43</v>
      </c>
    </row>
    <row r="54" ht="10.5">
      <c r="D54" s="122" t="s">
        <v>12</v>
      </c>
    </row>
    <row r="55" spans="1:4" ht="21.75" thickBot="1">
      <c r="A55" s="201" t="s">
        <v>36</v>
      </c>
      <c r="B55" s="202" t="s">
        <v>41</v>
      </c>
      <c r="C55" s="203" t="s">
        <v>42</v>
      </c>
      <c r="D55" s="204" t="s">
        <v>55</v>
      </c>
    </row>
    <row r="56" spans="1:4" ht="13.5" customHeight="1" thickTop="1">
      <c r="A56" s="205" t="s">
        <v>37</v>
      </c>
      <c r="B56" s="206"/>
      <c r="C56" s="157">
        <v>667</v>
      </c>
      <c r="D56" s="207"/>
    </row>
    <row r="57" spans="1:4" ht="13.5" customHeight="1">
      <c r="A57" s="208" t="s">
        <v>38</v>
      </c>
      <c r="B57" s="209"/>
      <c r="C57" s="181">
        <v>64</v>
      </c>
      <c r="D57" s="210"/>
    </row>
    <row r="58" spans="1:4" ht="13.5" customHeight="1">
      <c r="A58" s="211" t="s">
        <v>39</v>
      </c>
      <c r="B58" s="212"/>
      <c r="C58" s="169">
        <v>246</v>
      </c>
      <c r="D58" s="213"/>
    </row>
    <row r="59" spans="1:4" ht="13.5" customHeight="1">
      <c r="A59" s="214" t="s">
        <v>40</v>
      </c>
      <c r="B59" s="215"/>
      <c r="C59" s="172">
        <f>SUM(C56:C58)</f>
        <v>977</v>
      </c>
      <c r="D59" s="216"/>
    </row>
    <row r="60" spans="1:4" ht="10.5">
      <c r="A60" s="121" t="s">
        <v>64</v>
      </c>
      <c r="B60" s="217"/>
      <c r="C60" s="217"/>
      <c r="D60" s="217"/>
    </row>
    <row r="61" spans="1:4" ht="9.75" customHeight="1">
      <c r="A61" s="218"/>
      <c r="B61" s="217"/>
      <c r="C61" s="217"/>
      <c r="D61" s="217"/>
    </row>
    <row r="62" ht="14.25">
      <c r="A62" s="133" t="s">
        <v>63</v>
      </c>
    </row>
    <row r="63" ht="10.5" customHeight="1">
      <c r="A63" s="133"/>
    </row>
    <row r="64" spans="1:11" ht="21.75" thickBot="1">
      <c r="A64" s="201" t="s">
        <v>34</v>
      </c>
      <c r="B64" s="202" t="s">
        <v>41</v>
      </c>
      <c r="C64" s="203" t="s">
        <v>42</v>
      </c>
      <c r="D64" s="203" t="s">
        <v>55</v>
      </c>
      <c r="E64" s="219" t="s">
        <v>32</v>
      </c>
      <c r="F64" s="204" t="s">
        <v>33</v>
      </c>
      <c r="G64" s="901" t="s">
        <v>44</v>
      </c>
      <c r="H64" s="902"/>
      <c r="I64" s="202" t="s">
        <v>41</v>
      </c>
      <c r="J64" s="203" t="s">
        <v>42</v>
      </c>
      <c r="K64" s="204" t="s">
        <v>55</v>
      </c>
    </row>
    <row r="65" spans="1:11" ht="13.5" customHeight="1" thickTop="1">
      <c r="A65" s="205" t="s">
        <v>26</v>
      </c>
      <c r="B65" s="368">
        <v>10.33</v>
      </c>
      <c r="C65" s="369">
        <v>12.01</v>
      </c>
      <c r="D65" s="369">
        <v>1.68</v>
      </c>
      <c r="E65" s="370">
        <v>-15</v>
      </c>
      <c r="F65" s="371">
        <v>-20</v>
      </c>
      <c r="G65" s="978" t="s">
        <v>84</v>
      </c>
      <c r="H65" s="979"/>
      <c r="I65" s="220"/>
      <c r="J65" s="221">
        <v>61.1</v>
      </c>
      <c r="K65" s="222"/>
    </row>
    <row r="66" spans="1:11" ht="13.5" customHeight="1">
      <c r="A66" s="208" t="s">
        <v>27</v>
      </c>
      <c r="B66" s="223"/>
      <c r="C66" s="372">
        <v>19.64</v>
      </c>
      <c r="D66" s="373"/>
      <c r="E66" s="374">
        <v>-20</v>
      </c>
      <c r="F66" s="375">
        <v>-40</v>
      </c>
      <c r="G66" s="948" t="s">
        <v>772</v>
      </c>
      <c r="H66" s="949"/>
      <c r="I66" s="223"/>
      <c r="J66" s="224">
        <v>2</v>
      </c>
      <c r="K66" s="225"/>
    </row>
    <row r="67" spans="1:11" ht="13.5" customHeight="1">
      <c r="A67" s="208" t="s">
        <v>28</v>
      </c>
      <c r="B67" s="377">
        <v>10.2</v>
      </c>
      <c r="C67" s="224">
        <v>12.5</v>
      </c>
      <c r="D67" s="224">
        <v>2.3</v>
      </c>
      <c r="E67" s="378">
        <v>25</v>
      </c>
      <c r="F67" s="379">
        <v>35</v>
      </c>
      <c r="G67" s="948" t="s">
        <v>717</v>
      </c>
      <c r="H67" s="949"/>
      <c r="I67" s="223"/>
      <c r="J67" s="224">
        <v>1.9</v>
      </c>
      <c r="K67" s="225"/>
    </row>
    <row r="68" spans="1:11" ht="13.5" customHeight="1">
      <c r="A68" s="208" t="s">
        <v>29</v>
      </c>
      <c r="B68" s="380"/>
      <c r="C68" s="224">
        <v>60.3</v>
      </c>
      <c r="D68" s="381"/>
      <c r="E68" s="378">
        <v>350</v>
      </c>
      <c r="F68" s="382"/>
      <c r="G68" s="948"/>
      <c r="H68" s="949"/>
      <c r="I68" s="223"/>
      <c r="J68" s="224"/>
      <c r="K68" s="225"/>
    </row>
    <row r="69" spans="1:11" ht="13.5" customHeight="1">
      <c r="A69" s="208" t="s">
        <v>30</v>
      </c>
      <c r="B69" s="383">
        <v>0.48</v>
      </c>
      <c r="C69" s="372">
        <v>0.48</v>
      </c>
      <c r="D69" s="224">
        <v>0</v>
      </c>
      <c r="E69" s="384"/>
      <c r="F69" s="385"/>
      <c r="G69" s="948"/>
      <c r="H69" s="949"/>
      <c r="I69" s="223"/>
      <c r="J69" s="224"/>
      <c r="K69" s="225"/>
    </row>
    <row r="70" spans="1:11" ht="13.5" customHeight="1">
      <c r="A70" s="386" t="s">
        <v>31</v>
      </c>
      <c r="B70" s="387">
        <v>83.1</v>
      </c>
      <c r="C70" s="232">
        <v>81.3</v>
      </c>
      <c r="D70" s="232">
        <v>-1.8</v>
      </c>
      <c r="E70" s="389"/>
      <c r="F70" s="390"/>
      <c r="G70" s="894"/>
      <c r="H70" s="895"/>
      <c r="I70" s="231"/>
      <c r="J70" s="232"/>
      <c r="K70" s="233"/>
    </row>
    <row r="71" ht="10.5">
      <c r="A71" s="121" t="s">
        <v>65</v>
      </c>
    </row>
    <row r="72" ht="10.5">
      <c r="A72" s="121" t="s">
        <v>109</v>
      </c>
    </row>
  </sheetData>
  <sheetProtection password="81BD" sheet="1"/>
  <mergeCells count="43">
    <mergeCell ref="G66:H66"/>
    <mergeCell ref="G67:H67"/>
    <mergeCell ref="G68:H68"/>
    <mergeCell ref="G69:H69"/>
    <mergeCell ref="G70:H70"/>
    <mergeCell ref="G46:G47"/>
    <mergeCell ref="H46:H47"/>
    <mergeCell ref="I46:I47"/>
    <mergeCell ref="J46:J47"/>
    <mergeCell ref="G64:H64"/>
    <mergeCell ref="G65:H65"/>
    <mergeCell ref="A46:A47"/>
    <mergeCell ref="B46:B47"/>
    <mergeCell ref="C46:C47"/>
    <mergeCell ref="D46:D47"/>
    <mergeCell ref="E46:E47"/>
    <mergeCell ref="F46:F47"/>
    <mergeCell ref="I15:I16"/>
    <mergeCell ref="A31:A32"/>
    <mergeCell ref="B31:B32"/>
    <mergeCell ref="C31:C32"/>
    <mergeCell ref="D31:D32"/>
    <mergeCell ref="E31:E32"/>
    <mergeCell ref="F31:F32"/>
    <mergeCell ref="G31:G32"/>
    <mergeCell ref="H31:H32"/>
    <mergeCell ref="I31:I32"/>
    <mergeCell ref="G8:G9"/>
    <mergeCell ref="H8:H9"/>
    <mergeCell ref="A15:A16"/>
    <mergeCell ref="B15:B16"/>
    <mergeCell ref="C15:C16"/>
    <mergeCell ref="D15:D16"/>
    <mergeCell ref="E15:E16"/>
    <mergeCell ref="F15:F16"/>
    <mergeCell ref="G15:G16"/>
    <mergeCell ref="H15:H16"/>
    <mergeCell ref="A8:A9"/>
    <mergeCell ref="B8:B9"/>
    <mergeCell ref="C8:C9"/>
    <mergeCell ref="D8:D9"/>
    <mergeCell ref="E8:E9"/>
    <mergeCell ref="F8:F9"/>
  </mergeCells>
  <printOptions/>
  <pageMargins left="0.5511811023622047" right="0.3937007874015748" top="0.7086614173228347" bottom="0.31496062992125984" header="0.4330708661417323" footer="0.1968503937007874"/>
  <pageSetup horizontalDpi="600" verticalDpi="600" orientation="portrait" paperSize="9" scale="89" r:id="rId1"/>
  <colBreaks count="1" manualBreakCount="1">
    <brk id="11" max="72" man="1"/>
  </colBreaks>
</worksheet>
</file>

<file path=xl/worksheets/sheet36.xml><?xml version="1.0" encoding="utf-8"?>
<worksheet xmlns="http://schemas.openxmlformats.org/spreadsheetml/2006/main" xmlns:r="http://schemas.openxmlformats.org/officeDocument/2006/relationships">
  <dimension ref="A1:M71"/>
  <sheetViews>
    <sheetView zoomScaleSheetLayoutView="130" zoomScalePageLayoutView="0" workbookViewId="0" topLeftCell="A1">
      <selection activeCell="D29" sqref="D29"/>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773</v>
      </c>
      <c r="B4" s="124"/>
      <c r="G4" s="125" t="s">
        <v>56</v>
      </c>
      <c r="H4" s="126" t="s">
        <v>57</v>
      </c>
      <c r="I4" s="127" t="s">
        <v>58</v>
      </c>
      <c r="J4" s="128" t="s">
        <v>59</v>
      </c>
    </row>
    <row r="5" spans="7:10" ht="13.5" customHeight="1" thickTop="1">
      <c r="G5" s="129">
        <v>1539</v>
      </c>
      <c r="H5" s="130">
        <v>969</v>
      </c>
      <c r="I5" s="131">
        <v>156</v>
      </c>
      <c r="J5" s="132">
        <v>2664</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3593</v>
      </c>
      <c r="C10" s="136">
        <v>3400</v>
      </c>
      <c r="D10" s="136">
        <v>193</v>
      </c>
      <c r="E10" s="136">
        <v>181</v>
      </c>
      <c r="F10" s="136">
        <v>73</v>
      </c>
      <c r="G10" s="136">
        <v>3681</v>
      </c>
      <c r="H10" s="137" t="s">
        <v>774</v>
      </c>
    </row>
    <row r="11" spans="1:8" ht="13.5" customHeight="1">
      <c r="A11" s="802" t="s">
        <v>775</v>
      </c>
      <c r="B11" s="139">
        <v>52</v>
      </c>
      <c r="C11" s="140">
        <v>51</v>
      </c>
      <c r="D11" s="140">
        <v>1</v>
      </c>
      <c r="E11" s="140">
        <v>1</v>
      </c>
      <c r="F11" s="803" t="s">
        <v>114</v>
      </c>
      <c r="G11" s="803" t="s">
        <v>114</v>
      </c>
      <c r="H11" s="141"/>
    </row>
    <row r="12" spans="1:8" ht="13.5" customHeight="1">
      <c r="A12" s="151" t="s">
        <v>1</v>
      </c>
      <c r="B12" s="152">
        <f>SUM(B10:B11)</f>
        <v>3645</v>
      </c>
      <c r="C12" s="153">
        <f>SUM(C10:C11)</f>
        <v>3451</v>
      </c>
      <c r="D12" s="153">
        <f>SUM(D10:D11)</f>
        <v>194</v>
      </c>
      <c r="E12" s="153">
        <f>SUM(E10:E11)</f>
        <v>182</v>
      </c>
      <c r="F12" s="154"/>
      <c r="G12" s="153">
        <f>SUM(G10:G11)</f>
        <v>3681</v>
      </c>
      <c r="H12" s="155"/>
    </row>
    <row r="13" ht="9.75" customHeight="1"/>
    <row r="14" ht="14.25">
      <c r="A14" s="133" t="s">
        <v>10</v>
      </c>
    </row>
    <row r="15" spans="9:12" ht="10.5">
      <c r="I15" s="122" t="s">
        <v>12</v>
      </c>
      <c r="K15" s="122"/>
      <c r="L15" s="122"/>
    </row>
    <row r="16" spans="1:9" ht="13.5" customHeight="1">
      <c r="A16" s="911" t="s">
        <v>0</v>
      </c>
      <c r="B16" s="907" t="s">
        <v>47</v>
      </c>
      <c r="C16" s="909" t="s">
        <v>48</v>
      </c>
      <c r="D16" s="909" t="s">
        <v>49</v>
      </c>
      <c r="E16" s="896" t="s">
        <v>50</v>
      </c>
      <c r="F16" s="909" t="s">
        <v>61</v>
      </c>
      <c r="G16" s="909" t="s">
        <v>11</v>
      </c>
      <c r="H16" s="896" t="s">
        <v>45</v>
      </c>
      <c r="I16" s="899" t="s">
        <v>8</v>
      </c>
    </row>
    <row r="17" spans="1:9" ht="13.5" customHeight="1" thickBot="1">
      <c r="A17" s="912"/>
      <c r="B17" s="908"/>
      <c r="C17" s="910"/>
      <c r="D17" s="910"/>
      <c r="E17" s="897"/>
      <c r="F17" s="913"/>
      <c r="G17" s="913"/>
      <c r="H17" s="898"/>
      <c r="I17" s="900"/>
    </row>
    <row r="18" spans="1:9" ht="13.5" customHeight="1" thickTop="1">
      <c r="A18" s="134" t="s">
        <v>84</v>
      </c>
      <c r="B18" s="156">
        <v>197</v>
      </c>
      <c r="C18" s="157">
        <v>204</v>
      </c>
      <c r="D18" s="174">
        <v>-8</v>
      </c>
      <c r="E18" s="157">
        <v>46</v>
      </c>
      <c r="F18" s="157">
        <v>6</v>
      </c>
      <c r="G18" s="157">
        <v>3</v>
      </c>
      <c r="H18" s="354" t="s">
        <v>114</v>
      </c>
      <c r="I18" s="739" t="s">
        <v>515</v>
      </c>
    </row>
    <row r="19" spans="1:9" ht="13.5" customHeight="1">
      <c r="A19" s="804" t="s">
        <v>776</v>
      </c>
      <c r="B19" s="159">
        <v>587</v>
      </c>
      <c r="C19" s="160">
        <v>566</v>
      </c>
      <c r="D19" s="160">
        <v>21</v>
      </c>
      <c r="E19" s="160">
        <v>17</v>
      </c>
      <c r="F19" s="160">
        <v>238</v>
      </c>
      <c r="G19" s="160">
        <v>5339</v>
      </c>
      <c r="H19" s="160">
        <v>4106</v>
      </c>
      <c r="I19" s="739" t="s">
        <v>777</v>
      </c>
    </row>
    <row r="20" spans="1:9" ht="13.5" customHeight="1">
      <c r="A20" s="134" t="s">
        <v>717</v>
      </c>
      <c r="B20" s="159">
        <v>36</v>
      </c>
      <c r="C20" s="160">
        <v>33</v>
      </c>
      <c r="D20" s="160">
        <v>2</v>
      </c>
      <c r="E20" s="160">
        <v>2</v>
      </c>
      <c r="F20" s="160">
        <v>29</v>
      </c>
      <c r="G20" s="160">
        <v>357</v>
      </c>
      <c r="H20" s="160">
        <v>332</v>
      </c>
      <c r="I20" s="739" t="s">
        <v>777</v>
      </c>
    </row>
    <row r="21" spans="1:9" ht="13.5" customHeight="1">
      <c r="A21" s="138" t="s">
        <v>296</v>
      </c>
      <c r="B21" s="164">
        <v>1056</v>
      </c>
      <c r="C21" s="181">
        <v>1054</v>
      </c>
      <c r="D21" s="181">
        <v>2</v>
      </c>
      <c r="E21" s="181">
        <v>2</v>
      </c>
      <c r="F21" s="181">
        <v>92</v>
      </c>
      <c r="G21" s="349" t="s">
        <v>114</v>
      </c>
      <c r="H21" s="349" t="s">
        <v>114</v>
      </c>
      <c r="I21" s="166" t="s">
        <v>778</v>
      </c>
    </row>
    <row r="22" spans="1:9" ht="13.5" customHeight="1">
      <c r="A22" s="138" t="s">
        <v>250</v>
      </c>
      <c r="B22" s="164">
        <v>1133</v>
      </c>
      <c r="C22" s="181">
        <v>1111</v>
      </c>
      <c r="D22" s="181">
        <v>23</v>
      </c>
      <c r="E22" s="181">
        <v>23</v>
      </c>
      <c r="F22" s="181">
        <v>130</v>
      </c>
      <c r="G22" s="349" t="s">
        <v>114</v>
      </c>
      <c r="H22" s="349" t="s">
        <v>114</v>
      </c>
      <c r="I22" s="166"/>
    </row>
    <row r="23" spans="1:9" ht="13.5" customHeight="1">
      <c r="A23" s="145" t="s">
        <v>779</v>
      </c>
      <c r="B23" s="167">
        <v>696</v>
      </c>
      <c r="C23" s="169">
        <v>636</v>
      </c>
      <c r="D23" s="169">
        <v>60</v>
      </c>
      <c r="E23" s="169">
        <v>60</v>
      </c>
      <c r="F23" s="169">
        <v>130</v>
      </c>
      <c r="G23" s="352" t="s">
        <v>114</v>
      </c>
      <c r="H23" s="352" t="s">
        <v>114</v>
      </c>
      <c r="I23" s="170" t="s">
        <v>780</v>
      </c>
    </row>
    <row r="24" spans="1:9" ht="13.5" customHeight="1">
      <c r="A24" s="151" t="s">
        <v>15</v>
      </c>
      <c r="B24" s="171"/>
      <c r="C24" s="187"/>
      <c r="D24" s="187"/>
      <c r="E24" s="172">
        <f>SUM(E18:E23)</f>
        <v>150</v>
      </c>
      <c r="F24" s="353"/>
      <c r="G24" s="172">
        <f>SUM(G18:G23)</f>
        <v>5699</v>
      </c>
      <c r="H24" s="172">
        <f>SUM(H18:H23)</f>
        <v>4438</v>
      </c>
      <c r="I24" s="173"/>
    </row>
    <row r="25" ht="10.5">
      <c r="A25" s="121" t="s">
        <v>25</v>
      </c>
    </row>
    <row r="26" ht="10.5">
      <c r="A26" s="121" t="s">
        <v>54</v>
      </c>
    </row>
    <row r="27" ht="10.5">
      <c r="A27" s="121" t="s">
        <v>53</v>
      </c>
    </row>
    <row r="28" ht="10.5">
      <c r="A28" s="121" t="s">
        <v>52</v>
      </c>
    </row>
    <row r="29" ht="9.75" customHeight="1"/>
    <row r="30" ht="14.25">
      <c r="A30" s="133" t="s">
        <v>13</v>
      </c>
    </row>
    <row r="31" spans="9:10" ht="10.5">
      <c r="I31" s="122" t="s">
        <v>12</v>
      </c>
      <c r="J31" s="122"/>
    </row>
    <row r="32" spans="1:9" ht="13.5" customHeight="1">
      <c r="A32" s="911" t="s">
        <v>14</v>
      </c>
      <c r="B32" s="907" t="s">
        <v>47</v>
      </c>
      <c r="C32" s="909" t="s">
        <v>48</v>
      </c>
      <c r="D32" s="909" t="s">
        <v>49</v>
      </c>
      <c r="E32" s="896" t="s">
        <v>50</v>
      </c>
      <c r="F32" s="909" t="s">
        <v>61</v>
      </c>
      <c r="G32" s="909" t="s">
        <v>11</v>
      </c>
      <c r="H32" s="896" t="s">
        <v>46</v>
      </c>
      <c r="I32" s="899" t="s">
        <v>8</v>
      </c>
    </row>
    <row r="33" spans="1:9" ht="13.5" customHeight="1" thickBot="1">
      <c r="A33" s="912"/>
      <c r="B33" s="908"/>
      <c r="C33" s="910"/>
      <c r="D33" s="910"/>
      <c r="E33" s="897"/>
      <c r="F33" s="913"/>
      <c r="G33" s="913"/>
      <c r="H33" s="898"/>
      <c r="I33" s="900"/>
    </row>
    <row r="34" spans="1:9" ht="13.5" customHeight="1" thickTop="1">
      <c r="A34" s="134" t="s">
        <v>781</v>
      </c>
      <c r="B34" s="156">
        <v>4148</v>
      </c>
      <c r="C34" s="157">
        <v>4005</v>
      </c>
      <c r="D34" s="157">
        <v>143</v>
      </c>
      <c r="E34" s="157">
        <v>143</v>
      </c>
      <c r="F34" s="157">
        <v>195</v>
      </c>
      <c r="G34" s="157">
        <v>7865</v>
      </c>
      <c r="H34" s="157">
        <v>337</v>
      </c>
      <c r="I34" s="175"/>
    </row>
    <row r="35" spans="1:9" ht="13.5" customHeight="1">
      <c r="A35" s="138" t="s">
        <v>782</v>
      </c>
      <c r="B35" s="164">
        <v>2207</v>
      </c>
      <c r="C35" s="181">
        <v>2150</v>
      </c>
      <c r="D35" s="181">
        <v>57</v>
      </c>
      <c r="E35" s="181">
        <v>57</v>
      </c>
      <c r="F35" s="181">
        <v>15</v>
      </c>
      <c r="G35" s="181">
        <v>136</v>
      </c>
      <c r="H35" s="181">
        <v>8</v>
      </c>
      <c r="I35" s="166"/>
    </row>
    <row r="36" spans="1:9" ht="13.5" customHeight="1">
      <c r="A36" s="138" t="s">
        <v>380</v>
      </c>
      <c r="B36" s="164">
        <v>13669</v>
      </c>
      <c r="C36" s="181">
        <v>13204</v>
      </c>
      <c r="D36" s="181">
        <v>465</v>
      </c>
      <c r="E36" s="181">
        <v>465</v>
      </c>
      <c r="F36" s="349" t="s">
        <v>114</v>
      </c>
      <c r="G36" s="349" t="s">
        <v>114</v>
      </c>
      <c r="H36" s="349" t="s">
        <v>114</v>
      </c>
      <c r="I36" s="166"/>
    </row>
    <row r="37" spans="1:9" ht="13.5" customHeight="1">
      <c r="A37" s="138" t="s">
        <v>382</v>
      </c>
      <c r="B37" s="164">
        <v>80</v>
      </c>
      <c r="C37" s="181">
        <v>77</v>
      </c>
      <c r="D37" s="181">
        <v>3</v>
      </c>
      <c r="E37" s="181">
        <v>3</v>
      </c>
      <c r="F37" s="165">
        <v>4030</v>
      </c>
      <c r="G37" s="349" t="s">
        <v>114</v>
      </c>
      <c r="H37" s="349" t="s">
        <v>114</v>
      </c>
      <c r="I37" s="166"/>
    </row>
    <row r="38" spans="1:9" ht="13.5" customHeight="1">
      <c r="A38" s="138" t="s">
        <v>783</v>
      </c>
      <c r="B38" s="164">
        <v>12</v>
      </c>
      <c r="C38" s="181">
        <v>10</v>
      </c>
      <c r="D38" s="181">
        <v>2</v>
      </c>
      <c r="E38" s="181">
        <v>2</v>
      </c>
      <c r="F38" s="349" t="s">
        <v>114</v>
      </c>
      <c r="G38" s="349" t="s">
        <v>114</v>
      </c>
      <c r="H38" s="349" t="s">
        <v>114</v>
      </c>
      <c r="I38" s="166"/>
    </row>
    <row r="39" spans="1:9" ht="13.5" customHeight="1">
      <c r="A39" s="138" t="s">
        <v>384</v>
      </c>
      <c r="B39" s="164">
        <v>1541</v>
      </c>
      <c r="C39" s="181">
        <v>1329</v>
      </c>
      <c r="D39" s="181">
        <v>212</v>
      </c>
      <c r="E39" s="181">
        <v>212</v>
      </c>
      <c r="F39" s="349" t="s">
        <v>114</v>
      </c>
      <c r="G39" s="349" t="s">
        <v>114</v>
      </c>
      <c r="H39" s="349" t="s">
        <v>114</v>
      </c>
      <c r="I39" s="166"/>
    </row>
    <row r="40" spans="1:9" ht="13.5" customHeight="1">
      <c r="A40" s="138" t="s">
        <v>784</v>
      </c>
      <c r="B40" s="164">
        <v>99</v>
      </c>
      <c r="C40" s="181">
        <v>88</v>
      </c>
      <c r="D40" s="181">
        <v>11</v>
      </c>
      <c r="E40" s="181">
        <v>11</v>
      </c>
      <c r="F40" s="165">
        <v>2</v>
      </c>
      <c r="G40" s="349" t="s">
        <v>114</v>
      </c>
      <c r="H40" s="349" t="s">
        <v>114</v>
      </c>
      <c r="I40" s="739" t="s">
        <v>777</v>
      </c>
    </row>
    <row r="41" spans="1:9" ht="13.5" customHeight="1">
      <c r="A41" s="145" t="s">
        <v>768</v>
      </c>
      <c r="B41" s="167">
        <v>481</v>
      </c>
      <c r="C41" s="169">
        <v>464</v>
      </c>
      <c r="D41" s="365">
        <v>17</v>
      </c>
      <c r="E41" s="169">
        <v>17</v>
      </c>
      <c r="F41" s="352" t="s">
        <v>114</v>
      </c>
      <c r="G41" s="352" t="s">
        <v>114</v>
      </c>
      <c r="H41" s="352" t="s">
        <v>114</v>
      </c>
      <c r="I41" s="805" t="s">
        <v>85</v>
      </c>
    </row>
    <row r="42" spans="1:9" ht="13.5" customHeight="1">
      <c r="A42" s="151" t="s">
        <v>16</v>
      </c>
      <c r="B42" s="171"/>
      <c r="C42" s="187"/>
      <c r="D42" s="187"/>
      <c r="E42" s="172">
        <f>SUM(E34:E41)</f>
        <v>910</v>
      </c>
      <c r="F42" s="353"/>
      <c r="G42" s="172">
        <f>SUM(G34:G41)</f>
        <v>8001</v>
      </c>
      <c r="H42" s="172">
        <f>SUM(H34:H41)</f>
        <v>345</v>
      </c>
      <c r="I42" s="188"/>
    </row>
    <row r="43" ht="9.75" customHeight="1">
      <c r="A43" s="189"/>
    </row>
    <row r="44" ht="14.25">
      <c r="A44" s="133" t="s">
        <v>62</v>
      </c>
    </row>
    <row r="45" ht="10.5">
      <c r="J45" s="122" t="s">
        <v>12</v>
      </c>
    </row>
    <row r="46" spans="1:10" ht="13.5" customHeight="1">
      <c r="A46" s="905" t="s">
        <v>17</v>
      </c>
      <c r="B46" s="907" t="s">
        <v>19</v>
      </c>
      <c r="C46" s="909" t="s">
        <v>51</v>
      </c>
      <c r="D46" s="909" t="s">
        <v>20</v>
      </c>
      <c r="E46" s="909" t="s">
        <v>21</v>
      </c>
      <c r="F46" s="909" t="s">
        <v>22</v>
      </c>
      <c r="G46" s="896" t="s">
        <v>23</v>
      </c>
      <c r="H46" s="896" t="s">
        <v>24</v>
      </c>
      <c r="I46" s="896" t="s">
        <v>66</v>
      </c>
      <c r="J46" s="899" t="s">
        <v>8</v>
      </c>
    </row>
    <row r="47" spans="1:10" ht="13.5" customHeight="1" thickBot="1">
      <c r="A47" s="906"/>
      <c r="B47" s="908"/>
      <c r="C47" s="910"/>
      <c r="D47" s="910"/>
      <c r="E47" s="910"/>
      <c r="F47" s="910"/>
      <c r="G47" s="897"/>
      <c r="H47" s="897"/>
      <c r="I47" s="898"/>
      <c r="J47" s="900"/>
    </row>
    <row r="48" spans="1:10" ht="13.5" customHeight="1" thickTop="1">
      <c r="A48" s="134" t="s">
        <v>785</v>
      </c>
      <c r="B48" s="156">
        <v>0</v>
      </c>
      <c r="C48" s="157">
        <v>21</v>
      </c>
      <c r="D48" s="157">
        <v>5</v>
      </c>
      <c r="E48" s="354" t="s">
        <v>114</v>
      </c>
      <c r="F48" s="354" t="s">
        <v>114</v>
      </c>
      <c r="G48" s="354" t="s">
        <v>114</v>
      </c>
      <c r="H48" s="354" t="s">
        <v>114</v>
      </c>
      <c r="I48" s="354" t="s">
        <v>114</v>
      </c>
      <c r="J48" s="158"/>
    </row>
    <row r="49" spans="1:10" ht="13.5" customHeight="1">
      <c r="A49" s="200" t="s">
        <v>18</v>
      </c>
      <c r="B49" s="215"/>
      <c r="C49" s="353"/>
      <c r="D49" s="172">
        <f>SUM(D48)</f>
        <v>5</v>
      </c>
      <c r="E49" s="367" t="s">
        <v>114</v>
      </c>
      <c r="F49" s="367" t="s">
        <v>114</v>
      </c>
      <c r="G49" s="367" t="s">
        <v>114</v>
      </c>
      <c r="H49" s="367" t="s">
        <v>114</v>
      </c>
      <c r="I49" s="367" t="s">
        <v>114</v>
      </c>
      <c r="J49" s="173"/>
    </row>
    <row r="50" ht="10.5">
      <c r="A50" s="121" t="s">
        <v>60</v>
      </c>
    </row>
    <row r="51" ht="9.75" customHeight="1"/>
    <row r="52" ht="14.25">
      <c r="A52" s="133" t="s">
        <v>43</v>
      </c>
    </row>
    <row r="53" ht="10.5">
      <c r="D53" s="122" t="s">
        <v>12</v>
      </c>
    </row>
    <row r="54" spans="1:4" ht="21.75" thickBot="1">
      <c r="A54" s="201" t="s">
        <v>36</v>
      </c>
      <c r="B54" s="202" t="s">
        <v>41</v>
      </c>
      <c r="C54" s="203" t="s">
        <v>42</v>
      </c>
      <c r="D54" s="204" t="s">
        <v>55</v>
      </c>
    </row>
    <row r="55" spans="1:4" ht="13.5" customHeight="1" thickTop="1">
      <c r="A55" s="205" t="s">
        <v>37</v>
      </c>
      <c r="B55" s="206"/>
      <c r="C55" s="157">
        <v>899</v>
      </c>
      <c r="D55" s="207"/>
    </row>
    <row r="56" spans="1:4" ht="13.5" customHeight="1">
      <c r="A56" s="208" t="s">
        <v>38</v>
      </c>
      <c r="B56" s="209"/>
      <c r="C56" s="181">
        <v>67</v>
      </c>
      <c r="D56" s="210"/>
    </row>
    <row r="57" spans="1:4" ht="13.5" customHeight="1">
      <c r="A57" s="211" t="s">
        <v>39</v>
      </c>
      <c r="B57" s="212"/>
      <c r="C57" s="169">
        <v>1161</v>
      </c>
      <c r="D57" s="213"/>
    </row>
    <row r="58" spans="1:4" ht="13.5" customHeight="1">
      <c r="A58" s="214" t="s">
        <v>40</v>
      </c>
      <c r="B58" s="215"/>
      <c r="C58" s="172">
        <f>SUM(C55:C57)</f>
        <v>2127</v>
      </c>
      <c r="D58" s="216"/>
    </row>
    <row r="59" spans="1:4" ht="10.5">
      <c r="A59" s="121" t="s">
        <v>64</v>
      </c>
      <c r="B59" s="217"/>
      <c r="C59" s="217"/>
      <c r="D59" s="217"/>
    </row>
    <row r="60" spans="1:4" ht="9.75" customHeight="1">
      <c r="A60" s="218"/>
      <c r="B60" s="217"/>
      <c r="C60" s="217"/>
      <c r="D60" s="217"/>
    </row>
    <row r="61" ht="14.25">
      <c r="A61" s="133" t="s">
        <v>63</v>
      </c>
    </row>
    <row r="62" ht="10.5" customHeight="1">
      <c r="A62" s="133"/>
    </row>
    <row r="63" spans="1:11" ht="21.75" thickBot="1">
      <c r="A63" s="201" t="s">
        <v>34</v>
      </c>
      <c r="B63" s="202" t="s">
        <v>41</v>
      </c>
      <c r="C63" s="203" t="s">
        <v>42</v>
      </c>
      <c r="D63" s="203" t="s">
        <v>55</v>
      </c>
      <c r="E63" s="219" t="s">
        <v>32</v>
      </c>
      <c r="F63" s="204" t="s">
        <v>33</v>
      </c>
      <c r="G63" s="901" t="s">
        <v>44</v>
      </c>
      <c r="H63" s="902"/>
      <c r="I63" s="202" t="s">
        <v>41</v>
      </c>
      <c r="J63" s="203" t="s">
        <v>42</v>
      </c>
      <c r="K63" s="204" t="s">
        <v>55</v>
      </c>
    </row>
    <row r="64" spans="1:11" ht="13.5" customHeight="1" thickTop="1">
      <c r="A64" s="205" t="s">
        <v>26</v>
      </c>
      <c r="B64" s="368">
        <v>4.79</v>
      </c>
      <c r="C64" s="369">
        <v>6.85</v>
      </c>
      <c r="D64" s="369">
        <f>SUM(C64-B64)</f>
        <v>2.0599999999999996</v>
      </c>
      <c r="E64" s="370">
        <v>-15</v>
      </c>
      <c r="F64" s="371">
        <v>-20</v>
      </c>
      <c r="G64" s="946" t="s">
        <v>84</v>
      </c>
      <c r="H64" s="947"/>
      <c r="I64" s="220"/>
      <c r="J64" s="221">
        <v>24.7</v>
      </c>
      <c r="K64" s="222"/>
    </row>
    <row r="65" spans="1:11" ht="13.5" customHeight="1">
      <c r="A65" s="208" t="s">
        <v>27</v>
      </c>
      <c r="B65" s="223"/>
      <c r="C65" s="372">
        <v>12.46</v>
      </c>
      <c r="D65" s="373"/>
      <c r="E65" s="374">
        <v>-20</v>
      </c>
      <c r="F65" s="375">
        <v>-40</v>
      </c>
      <c r="G65" s="948" t="s">
        <v>158</v>
      </c>
      <c r="H65" s="949"/>
      <c r="I65" s="223"/>
      <c r="J65" s="224">
        <v>16.8</v>
      </c>
      <c r="K65" s="225"/>
    </row>
    <row r="66" spans="1:11" ht="13.5" customHeight="1">
      <c r="A66" s="208" t="s">
        <v>28</v>
      </c>
      <c r="B66" s="377">
        <v>8</v>
      </c>
      <c r="C66" s="224">
        <v>10.4</v>
      </c>
      <c r="D66" s="224">
        <f>SUM(C66-B66)</f>
        <v>2.4000000000000004</v>
      </c>
      <c r="E66" s="378">
        <v>25</v>
      </c>
      <c r="F66" s="379">
        <v>35</v>
      </c>
      <c r="G66" s="948" t="s">
        <v>161</v>
      </c>
      <c r="H66" s="949"/>
      <c r="I66" s="223"/>
      <c r="J66" s="224">
        <v>52</v>
      </c>
      <c r="K66" s="225"/>
    </row>
    <row r="67" spans="1:11" ht="13.5" customHeight="1">
      <c r="A67" s="208" t="s">
        <v>29</v>
      </c>
      <c r="B67" s="380"/>
      <c r="C67" s="224">
        <v>51.2</v>
      </c>
      <c r="D67" s="381"/>
      <c r="E67" s="378">
        <v>350</v>
      </c>
      <c r="F67" s="382"/>
      <c r="G67" s="948"/>
      <c r="H67" s="949"/>
      <c r="I67" s="223"/>
      <c r="J67" s="224"/>
      <c r="K67" s="225"/>
    </row>
    <row r="68" spans="1:11" ht="13.5" customHeight="1">
      <c r="A68" s="208" t="s">
        <v>30</v>
      </c>
      <c r="B68" s="383">
        <v>0.55</v>
      </c>
      <c r="C68" s="372">
        <v>0.55</v>
      </c>
      <c r="D68" s="224">
        <f>SUM(C68-B68)</f>
        <v>0</v>
      </c>
      <c r="E68" s="384"/>
      <c r="F68" s="385"/>
      <c r="G68" s="948"/>
      <c r="H68" s="949"/>
      <c r="I68" s="223"/>
      <c r="J68" s="224"/>
      <c r="K68" s="225"/>
    </row>
    <row r="69" spans="1:11" ht="13.5" customHeight="1">
      <c r="A69" s="386" t="s">
        <v>31</v>
      </c>
      <c r="B69" s="387">
        <v>83.1</v>
      </c>
      <c r="C69" s="232">
        <v>85.8</v>
      </c>
      <c r="D69" s="232">
        <f>SUM(C69-B69)</f>
        <v>2.700000000000003</v>
      </c>
      <c r="E69" s="389"/>
      <c r="F69" s="390"/>
      <c r="G69" s="894"/>
      <c r="H69" s="895"/>
      <c r="I69" s="231"/>
      <c r="J69" s="232"/>
      <c r="K69" s="233"/>
    </row>
    <row r="70" ht="10.5">
      <c r="A70" s="121" t="s">
        <v>65</v>
      </c>
    </row>
    <row r="71" ht="10.5">
      <c r="A71" s="121" t="s">
        <v>109</v>
      </c>
    </row>
  </sheetData>
  <sheetProtection password="81BD" sheet="1"/>
  <mergeCells count="43">
    <mergeCell ref="G65:H65"/>
    <mergeCell ref="G66:H66"/>
    <mergeCell ref="G67:H67"/>
    <mergeCell ref="G68:H68"/>
    <mergeCell ref="G69:H69"/>
    <mergeCell ref="G46:G47"/>
    <mergeCell ref="H46:H47"/>
    <mergeCell ref="I46:I47"/>
    <mergeCell ref="J46:J47"/>
    <mergeCell ref="G63:H63"/>
    <mergeCell ref="G64:H64"/>
    <mergeCell ref="A46:A47"/>
    <mergeCell ref="B46:B47"/>
    <mergeCell ref="C46:C47"/>
    <mergeCell ref="D46:D47"/>
    <mergeCell ref="E46:E47"/>
    <mergeCell ref="F46:F47"/>
    <mergeCell ref="I16:I17"/>
    <mergeCell ref="A32:A33"/>
    <mergeCell ref="B32:B33"/>
    <mergeCell ref="C32:C33"/>
    <mergeCell ref="D32:D33"/>
    <mergeCell ref="E32:E33"/>
    <mergeCell ref="F32:F33"/>
    <mergeCell ref="G32:G33"/>
    <mergeCell ref="H32:H33"/>
    <mergeCell ref="I32:I33"/>
    <mergeCell ref="G8:G9"/>
    <mergeCell ref="H8:H9"/>
    <mergeCell ref="A16:A17"/>
    <mergeCell ref="B16:B17"/>
    <mergeCell ref="C16:C17"/>
    <mergeCell ref="D16:D17"/>
    <mergeCell ref="E16:E17"/>
    <mergeCell ref="F16:F17"/>
    <mergeCell ref="G16:G17"/>
    <mergeCell ref="H16:H17"/>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xl/worksheets/sheet37.xml><?xml version="1.0" encoding="utf-8"?>
<worksheet xmlns="http://schemas.openxmlformats.org/spreadsheetml/2006/main" xmlns:r="http://schemas.openxmlformats.org/officeDocument/2006/relationships">
  <dimension ref="A1:M69"/>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786</v>
      </c>
      <c r="B4" s="124"/>
      <c r="G4" s="125" t="s">
        <v>56</v>
      </c>
      <c r="H4" s="126" t="s">
        <v>57</v>
      </c>
      <c r="I4" s="127" t="s">
        <v>58</v>
      </c>
      <c r="J4" s="128" t="s">
        <v>59</v>
      </c>
    </row>
    <row r="5" spans="7:10" ht="13.5" customHeight="1" thickTop="1">
      <c r="G5" s="129">
        <v>834</v>
      </c>
      <c r="H5" s="130">
        <v>906</v>
      </c>
      <c r="I5" s="131">
        <v>110</v>
      </c>
      <c r="J5" s="132">
        <v>1850</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2576</v>
      </c>
      <c r="C10" s="136">
        <v>2364</v>
      </c>
      <c r="D10" s="136">
        <v>212</v>
      </c>
      <c r="E10" s="136">
        <v>212</v>
      </c>
      <c r="F10" s="136">
        <v>1</v>
      </c>
      <c r="G10" s="136">
        <v>4442</v>
      </c>
      <c r="H10" s="137"/>
    </row>
    <row r="11" spans="1:8" ht="13.5" customHeight="1">
      <c r="A11" s="151" t="s">
        <v>1</v>
      </c>
      <c r="B11" s="152">
        <v>2576</v>
      </c>
      <c r="C11" s="153">
        <v>2364</v>
      </c>
      <c r="D11" s="153">
        <v>212</v>
      </c>
      <c r="E11" s="153">
        <v>212</v>
      </c>
      <c r="F11" s="154"/>
      <c r="G11" s="153">
        <v>4442</v>
      </c>
      <c r="H11" s="155"/>
    </row>
    <row r="12" ht="9.75" customHeight="1"/>
    <row r="13" ht="14.25">
      <c r="A13" s="133" t="s">
        <v>10</v>
      </c>
    </row>
    <row r="14" spans="9:12" ht="10.5">
      <c r="I14" s="122" t="s">
        <v>12</v>
      </c>
      <c r="K14" s="122"/>
      <c r="L14" s="122"/>
    </row>
    <row r="15" spans="1:9" ht="13.5" customHeight="1">
      <c r="A15" s="911" t="s">
        <v>0</v>
      </c>
      <c r="B15" s="907" t="s">
        <v>47</v>
      </c>
      <c r="C15" s="909" t="s">
        <v>48</v>
      </c>
      <c r="D15" s="909" t="s">
        <v>49</v>
      </c>
      <c r="E15" s="896" t="s">
        <v>50</v>
      </c>
      <c r="F15" s="909" t="s">
        <v>61</v>
      </c>
      <c r="G15" s="909" t="s">
        <v>11</v>
      </c>
      <c r="H15" s="896" t="s">
        <v>45</v>
      </c>
      <c r="I15" s="899" t="s">
        <v>8</v>
      </c>
    </row>
    <row r="16" spans="1:9" ht="13.5" customHeight="1" thickBot="1">
      <c r="A16" s="912"/>
      <c r="B16" s="908"/>
      <c r="C16" s="910"/>
      <c r="D16" s="910"/>
      <c r="E16" s="897"/>
      <c r="F16" s="913"/>
      <c r="G16" s="913"/>
      <c r="H16" s="898"/>
      <c r="I16" s="900"/>
    </row>
    <row r="17" spans="1:9" ht="13.5" customHeight="1" thickTop="1">
      <c r="A17" s="134" t="s">
        <v>127</v>
      </c>
      <c r="B17" s="156">
        <v>652</v>
      </c>
      <c r="C17" s="157">
        <v>531</v>
      </c>
      <c r="D17" s="157">
        <v>121</v>
      </c>
      <c r="E17" s="157">
        <v>121</v>
      </c>
      <c r="F17" s="157">
        <v>37</v>
      </c>
      <c r="G17" s="354" t="s">
        <v>114</v>
      </c>
      <c r="H17" s="354" t="s">
        <v>114</v>
      </c>
      <c r="I17" s="158"/>
    </row>
    <row r="18" spans="1:9" ht="13.5" customHeight="1">
      <c r="A18" s="138" t="s">
        <v>312</v>
      </c>
      <c r="B18" s="164">
        <v>707</v>
      </c>
      <c r="C18" s="181">
        <v>693</v>
      </c>
      <c r="D18" s="181">
        <v>14</v>
      </c>
      <c r="E18" s="181">
        <v>14</v>
      </c>
      <c r="F18" s="181">
        <v>73</v>
      </c>
      <c r="G18" s="349" t="s">
        <v>114</v>
      </c>
      <c r="H18" s="349" t="s">
        <v>114</v>
      </c>
      <c r="I18" s="166"/>
    </row>
    <row r="19" spans="1:9" ht="13.5" customHeight="1">
      <c r="A19" s="138" t="s">
        <v>129</v>
      </c>
      <c r="B19" s="164">
        <v>308</v>
      </c>
      <c r="C19" s="181">
        <v>296</v>
      </c>
      <c r="D19" s="181">
        <v>12</v>
      </c>
      <c r="E19" s="181">
        <v>12</v>
      </c>
      <c r="F19" s="181">
        <v>46</v>
      </c>
      <c r="G19" s="349" t="s">
        <v>114</v>
      </c>
      <c r="H19" s="349" t="s">
        <v>114</v>
      </c>
      <c r="I19" s="166"/>
    </row>
    <row r="20" spans="1:9" ht="13.5" customHeight="1">
      <c r="A20" s="350" t="s">
        <v>160</v>
      </c>
      <c r="B20" s="177">
        <v>138</v>
      </c>
      <c r="C20" s="178">
        <v>132</v>
      </c>
      <c r="D20" s="178">
        <v>6</v>
      </c>
      <c r="E20" s="178">
        <v>6</v>
      </c>
      <c r="F20" s="178">
        <v>37</v>
      </c>
      <c r="G20" s="178">
        <v>482</v>
      </c>
      <c r="H20" s="178">
        <v>173</v>
      </c>
      <c r="I20" s="180"/>
    </row>
    <row r="21" spans="1:9" ht="13.5" customHeight="1">
      <c r="A21" s="145" t="s">
        <v>158</v>
      </c>
      <c r="B21" s="167">
        <v>167</v>
      </c>
      <c r="C21" s="169">
        <v>161</v>
      </c>
      <c r="D21" s="169">
        <v>6</v>
      </c>
      <c r="E21" s="169">
        <v>6</v>
      </c>
      <c r="F21" s="169">
        <v>107</v>
      </c>
      <c r="G21" s="169">
        <v>1475</v>
      </c>
      <c r="H21" s="169">
        <v>833</v>
      </c>
      <c r="I21" s="170"/>
    </row>
    <row r="22" spans="1:9" ht="13.5" customHeight="1">
      <c r="A22" s="151" t="s">
        <v>15</v>
      </c>
      <c r="B22" s="171"/>
      <c r="C22" s="187"/>
      <c r="D22" s="187"/>
      <c r="E22" s="172">
        <f>SUM(E17:E21)</f>
        <v>159</v>
      </c>
      <c r="F22" s="353"/>
      <c r="G22" s="172">
        <f>SUM(G17:G21)</f>
        <v>1957</v>
      </c>
      <c r="H22" s="172">
        <f>SUM(H17:H21)</f>
        <v>1006</v>
      </c>
      <c r="I22" s="173"/>
    </row>
    <row r="23" ht="10.5">
      <c r="A23" s="121" t="s">
        <v>25</v>
      </c>
    </row>
    <row r="24" ht="10.5">
      <c r="A24" s="121" t="s">
        <v>54</v>
      </c>
    </row>
    <row r="25" ht="10.5">
      <c r="A25" s="121" t="s">
        <v>53</v>
      </c>
    </row>
    <row r="26" ht="10.5">
      <c r="A26" s="121" t="s">
        <v>52</v>
      </c>
    </row>
    <row r="27" ht="9.75" customHeight="1"/>
    <row r="28" ht="14.25">
      <c r="A28" s="133" t="s">
        <v>13</v>
      </c>
    </row>
    <row r="29" spans="9:10" ht="10.5">
      <c r="I29" s="122" t="s">
        <v>12</v>
      </c>
      <c r="J29" s="122"/>
    </row>
    <row r="30" spans="1:9" ht="13.5" customHeight="1">
      <c r="A30" s="911" t="s">
        <v>14</v>
      </c>
      <c r="B30" s="907" t="s">
        <v>47</v>
      </c>
      <c r="C30" s="909" t="s">
        <v>48</v>
      </c>
      <c r="D30" s="909" t="s">
        <v>49</v>
      </c>
      <c r="E30" s="896" t="s">
        <v>50</v>
      </c>
      <c r="F30" s="909" t="s">
        <v>61</v>
      </c>
      <c r="G30" s="909" t="s">
        <v>11</v>
      </c>
      <c r="H30" s="896" t="s">
        <v>46</v>
      </c>
      <c r="I30" s="899" t="s">
        <v>8</v>
      </c>
    </row>
    <row r="31" spans="1:9" ht="13.5" customHeight="1" thickBot="1">
      <c r="A31" s="912"/>
      <c r="B31" s="908"/>
      <c r="C31" s="910"/>
      <c r="D31" s="910"/>
      <c r="E31" s="897"/>
      <c r="F31" s="913"/>
      <c r="G31" s="913"/>
      <c r="H31" s="898"/>
      <c r="I31" s="900"/>
    </row>
    <row r="32" spans="1:9" ht="13.5" customHeight="1" thickTop="1">
      <c r="A32" s="138" t="s">
        <v>787</v>
      </c>
      <c r="B32" s="164">
        <v>99</v>
      </c>
      <c r="C32" s="181">
        <v>88</v>
      </c>
      <c r="D32" s="181">
        <v>11</v>
      </c>
      <c r="E32" s="181">
        <v>11</v>
      </c>
      <c r="F32" s="165">
        <v>2</v>
      </c>
      <c r="G32" s="349" t="s">
        <v>114</v>
      </c>
      <c r="H32" s="349" t="s">
        <v>114</v>
      </c>
      <c r="I32" s="166"/>
    </row>
    <row r="33" spans="1:9" ht="13.5" customHeight="1">
      <c r="A33" s="138" t="s">
        <v>346</v>
      </c>
      <c r="B33" s="164">
        <v>4148</v>
      </c>
      <c r="C33" s="181">
        <v>4005</v>
      </c>
      <c r="D33" s="181">
        <v>143</v>
      </c>
      <c r="E33" s="181">
        <v>143</v>
      </c>
      <c r="F33" s="181">
        <v>195</v>
      </c>
      <c r="G33" s="181">
        <v>7865</v>
      </c>
      <c r="H33" s="181">
        <v>196</v>
      </c>
      <c r="I33" s="166"/>
    </row>
    <row r="34" spans="1:9" ht="13.5" customHeight="1">
      <c r="A34" s="138" t="s">
        <v>348</v>
      </c>
      <c r="B34" s="164">
        <v>2207</v>
      </c>
      <c r="C34" s="181">
        <v>2150</v>
      </c>
      <c r="D34" s="181">
        <v>57</v>
      </c>
      <c r="E34" s="181">
        <v>57</v>
      </c>
      <c r="F34" s="181">
        <v>15</v>
      </c>
      <c r="G34" s="181">
        <v>136</v>
      </c>
      <c r="H34" s="181">
        <v>5</v>
      </c>
      <c r="I34" s="166"/>
    </row>
    <row r="35" spans="1:9" ht="13.5" customHeight="1">
      <c r="A35" s="138" t="s">
        <v>350</v>
      </c>
      <c r="B35" s="164">
        <v>12</v>
      </c>
      <c r="C35" s="181">
        <v>10</v>
      </c>
      <c r="D35" s="181">
        <v>2</v>
      </c>
      <c r="E35" s="181">
        <v>2</v>
      </c>
      <c r="F35" s="349" t="s">
        <v>114</v>
      </c>
      <c r="G35" s="349" t="s">
        <v>114</v>
      </c>
      <c r="H35" s="349" t="s">
        <v>114</v>
      </c>
      <c r="I35" s="166"/>
    </row>
    <row r="36" spans="1:9" ht="13.5" customHeight="1">
      <c r="A36" s="138" t="s">
        <v>98</v>
      </c>
      <c r="B36" s="164">
        <v>80</v>
      </c>
      <c r="C36" s="181">
        <v>77</v>
      </c>
      <c r="D36" s="181">
        <v>3</v>
      </c>
      <c r="E36" s="181">
        <v>3</v>
      </c>
      <c r="F36" s="349" t="s">
        <v>114</v>
      </c>
      <c r="G36" s="349" t="s">
        <v>114</v>
      </c>
      <c r="H36" s="349" t="s">
        <v>114</v>
      </c>
      <c r="I36" s="166"/>
    </row>
    <row r="37" spans="1:9" ht="13.5" customHeight="1">
      <c r="A37" s="138" t="s">
        <v>302</v>
      </c>
      <c r="B37" s="164">
        <v>13669</v>
      </c>
      <c r="C37" s="181">
        <v>13204</v>
      </c>
      <c r="D37" s="181">
        <v>465</v>
      </c>
      <c r="E37" s="181">
        <v>465</v>
      </c>
      <c r="F37" s="181">
        <v>4030</v>
      </c>
      <c r="G37" s="349" t="s">
        <v>114</v>
      </c>
      <c r="H37" s="349" t="s">
        <v>114</v>
      </c>
      <c r="I37" s="166"/>
    </row>
    <row r="38" spans="1:9" ht="13.5" customHeight="1">
      <c r="A38" s="138" t="s">
        <v>99</v>
      </c>
      <c r="B38" s="164">
        <v>1541</v>
      </c>
      <c r="C38" s="181">
        <v>1329</v>
      </c>
      <c r="D38" s="181">
        <v>212</v>
      </c>
      <c r="E38" s="181">
        <v>212</v>
      </c>
      <c r="F38" s="349" t="s">
        <v>114</v>
      </c>
      <c r="G38" s="349" t="s">
        <v>114</v>
      </c>
      <c r="H38" s="349" t="s">
        <v>114</v>
      </c>
      <c r="I38" s="166"/>
    </row>
    <row r="39" spans="1:9" ht="13.5" customHeight="1">
      <c r="A39" s="138" t="s">
        <v>351</v>
      </c>
      <c r="B39" s="164">
        <v>481</v>
      </c>
      <c r="C39" s="181">
        <v>464</v>
      </c>
      <c r="D39" s="181">
        <v>17</v>
      </c>
      <c r="E39" s="181">
        <v>17</v>
      </c>
      <c r="F39" s="349" t="s">
        <v>114</v>
      </c>
      <c r="G39" s="349" t="s">
        <v>114</v>
      </c>
      <c r="H39" s="349" t="s">
        <v>114</v>
      </c>
      <c r="I39" s="166"/>
    </row>
    <row r="40" spans="1:9" ht="13.5" customHeight="1">
      <c r="A40" s="151" t="s">
        <v>16</v>
      </c>
      <c r="B40" s="171"/>
      <c r="C40" s="187"/>
      <c r="D40" s="187"/>
      <c r="E40" s="172">
        <f>SUM(E32:E39)</f>
        <v>910</v>
      </c>
      <c r="F40" s="353"/>
      <c r="G40" s="172">
        <f>SUM(G32:G39)</f>
        <v>8001</v>
      </c>
      <c r="H40" s="172">
        <f>SUM(H32:H39)</f>
        <v>201</v>
      </c>
      <c r="I40" s="188"/>
    </row>
    <row r="41" ht="9.75" customHeight="1">
      <c r="A41" s="189"/>
    </row>
    <row r="42" ht="14.25">
      <c r="A42" s="133" t="s">
        <v>62</v>
      </c>
    </row>
    <row r="43" ht="10.5">
      <c r="J43" s="122" t="s">
        <v>12</v>
      </c>
    </row>
    <row r="44" spans="1:10" ht="13.5" customHeight="1">
      <c r="A44" s="905" t="s">
        <v>17</v>
      </c>
      <c r="B44" s="907" t="s">
        <v>19</v>
      </c>
      <c r="C44" s="909" t="s">
        <v>51</v>
      </c>
      <c r="D44" s="909" t="s">
        <v>20</v>
      </c>
      <c r="E44" s="909" t="s">
        <v>21</v>
      </c>
      <c r="F44" s="909" t="s">
        <v>22</v>
      </c>
      <c r="G44" s="896" t="s">
        <v>23</v>
      </c>
      <c r="H44" s="896" t="s">
        <v>24</v>
      </c>
      <c r="I44" s="896" t="s">
        <v>66</v>
      </c>
      <c r="J44" s="899" t="s">
        <v>8</v>
      </c>
    </row>
    <row r="45" spans="1:10" ht="13.5" customHeight="1" thickBot="1">
      <c r="A45" s="906"/>
      <c r="B45" s="908"/>
      <c r="C45" s="910"/>
      <c r="D45" s="910"/>
      <c r="E45" s="910"/>
      <c r="F45" s="910"/>
      <c r="G45" s="897"/>
      <c r="H45" s="897"/>
      <c r="I45" s="898"/>
      <c r="J45" s="900"/>
    </row>
    <row r="46" spans="1:10" ht="13.5" customHeight="1" thickTop="1">
      <c r="A46" s="134" t="s">
        <v>788</v>
      </c>
      <c r="B46" s="156">
        <v>3</v>
      </c>
      <c r="C46" s="157">
        <v>53</v>
      </c>
      <c r="D46" s="157">
        <v>11</v>
      </c>
      <c r="E46" s="354" t="s">
        <v>114</v>
      </c>
      <c r="F46" s="354" t="s">
        <v>114</v>
      </c>
      <c r="G46" s="354" t="s">
        <v>114</v>
      </c>
      <c r="H46" s="354" t="s">
        <v>114</v>
      </c>
      <c r="I46" s="354" t="s">
        <v>114</v>
      </c>
      <c r="J46" s="158"/>
    </row>
    <row r="47" spans="1:10" ht="13.5" customHeight="1">
      <c r="A47" s="200" t="s">
        <v>18</v>
      </c>
      <c r="B47" s="215"/>
      <c r="C47" s="353"/>
      <c r="D47" s="172">
        <f>SUM(D46)</f>
        <v>11</v>
      </c>
      <c r="E47" s="367" t="s">
        <v>114</v>
      </c>
      <c r="F47" s="367" t="s">
        <v>114</v>
      </c>
      <c r="G47" s="367" t="s">
        <v>114</v>
      </c>
      <c r="H47" s="367" t="s">
        <v>114</v>
      </c>
      <c r="I47" s="367" t="s">
        <v>114</v>
      </c>
      <c r="J47" s="173"/>
    </row>
    <row r="48" ht="10.5">
      <c r="A48" s="121" t="s">
        <v>60</v>
      </c>
    </row>
    <row r="49" ht="9.75" customHeight="1"/>
    <row r="50" ht="14.25">
      <c r="A50" s="133" t="s">
        <v>43</v>
      </c>
    </row>
    <row r="51" ht="10.5">
      <c r="D51" s="122" t="s">
        <v>12</v>
      </c>
    </row>
    <row r="52" spans="1:4" ht="21.75" thickBot="1">
      <c r="A52" s="201" t="s">
        <v>36</v>
      </c>
      <c r="B52" s="202" t="s">
        <v>41</v>
      </c>
      <c r="C52" s="203" t="s">
        <v>42</v>
      </c>
      <c r="D52" s="204" t="s">
        <v>55</v>
      </c>
    </row>
    <row r="53" spans="1:4" ht="13.5" customHeight="1" thickTop="1">
      <c r="A53" s="205" t="s">
        <v>37</v>
      </c>
      <c r="B53" s="206"/>
      <c r="C53" s="157">
        <v>567</v>
      </c>
      <c r="D53" s="207"/>
    </row>
    <row r="54" spans="1:4" ht="13.5" customHeight="1">
      <c r="A54" s="208" t="s">
        <v>38</v>
      </c>
      <c r="B54" s="209"/>
      <c r="C54" s="181">
        <v>171</v>
      </c>
      <c r="D54" s="210"/>
    </row>
    <row r="55" spans="1:4" ht="13.5" customHeight="1">
      <c r="A55" s="211" t="s">
        <v>39</v>
      </c>
      <c r="B55" s="212"/>
      <c r="C55" s="169">
        <v>422</v>
      </c>
      <c r="D55" s="213"/>
    </row>
    <row r="56" spans="1:4" ht="13.5" customHeight="1">
      <c r="A56" s="214" t="s">
        <v>40</v>
      </c>
      <c r="B56" s="215"/>
      <c r="C56" s="172">
        <f>SUM(C53:C55)</f>
        <v>1160</v>
      </c>
      <c r="D56" s="216"/>
    </row>
    <row r="57" spans="1:4" ht="10.5">
      <c r="A57" s="121" t="s">
        <v>64</v>
      </c>
      <c r="B57" s="217"/>
      <c r="C57" s="217"/>
      <c r="D57" s="217"/>
    </row>
    <row r="58" spans="1:4" ht="9.75" customHeight="1">
      <c r="A58" s="218"/>
      <c r="B58" s="217"/>
      <c r="C58" s="217"/>
      <c r="D58" s="217"/>
    </row>
    <row r="59" ht="14.25">
      <c r="A59" s="133" t="s">
        <v>63</v>
      </c>
    </row>
    <row r="60" ht="10.5" customHeight="1">
      <c r="A60" s="133"/>
    </row>
    <row r="61" spans="1:11" ht="21.75" thickBot="1">
      <c r="A61" s="201" t="s">
        <v>34</v>
      </c>
      <c r="B61" s="202" t="s">
        <v>41</v>
      </c>
      <c r="C61" s="203" t="s">
        <v>42</v>
      </c>
      <c r="D61" s="203" t="s">
        <v>55</v>
      </c>
      <c r="E61" s="219" t="s">
        <v>32</v>
      </c>
      <c r="F61" s="204" t="s">
        <v>33</v>
      </c>
      <c r="G61" s="901" t="s">
        <v>44</v>
      </c>
      <c r="H61" s="902"/>
      <c r="I61" s="202" t="s">
        <v>41</v>
      </c>
      <c r="J61" s="203" t="s">
        <v>42</v>
      </c>
      <c r="K61" s="204" t="s">
        <v>55</v>
      </c>
    </row>
    <row r="62" spans="1:11" ht="13.5" customHeight="1" thickTop="1">
      <c r="A62" s="205" t="s">
        <v>26</v>
      </c>
      <c r="B62" s="368">
        <v>11.2</v>
      </c>
      <c r="C62" s="369">
        <v>11.45</v>
      </c>
      <c r="D62" s="369">
        <v>0.25</v>
      </c>
      <c r="E62" s="370">
        <v>-15</v>
      </c>
      <c r="F62" s="371">
        <v>-20</v>
      </c>
      <c r="G62" s="978" t="s">
        <v>789</v>
      </c>
      <c r="H62" s="979"/>
      <c r="I62" s="220"/>
      <c r="J62" s="221">
        <v>6.8</v>
      </c>
      <c r="K62" s="222"/>
    </row>
    <row r="63" spans="1:11" ht="13.5" customHeight="1">
      <c r="A63" s="208" t="s">
        <v>27</v>
      </c>
      <c r="B63" s="223"/>
      <c r="C63" s="372">
        <v>20.09</v>
      </c>
      <c r="D63" s="373"/>
      <c r="E63" s="374">
        <v>-20</v>
      </c>
      <c r="F63" s="375">
        <v>-40</v>
      </c>
      <c r="G63" s="948" t="s">
        <v>158</v>
      </c>
      <c r="H63" s="949"/>
      <c r="I63" s="223"/>
      <c r="J63" s="224">
        <v>31.8</v>
      </c>
      <c r="K63" s="225"/>
    </row>
    <row r="64" spans="1:11" ht="13.5" customHeight="1">
      <c r="A64" s="208" t="s">
        <v>28</v>
      </c>
      <c r="B64" s="377">
        <v>10.7</v>
      </c>
      <c r="C64" s="224">
        <v>11.2</v>
      </c>
      <c r="D64" s="224">
        <v>0.5</v>
      </c>
      <c r="E64" s="378">
        <v>25</v>
      </c>
      <c r="F64" s="379">
        <v>35</v>
      </c>
      <c r="G64" s="948"/>
      <c r="H64" s="949"/>
      <c r="I64" s="223"/>
      <c r="J64" s="224"/>
      <c r="K64" s="225"/>
    </row>
    <row r="65" spans="1:11" ht="13.5" customHeight="1">
      <c r="A65" s="208" t="s">
        <v>29</v>
      </c>
      <c r="B65" s="380"/>
      <c r="C65" s="224">
        <v>75.3</v>
      </c>
      <c r="D65" s="381"/>
      <c r="E65" s="378">
        <v>350</v>
      </c>
      <c r="F65" s="382"/>
      <c r="G65" s="948"/>
      <c r="H65" s="949"/>
      <c r="I65" s="223"/>
      <c r="J65" s="224"/>
      <c r="K65" s="225"/>
    </row>
    <row r="66" spans="1:11" ht="13.5" customHeight="1">
      <c r="A66" s="208" t="s">
        <v>30</v>
      </c>
      <c r="B66" s="383">
        <v>0.42</v>
      </c>
      <c r="C66" s="372">
        <v>0.42</v>
      </c>
      <c r="D66" s="224">
        <v>0</v>
      </c>
      <c r="E66" s="384"/>
      <c r="F66" s="385"/>
      <c r="G66" s="948"/>
      <c r="H66" s="949"/>
      <c r="I66" s="223"/>
      <c r="J66" s="224"/>
      <c r="K66" s="225"/>
    </row>
    <row r="67" spans="1:11" ht="13.5" customHeight="1">
      <c r="A67" s="386" t="s">
        <v>31</v>
      </c>
      <c r="B67" s="387">
        <v>88</v>
      </c>
      <c r="C67" s="232">
        <v>86.2</v>
      </c>
      <c r="D67" s="232">
        <v>-1.8</v>
      </c>
      <c r="E67" s="389"/>
      <c r="F67" s="390"/>
      <c r="G67" s="894"/>
      <c r="H67" s="895"/>
      <c r="I67" s="231"/>
      <c r="J67" s="232"/>
      <c r="K67" s="233"/>
    </row>
    <row r="68" ht="10.5">
      <c r="A68" s="121" t="s">
        <v>65</v>
      </c>
    </row>
    <row r="69" ht="10.5">
      <c r="A69" s="121" t="s">
        <v>109</v>
      </c>
    </row>
  </sheetData>
  <sheetProtection password="81BD" sheet="1"/>
  <mergeCells count="43">
    <mergeCell ref="G63:H63"/>
    <mergeCell ref="G64:H64"/>
    <mergeCell ref="G65:H65"/>
    <mergeCell ref="G66:H66"/>
    <mergeCell ref="G67:H67"/>
    <mergeCell ref="G44:G45"/>
    <mergeCell ref="H44:H45"/>
    <mergeCell ref="I44:I45"/>
    <mergeCell ref="J44:J45"/>
    <mergeCell ref="G61:H61"/>
    <mergeCell ref="G62:H62"/>
    <mergeCell ref="A44:A45"/>
    <mergeCell ref="B44:B45"/>
    <mergeCell ref="C44:C45"/>
    <mergeCell ref="D44:D45"/>
    <mergeCell ref="E44:E45"/>
    <mergeCell ref="F44:F45"/>
    <mergeCell ref="I15:I16"/>
    <mergeCell ref="A30:A31"/>
    <mergeCell ref="B30:B31"/>
    <mergeCell ref="C30:C31"/>
    <mergeCell ref="D30:D31"/>
    <mergeCell ref="E30:E31"/>
    <mergeCell ref="F30:F31"/>
    <mergeCell ref="G30:G31"/>
    <mergeCell ref="H30:H31"/>
    <mergeCell ref="I30:I31"/>
    <mergeCell ref="G8:G9"/>
    <mergeCell ref="H8:H9"/>
    <mergeCell ref="A15:A16"/>
    <mergeCell ref="B15:B16"/>
    <mergeCell ref="C15:C16"/>
    <mergeCell ref="D15:D16"/>
    <mergeCell ref="E15:E16"/>
    <mergeCell ref="F15:F16"/>
    <mergeCell ref="G15:G16"/>
    <mergeCell ref="H15:H16"/>
    <mergeCell ref="A8:A9"/>
    <mergeCell ref="B8:B9"/>
    <mergeCell ref="C8:C9"/>
    <mergeCell ref="D8:D9"/>
    <mergeCell ref="E8:E9"/>
    <mergeCell ref="F8:F9"/>
  </mergeCells>
  <printOptions/>
  <pageMargins left="0.4330708661417323" right="0.3937007874015748" top="0.71" bottom="0.3" header="0.45" footer="0.2"/>
  <pageSetup horizontalDpi="600" verticalDpi="600" orientation="portrait" paperSize="9" scale="89" r:id="rId1"/>
  <colBreaks count="1" manualBreakCount="1">
    <brk id="11" max="72" man="1"/>
  </colBreaks>
</worksheet>
</file>

<file path=xl/worksheets/sheet38.xml><?xml version="1.0" encoding="utf-8"?>
<worksheet xmlns="http://schemas.openxmlformats.org/spreadsheetml/2006/main" xmlns:r="http://schemas.openxmlformats.org/officeDocument/2006/relationships">
  <dimension ref="A1:M74"/>
  <sheetViews>
    <sheetView view="pageBreakPreview" zoomScale="130" zoomScaleNormal="150" zoomScaleSheetLayoutView="130" zoomScalePageLayoutView="0" workbookViewId="0" topLeftCell="A1">
      <selection activeCell="D5" sqref="D5"/>
    </sheetView>
  </sheetViews>
  <sheetFormatPr defaultColWidth="9.00390625" defaultRowHeight="13.5" customHeight="1"/>
  <cols>
    <col min="1" max="1" width="16.625" style="11" customWidth="1"/>
    <col min="2" max="16384" width="9.00390625" style="11" customWidth="1"/>
  </cols>
  <sheetData>
    <row r="1" spans="1:13" ht="21" customHeight="1">
      <c r="A1" s="9" t="s">
        <v>35</v>
      </c>
      <c r="B1" s="10"/>
      <c r="C1" s="10"/>
      <c r="D1" s="10"/>
      <c r="E1" s="10"/>
      <c r="F1" s="10"/>
      <c r="G1" s="10"/>
      <c r="H1" s="10"/>
      <c r="I1" s="10"/>
      <c r="J1" s="10"/>
      <c r="K1" s="10"/>
      <c r="L1" s="806"/>
      <c r="M1" s="10"/>
    </row>
    <row r="2" spans="1:13" ht="13.5" customHeight="1">
      <c r="A2" s="9"/>
      <c r="B2" s="10"/>
      <c r="C2" s="10"/>
      <c r="D2" s="10"/>
      <c r="E2" s="10"/>
      <c r="F2" s="10"/>
      <c r="G2" s="10"/>
      <c r="H2" s="10"/>
      <c r="I2" s="10"/>
      <c r="J2" s="10"/>
      <c r="K2" s="10"/>
      <c r="L2" s="10"/>
      <c r="M2" s="10"/>
    </row>
    <row r="3" ht="13.5" customHeight="1">
      <c r="J3" s="12" t="s">
        <v>12</v>
      </c>
    </row>
    <row r="4" spans="1:10" ht="21" customHeight="1" thickBot="1">
      <c r="A4" s="13" t="s">
        <v>790</v>
      </c>
      <c r="B4" s="14"/>
      <c r="G4" s="125" t="s">
        <v>56</v>
      </c>
      <c r="H4" s="126" t="s">
        <v>57</v>
      </c>
      <c r="I4" s="127" t="s">
        <v>58</v>
      </c>
      <c r="J4" s="128" t="s">
        <v>59</v>
      </c>
    </row>
    <row r="5" spans="7:10" ht="13.5" customHeight="1" thickTop="1">
      <c r="G5" s="645">
        <v>1836</v>
      </c>
      <c r="H5" s="646">
        <v>1660</v>
      </c>
      <c r="I5" s="647">
        <v>177</v>
      </c>
      <c r="J5" s="771">
        <v>3673</v>
      </c>
    </row>
    <row r="6" ht="14.25">
      <c r="A6" s="19" t="s">
        <v>2</v>
      </c>
    </row>
    <row r="7" spans="8:9" ht="10.5">
      <c r="H7" s="12" t="s">
        <v>12</v>
      </c>
      <c r="I7" s="1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20" t="s">
        <v>9</v>
      </c>
      <c r="B10" s="682">
        <v>5428</v>
      </c>
      <c r="C10" s="587">
        <v>5209</v>
      </c>
      <c r="D10" s="587">
        <v>220</v>
      </c>
      <c r="E10" s="587">
        <v>220</v>
      </c>
      <c r="F10" s="587">
        <v>75</v>
      </c>
      <c r="G10" s="587">
        <v>4834</v>
      </c>
      <c r="H10" s="588" t="s">
        <v>791</v>
      </c>
    </row>
    <row r="11" spans="1:8" ht="13.5" customHeight="1">
      <c r="A11" s="29"/>
      <c r="B11" s="684"/>
      <c r="C11" s="147"/>
      <c r="D11" s="147"/>
      <c r="E11" s="147"/>
      <c r="F11" s="147"/>
      <c r="G11" s="147"/>
      <c r="H11" s="591"/>
    </row>
    <row r="12" spans="1:8" ht="13.5" customHeight="1">
      <c r="A12" s="34" t="s">
        <v>1</v>
      </c>
      <c r="B12" s="618">
        <f>SUM(B10:B11)</f>
        <v>5428</v>
      </c>
      <c r="C12" s="593">
        <f>SUM(C10:C11)</f>
        <v>5209</v>
      </c>
      <c r="D12" s="593">
        <f>SUM(D10:D11)</f>
        <v>220</v>
      </c>
      <c r="E12" s="593">
        <f>SUM(E10:E11)</f>
        <v>220</v>
      </c>
      <c r="F12" s="592"/>
      <c r="G12" s="593">
        <f>SUM(G10:G11)</f>
        <v>4834</v>
      </c>
      <c r="H12" s="594"/>
    </row>
    <row r="13" ht="9.75" customHeight="1"/>
    <row r="14" ht="14.25">
      <c r="A14" s="19" t="s">
        <v>10</v>
      </c>
    </row>
    <row r="15" spans="9:12" ht="10.5">
      <c r="I15" s="12" t="s">
        <v>12</v>
      </c>
      <c r="K15" s="12"/>
      <c r="L15" s="12"/>
    </row>
    <row r="16" spans="1:9" ht="13.5" customHeight="1">
      <c r="A16" s="911" t="s">
        <v>0</v>
      </c>
      <c r="B16" s="907" t="s">
        <v>47</v>
      </c>
      <c r="C16" s="909" t="s">
        <v>48</v>
      </c>
      <c r="D16" s="909" t="s">
        <v>49</v>
      </c>
      <c r="E16" s="896" t="s">
        <v>50</v>
      </c>
      <c r="F16" s="909" t="s">
        <v>61</v>
      </c>
      <c r="G16" s="909" t="s">
        <v>11</v>
      </c>
      <c r="H16" s="896" t="s">
        <v>45</v>
      </c>
      <c r="I16" s="899" t="s">
        <v>8</v>
      </c>
    </row>
    <row r="17" spans="1:9" ht="13.5" customHeight="1" thickBot="1">
      <c r="A17" s="912"/>
      <c r="B17" s="908"/>
      <c r="C17" s="910"/>
      <c r="D17" s="910"/>
      <c r="E17" s="897"/>
      <c r="F17" s="913"/>
      <c r="G17" s="913"/>
      <c r="H17" s="898"/>
      <c r="I17" s="900"/>
    </row>
    <row r="18" spans="1:9" ht="13.5" customHeight="1" thickTop="1">
      <c r="A18" s="20" t="s">
        <v>792</v>
      </c>
      <c r="B18" s="39">
        <v>1359</v>
      </c>
      <c r="C18" s="40">
        <v>1347</v>
      </c>
      <c r="D18" s="40">
        <v>12</v>
      </c>
      <c r="E18" s="40">
        <v>12</v>
      </c>
      <c r="F18" s="40">
        <v>98</v>
      </c>
      <c r="G18" s="190" t="s">
        <v>627</v>
      </c>
      <c r="H18" s="190" t="s">
        <v>627</v>
      </c>
      <c r="I18" s="62"/>
    </row>
    <row r="19" spans="1:9" ht="13.5" customHeight="1">
      <c r="A19" s="24" t="s">
        <v>793</v>
      </c>
      <c r="B19" s="6">
        <v>664</v>
      </c>
      <c r="C19" s="7">
        <v>645</v>
      </c>
      <c r="D19" s="7">
        <v>19</v>
      </c>
      <c r="E19" s="7">
        <v>19</v>
      </c>
      <c r="F19" s="7">
        <v>115</v>
      </c>
      <c r="G19" s="195" t="s">
        <v>627</v>
      </c>
      <c r="H19" s="195" t="s">
        <v>627</v>
      </c>
      <c r="I19" s="8"/>
    </row>
    <row r="20" spans="1:9" ht="13.5" customHeight="1">
      <c r="A20" s="24" t="s">
        <v>794</v>
      </c>
      <c r="B20" s="6">
        <v>1777</v>
      </c>
      <c r="C20" s="7">
        <v>1771</v>
      </c>
      <c r="D20" s="7">
        <v>7</v>
      </c>
      <c r="E20" s="7">
        <v>7</v>
      </c>
      <c r="F20" s="7">
        <v>139</v>
      </c>
      <c r="G20" s="195" t="s">
        <v>627</v>
      </c>
      <c r="H20" s="195" t="s">
        <v>627</v>
      </c>
      <c r="I20" s="8"/>
    </row>
    <row r="21" spans="1:9" ht="13.5" customHeight="1">
      <c r="A21" s="192" t="s">
        <v>795</v>
      </c>
      <c r="B21" s="193">
        <v>128</v>
      </c>
      <c r="C21" s="194">
        <v>90</v>
      </c>
      <c r="D21" s="194">
        <v>38</v>
      </c>
      <c r="E21" s="195">
        <v>38</v>
      </c>
      <c r="F21" s="194">
        <v>28</v>
      </c>
      <c r="G21" s="194">
        <v>507</v>
      </c>
      <c r="H21" s="194">
        <v>331</v>
      </c>
      <c r="I21" s="196"/>
    </row>
    <row r="22" spans="1:9" ht="13.5" customHeight="1">
      <c r="A22" s="192" t="s">
        <v>796</v>
      </c>
      <c r="B22" s="193">
        <v>466</v>
      </c>
      <c r="C22" s="194">
        <v>465</v>
      </c>
      <c r="D22" s="194">
        <v>1</v>
      </c>
      <c r="E22" s="195">
        <v>1</v>
      </c>
      <c r="F22" s="194">
        <v>304</v>
      </c>
      <c r="G22" s="194">
        <v>4017</v>
      </c>
      <c r="H22" s="194">
        <v>3113</v>
      </c>
      <c r="I22" s="196"/>
    </row>
    <row r="23" spans="1:9" ht="13.5" customHeight="1">
      <c r="A23" s="192" t="s">
        <v>797</v>
      </c>
      <c r="B23" s="193">
        <v>76</v>
      </c>
      <c r="C23" s="194">
        <v>76</v>
      </c>
      <c r="D23" s="195">
        <v>0</v>
      </c>
      <c r="E23" s="195">
        <v>0</v>
      </c>
      <c r="F23" s="194">
        <v>64</v>
      </c>
      <c r="G23" s="194">
        <v>775</v>
      </c>
      <c r="H23" s="194">
        <v>770</v>
      </c>
      <c r="I23" s="196"/>
    </row>
    <row r="24" spans="1:9" ht="13.5" customHeight="1">
      <c r="A24" s="29" t="s">
        <v>84</v>
      </c>
      <c r="B24" s="46">
        <v>251</v>
      </c>
      <c r="C24" s="47">
        <v>195</v>
      </c>
      <c r="D24" s="47">
        <v>56</v>
      </c>
      <c r="E24" s="168">
        <v>410</v>
      </c>
      <c r="F24" s="47">
        <v>3</v>
      </c>
      <c r="G24" s="47">
        <v>442</v>
      </c>
      <c r="H24" s="47">
        <v>6</v>
      </c>
      <c r="I24" s="807" t="s">
        <v>429</v>
      </c>
    </row>
    <row r="25" spans="1:9" ht="13.5" customHeight="1">
      <c r="A25" s="34" t="s">
        <v>15</v>
      </c>
      <c r="B25" s="49"/>
      <c r="C25" s="50"/>
      <c r="D25" s="50"/>
      <c r="E25" s="51">
        <f>SUM(E18:E24)</f>
        <v>487</v>
      </c>
      <c r="F25" s="52"/>
      <c r="G25" s="51">
        <f>SUM(G21:G24)</f>
        <v>5741</v>
      </c>
      <c r="H25" s="51">
        <f>SUM(H21:H24)</f>
        <v>4220</v>
      </c>
      <c r="I25" s="53"/>
    </row>
    <row r="26" ht="10.5">
      <c r="A26" s="11" t="s">
        <v>25</v>
      </c>
    </row>
    <row r="27" ht="10.5">
      <c r="A27" s="11" t="s">
        <v>54</v>
      </c>
    </row>
    <row r="28" ht="10.5">
      <c r="A28" s="11" t="s">
        <v>53</v>
      </c>
    </row>
    <row r="29" ht="10.5">
      <c r="A29" s="11" t="s">
        <v>52</v>
      </c>
    </row>
    <row r="30" ht="9.75" customHeight="1"/>
    <row r="31" ht="14.25">
      <c r="A31" s="19" t="s">
        <v>13</v>
      </c>
    </row>
    <row r="32" spans="9:10" ht="10.5">
      <c r="I32" s="12" t="s">
        <v>12</v>
      </c>
      <c r="J32" s="12"/>
    </row>
    <row r="33" spans="1:9" ht="13.5" customHeight="1">
      <c r="A33" s="911" t="s">
        <v>14</v>
      </c>
      <c r="B33" s="907" t="s">
        <v>47</v>
      </c>
      <c r="C33" s="909" t="s">
        <v>48</v>
      </c>
      <c r="D33" s="909" t="s">
        <v>49</v>
      </c>
      <c r="E33" s="896" t="s">
        <v>50</v>
      </c>
      <c r="F33" s="909" t="s">
        <v>61</v>
      </c>
      <c r="G33" s="909" t="s">
        <v>11</v>
      </c>
      <c r="H33" s="896" t="s">
        <v>46</v>
      </c>
      <c r="I33" s="899" t="s">
        <v>8</v>
      </c>
    </row>
    <row r="34" spans="1:9" ht="13.5" customHeight="1" thickBot="1">
      <c r="A34" s="912"/>
      <c r="B34" s="908"/>
      <c r="C34" s="910"/>
      <c r="D34" s="910"/>
      <c r="E34" s="897"/>
      <c r="F34" s="913"/>
      <c r="G34" s="913"/>
      <c r="H34" s="898"/>
      <c r="I34" s="900"/>
    </row>
    <row r="35" spans="1:9" ht="13.5" customHeight="1" thickTop="1">
      <c r="A35" s="20" t="s">
        <v>765</v>
      </c>
      <c r="B35" s="39">
        <v>4148</v>
      </c>
      <c r="C35" s="40">
        <v>4005</v>
      </c>
      <c r="D35" s="40">
        <v>143</v>
      </c>
      <c r="E35" s="40">
        <v>143</v>
      </c>
      <c r="F35" s="40">
        <v>195</v>
      </c>
      <c r="G35" s="40">
        <v>7865</v>
      </c>
      <c r="H35" s="40">
        <v>400</v>
      </c>
      <c r="I35" s="54"/>
    </row>
    <row r="36" spans="1:9" ht="13.5" customHeight="1">
      <c r="A36" s="24" t="s">
        <v>98</v>
      </c>
      <c r="B36" s="6">
        <v>80</v>
      </c>
      <c r="C36" s="7">
        <v>77</v>
      </c>
      <c r="D36" s="7">
        <v>3</v>
      </c>
      <c r="E36" s="7">
        <v>3</v>
      </c>
      <c r="F36" s="191" t="s">
        <v>627</v>
      </c>
      <c r="G36" s="191" t="s">
        <v>627</v>
      </c>
      <c r="H36" s="191" t="s">
        <v>627</v>
      </c>
      <c r="I36" s="8"/>
    </row>
    <row r="37" spans="1:9" ht="13.5" customHeight="1">
      <c r="A37" s="24" t="s">
        <v>302</v>
      </c>
      <c r="B37" s="6">
        <v>13669</v>
      </c>
      <c r="C37" s="7">
        <v>13204</v>
      </c>
      <c r="D37" s="7">
        <v>465</v>
      </c>
      <c r="E37" s="7">
        <v>465</v>
      </c>
      <c r="F37" s="7">
        <v>4030</v>
      </c>
      <c r="G37" s="191" t="s">
        <v>627</v>
      </c>
      <c r="H37" s="191" t="s">
        <v>627</v>
      </c>
      <c r="I37" s="8"/>
    </row>
    <row r="38" spans="1:9" ht="13.5" customHeight="1">
      <c r="A38" s="24" t="s">
        <v>766</v>
      </c>
      <c r="B38" s="6">
        <v>2207</v>
      </c>
      <c r="C38" s="7">
        <v>2150</v>
      </c>
      <c r="D38" s="7">
        <v>57</v>
      </c>
      <c r="E38" s="7">
        <v>57</v>
      </c>
      <c r="F38" s="7">
        <v>15</v>
      </c>
      <c r="G38" s="7">
        <v>136</v>
      </c>
      <c r="H38" s="7">
        <v>10</v>
      </c>
      <c r="I38" s="8"/>
    </row>
    <row r="39" spans="1:9" ht="13.5" customHeight="1">
      <c r="A39" s="24" t="s">
        <v>798</v>
      </c>
      <c r="B39" s="6">
        <v>91</v>
      </c>
      <c r="C39" s="7">
        <v>76</v>
      </c>
      <c r="D39" s="7">
        <v>15</v>
      </c>
      <c r="E39" s="7">
        <v>15</v>
      </c>
      <c r="F39" s="191" t="s">
        <v>627</v>
      </c>
      <c r="G39" s="191" t="s">
        <v>627</v>
      </c>
      <c r="H39" s="191" t="s">
        <v>627</v>
      </c>
      <c r="I39" s="8"/>
    </row>
    <row r="40" spans="1:9" ht="13.5" customHeight="1">
      <c r="A40" s="24" t="s">
        <v>799</v>
      </c>
      <c r="B40" s="6">
        <v>12</v>
      </c>
      <c r="C40" s="7">
        <v>10</v>
      </c>
      <c r="D40" s="7">
        <v>2</v>
      </c>
      <c r="E40" s="7">
        <v>2</v>
      </c>
      <c r="F40" s="191" t="s">
        <v>627</v>
      </c>
      <c r="G40" s="191" t="s">
        <v>627</v>
      </c>
      <c r="H40" s="191" t="s">
        <v>627</v>
      </c>
      <c r="I40" s="8"/>
    </row>
    <row r="41" spans="1:9" ht="13.5" customHeight="1">
      <c r="A41" s="24" t="s">
        <v>99</v>
      </c>
      <c r="B41" s="6">
        <v>1541</v>
      </c>
      <c r="C41" s="7">
        <v>1329</v>
      </c>
      <c r="D41" s="7">
        <v>212</v>
      </c>
      <c r="E41" s="7">
        <v>212</v>
      </c>
      <c r="F41" s="191" t="s">
        <v>627</v>
      </c>
      <c r="G41" s="191" t="s">
        <v>627</v>
      </c>
      <c r="H41" s="191" t="s">
        <v>627</v>
      </c>
      <c r="I41" s="8"/>
    </row>
    <row r="42" spans="1:9" ht="13.5" customHeight="1">
      <c r="A42" s="24" t="s">
        <v>351</v>
      </c>
      <c r="B42" s="6">
        <v>481</v>
      </c>
      <c r="C42" s="7">
        <v>464</v>
      </c>
      <c r="D42" s="7">
        <v>17</v>
      </c>
      <c r="E42" s="191">
        <v>17</v>
      </c>
      <c r="F42" s="191" t="s">
        <v>627</v>
      </c>
      <c r="G42" s="191" t="s">
        <v>627</v>
      </c>
      <c r="H42" s="191" t="s">
        <v>627</v>
      </c>
      <c r="I42" s="8"/>
    </row>
    <row r="43" spans="1:9" ht="13.5" customHeight="1">
      <c r="A43" s="24" t="s">
        <v>800</v>
      </c>
      <c r="B43" s="6">
        <v>99</v>
      </c>
      <c r="C43" s="7">
        <v>88</v>
      </c>
      <c r="D43" s="7">
        <v>11</v>
      </c>
      <c r="E43" s="7">
        <v>11</v>
      </c>
      <c r="F43" s="191">
        <v>2</v>
      </c>
      <c r="G43" s="191" t="s">
        <v>627</v>
      </c>
      <c r="H43" s="191" t="s">
        <v>627</v>
      </c>
      <c r="I43" s="8"/>
    </row>
    <row r="44" spans="1:9" ht="13.5" customHeight="1">
      <c r="A44" s="34" t="s">
        <v>16</v>
      </c>
      <c r="B44" s="49"/>
      <c r="C44" s="50"/>
      <c r="D44" s="50"/>
      <c r="E44" s="51">
        <f>SUM(E35:E43)</f>
        <v>925</v>
      </c>
      <c r="F44" s="52"/>
      <c r="G44" s="51">
        <f>SUM(G35:G43)</f>
        <v>8001</v>
      </c>
      <c r="H44" s="51">
        <f>SUM(H35:H43)</f>
        <v>410</v>
      </c>
      <c r="I44" s="60"/>
    </row>
    <row r="45" ht="9.75" customHeight="1">
      <c r="A45" s="61"/>
    </row>
    <row r="46" ht="14.25">
      <c r="A46" s="19" t="s">
        <v>62</v>
      </c>
    </row>
    <row r="47" ht="10.5">
      <c r="J47" s="12" t="s">
        <v>12</v>
      </c>
    </row>
    <row r="48" spans="1:10" ht="13.5" customHeight="1">
      <c r="A48" s="905" t="s">
        <v>17</v>
      </c>
      <c r="B48" s="907" t="s">
        <v>19</v>
      </c>
      <c r="C48" s="909" t="s">
        <v>51</v>
      </c>
      <c r="D48" s="909" t="s">
        <v>20</v>
      </c>
      <c r="E48" s="909" t="s">
        <v>21</v>
      </c>
      <c r="F48" s="909" t="s">
        <v>22</v>
      </c>
      <c r="G48" s="896" t="s">
        <v>23</v>
      </c>
      <c r="H48" s="896" t="s">
        <v>24</v>
      </c>
      <c r="I48" s="896" t="s">
        <v>66</v>
      </c>
      <c r="J48" s="899" t="s">
        <v>8</v>
      </c>
    </row>
    <row r="49" spans="1:10" ht="13.5" customHeight="1" thickBot="1">
      <c r="A49" s="906"/>
      <c r="B49" s="908"/>
      <c r="C49" s="910"/>
      <c r="D49" s="910"/>
      <c r="E49" s="910"/>
      <c r="F49" s="910"/>
      <c r="G49" s="897"/>
      <c r="H49" s="897"/>
      <c r="I49" s="898"/>
      <c r="J49" s="900"/>
    </row>
    <row r="50" spans="1:10" ht="13.5" customHeight="1" thickTop="1">
      <c r="A50" s="20" t="s">
        <v>801</v>
      </c>
      <c r="B50" s="39">
        <v>1</v>
      </c>
      <c r="C50" s="40">
        <v>115</v>
      </c>
      <c r="D50" s="40">
        <v>5</v>
      </c>
      <c r="E50" s="190" t="s">
        <v>627</v>
      </c>
      <c r="F50" s="190" t="s">
        <v>627</v>
      </c>
      <c r="G50" s="190" t="s">
        <v>627</v>
      </c>
      <c r="H50" s="190" t="s">
        <v>627</v>
      </c>
      <c r="I50" s="190" t="s">
        <v>627</v>
      </c>
      <c r="J50" s="62"/>
    </row>
    <row r="51" spans="1:10" ht="13.5" customHeight="1">
      <c r="A51" s="29"/>
      <c r="B51" s="46"/>
      <c r="C51" s="47"/>
      <c r="D51" s="47"/>
      <c r="E51" s="47"/>
      <c r="F51" s="47"/>
      <c r="G51" s="47"/>
      <c r="H51" s="47"/>
      <c r="I51" s="47"/>
      <c r="J51" s="599"/>
    </row>
    <row r="52" spans="1:10" ht="13.5" customHeight="1">
      <c r="A52" s="63" t="s">
        <v>18</v>
      </c>
      <c r="B52" s="64"/>
      <c r="C52" s="52"/>
      <c r="D52" s="51">
        <f>SUM(D50:D51)</f>
        <v>5</v>
      </c>
      <c r="E52" s="601" t="s">
        <v>627</v>
      </c>
      <c r="F52" s="601" t="s">
        <v>627</v>
      </c>
      <c r="G52" s="601" t="s">
        <v>627</v>
      </c>
      <c r="H52" s="601" t="s">
        <v>627</v>
      </c>
      <c r="I52" s="601" t="s">
        <v>627</v>
      </c>
      <c r="J52" s="53"/>
    </row>
    <row r="53" ht="10.5">
      <c r="A53" s="11" t="s">
        <v>60</v>
      </c>
    </row>
    <row r="54" ht="9.75" customHeight="1"/>
    <row r="55" ht="14.25">
      <c r="A55" s="19" t="s">
        <v>43</v>
      </c>
    </row>
    <row r="56" ht="10.5">
      <c r="D56" s="12" t="s">
        <v>12</v>
      </c>
    </row>
    <row r="57" spans="1:4" ht="21.75" thickBot="1">
      <c r="A57" s="201" t="s">
        <v>36</v>
      </c>
      <c r="B57" s="202" t="s">
        <v>41</v>
      </c>
      <c r="C57" s="203" t="s">
        <v>42</v>
      </c>
      <c r="D57" s="204" t="s">
        <v>55</v>
      </c>
    </row>
    <row r="58" spans="1:4" ht="13.5" customHeight="1" thickTop="1">
      <c r="A58" s="66" t="s">
        <v>37</v>
      </c>
      <c r="B58" s="67"/>
      <c r="C58" s="40">
        <v>690</v>
      </c>
      <c r="D58" s="68"/>
    </row>
    <row r="59" spans="1:4" ht="13.5" customHeight="1">
      <c r="A59" s="69" t="s">
        <v>38</v>
      </c>
      <c r="B59" s="70"/>
      <c r="C59" s="7">
        <v>74</v>
      </c>
      <c r="D59" s="71"/>
    </row>
    <row r="60" spans="1:4" ht="13.5" customHeight="1">
      <c r="A60" s="72" t="s">
        <v>39</v>
      </c>
      <c r="B60" s="73"/>
      <c r="C60" s="47">
        <v>1603</v>
      </c>
      <c r="D60" s="74"/>
    </row>
    <row r="61" spans="1:4" ht="13.5" customHeight="1">
      <c r="A61" s="75" t="s">
        <v>40</v>
      </c>
      <c r="B61" s="64"/>
      <c r="C61" s="51">
        <v>2367</v>
      </c>
      <c r="D61" s="76"/>
    </row>
    <row r="62" spans="1:4" ht="10.5">
      <c r="A62" s="11" t="s">
        <v>64</v>
      </c>
      <c r="B62" s="77"/>
      <c r="C62" s="77"/>
      <c r="D62" s="77"/>
    </row>
    <row r="63" spans="1:4" ht="9.75" customHeight="1">
      <c r="A63" s="78"/>
      <c r="B63" s="77"/>
      <c r="C63" s="77"/>
      <c r="D63" s="77"/>
    </row>
    <row r="64" ht="14.25">
      <c r="A64" s="19" t="s">
        <v>63</v>
      </c>
    </row>
    <row r="65" ht="10.5" customHeight="1">
      <c r="A65" s="19"/>
    </row>
    <row r="66" spans="1:11" ht="21.75" customHeight="1" thickBot="1">
      <c r="A66" s="201" t="s">
        <v>34</v>
      </c>
      <c r="B66" s="202" t="s">
        <v>41</v>
      </c>
      <c r="C66" s="203" t="s">
        <v>42</v>
      </c>
      <c r="D66" s="203" t="s">
        <v>55</v>
      </c>
      <c r="E66" s="219" t="s">
        <v>32</v>
      </c>
      <c r="F66" s="204" t="s">
        <v>33</v>
      </c>
      <c r="G66" s="901" t="s">
        <v>44</v>
      </c>
      <c r="H66" s="902"/>
      <c r="I66" s="202" t="s">
        <v>41</v>
      </c>
      <c r="J66" s="203" t="s">
        <v>42</v>
      </c>
      <c r="K66" s="204" t="s">
        <v>55</v>
      </c>
    </row>
    <row r="67" spans="1:11" ht="13.5" customHeight="1" thickTop="1">
      <c r="A67" s="66" t="s">
        <v>26</v>
      </c>
      <c r="B67" s="5">
        <v>7.96</v>
      </c>
      <c r="C67" s="79">
        <v>5.97</v>
      </c>
      <c r="D67" s="86">
        <f>C67-B67</f>
        <v>-1.9900000000000002</v>
      </c>
      <c r="E67" s="80">
        <v>-15</v>
      </c>
      <c r="F67" s="81">
        <v>-20</v>
      </c>
      <c r="G67" s="892" t="s">
        <v>795</v>
      </c>
      <c r="H67" s="893"/>
      <c r="I67" s="82"/>
      <c r="J67" s="681">
        <v>66.5</v>
      </c>
      <c r="K67" s="84"/>
    </row>
    <row r="68" spans="1:11" ht="13.5" customHeight="1">
      <c r="A68" s="773" t="s">
        <v>27</v>
      </c>
      <c r="B68" s="85"/>
      <c r="C68" s="86">
        <v>19.22</v>
      </c>
      <c r="D68" s="87"/>
      <c r="E68" s="88">
        <v>-20</v>
      </c>
      <c r="F68" s="89">
        <v>-40</v>
      </c>
      <c r="G68" s="892" t="s">
        <v>796</v>
      </c>
      <c r="H68" s="893"/>
      <c r="I68" s="85"/>
      <c r="J68" s="93">
        <v>0.5</v>
      </c>
      <c r="K68" s="91"/>
    </row>
    <row r="69" spans="1:11" ht="13.5" customHeight="1">
      <c r="A69" s="69" t="s">
        <v>28</v>
      </c>
      <c r="B69" s="92">
        <v>12.9</v>
      </c>
      <c r="C69" s="93">
        <v>11.7</v>
      </c>
      <c r="D69" s="93">
        <f>C69-B69</f>
        <v>-1.200000000000001</v>
      </c>
      <c r="E69" s="94">
        <v>25</v>
      </c>
      <c r="F69" s="95">
        <v>35</v>
      </c>
      <c r="G69" s="892" t="s">
        <v>797</v>
      </c>
      <c r="H69" s="893"/>
      <c r="I69" s="85"/>
      <c r="J69" s="93">
        <v>1.9</v>
      </c>
      <c r="K69" s="91"/>
    </row>
    <row r="70" spans="1:11" ht="13.5" customHeight="1">
      <c r="A70" s="69" t="s">
        <v>29</v>
      </c>
      <c r="B70" s="96"/>
      <c r="C70" s="93">
        <v>54.8</v>
      </c>
      <c r="D70" s="97"/>
      <c r="E70" s="94">
        <v>350</v>
      </c>
      <c r="F70" s="98"/>
      <c r="G70" s="892" t="s">
        <v>84</v>
      </c>
      <c r="H70" s="893"/>
      <c r="I70" s="85"/>
      <c r="J70" s="93">
        <v>165</v>
      </c>
      <c r="K70" s="91"/>
    </row>
    <row r="71" spans="1:11" ht="13.5" customHeight="1">
      <c r="A71" s="69" t="s">
        <v>30</v>
      </c>
      <c r="B71" s="99">
        <v>0.44</v>
      </c>
      <c r="C71" s="86">
        <v>0.45</v>
      </c>
      <c r="D71" s="86">
        <f>C71-B71</f>
        <v>0.010000000000000009</v>
      </c>
      <c r="E71" s="100"/>
      <c r="F71" s="101"/>
      <c r="G71" s="903"/>
      <c r="H71" s="904"/>
      <c r="I71" s="85"/>
      <c r="J71" s="93"/>
      <c r="K71" s="91"/>
    </row>
    <row r="72" spans="1:11" ht="13.5" customHeight="1">
      <c r="A72" s="226" t="s">
        <v>802</v>
      </c>
      <c r="B72" s="808">
        <v>83.4</v>
      </c>
      <c r="C72" s="228">
        <v>88.2</v>
      </c>
      <c r="D72" s="228">
        <v>4.8</v>
      </c>
      <c r="E72" s="113"/>
      <c r="F72" s="114"/>
      <c r="G72" s="916"/>
      <c r="H72" s="917"/>
      <c r="I72" s="115"/>
      <c r="J72" s="228"/>
      <c r="K72" s="117"/>
    </row>
    <row r="73" ht="10.5">
      <c r="A73" s="11" t="s">
        <v>65</v>
      </c>
    </row>
    <row r="74" ht="10.5">
      <c r="A74" s="11" t="s">
        <v>109</v>
      </c>
    </row>
  </sheetData>
  <sheetProtection password="81BD" sheet="1"/>
  <mergeCells count="43">
    <mergeCell ref="G68:H68"/>
    <mergeCell ref="G69:H69"/>
    <mergeCell ref="G70:H70"/>
    <mergeCell ref="G71:H71"/>
    <mergeCell ref="G72:H72"/>
    <mergeCell ref="G48:G49"/>
    <mergeCell ref="H48:H49"/>
    <mergeCell ref="I48:I49"/>
    <mergeCell ref="J48:J49"/>
    <mergeCell ref="G66:H66"/>
    <mergeCell ref="G67:H67"/>
    <mergeCell ref="A48:A49"/>
    <mergeCell ref="B48:B49"/>
    <mergeCell ref="C48:C49"/>
    <mergeCell ref="D48:D49"/>
    <mergeCell ref="E48:E49"/>
    <mergeCell ref="F48:F49"/>
    <mergeCell ref="I16:I17"/>
    <mergeCell ref="A33:A34"/>
    <mergeCell ref="B33:B34"/>
    <mergeCell ref="C33:C34"/>
    <mergeCell ref="D33:D34"/>
    <mergeCell ref="E33:E34"/>
    <mergeCell ref="F33:F34"/>
    <mergeCell ref="G33:G34"/>
    <mergeCell ref="H33:H34"/>
    <mergeCell ref="I33:I34"/>
    <mergeCell ref="G8:G9"/>
    <mergeCell ref="H8:H9"/>
    <mergeCell ref="A16:A17"/>
    <mergeCell ref="B16:B17"/>
    <mergeCell ref="C16:C17"/>
    <mergeCell ref="D16:D17"/>
    <mergeCell ref="E16:E17"/>
    <mergeCell ref="F16:F17"/>
    <mergeCell ref="G16:G17"/>
    <mergeCell ref="H16:H17"/>
    <mergeCell ref="A8:A9"/>
    <mergeCell ref="B8:B9"/>
    <mergeCell ref="C8:C9"/>
    <mergeCell ref="D8:D9"/>
    <mergeCell ref="E8:E9"/>
    <mergeCell ref="F8:F9"/>
  </mergeCells>
  <printOptions verticalCentered="1"/>
  <pageMargins left="0.4330708661417323" right="0.3937007874015748" top="0.7086614173228347" bottom="0.31496062992125984" header="0.4330708661417323" footer="0.1968503937007874"/>
  <pageSetup horizontalDpi="300" verticalDpi="300" orientation="portrait" paperSize="9" scale="80" r:id="rId1"/>
  <colBreaks count="1" manualBreakCount="1">
    <brk id="11" max="72" man="1"/>
  </colBreaks>
</worksheet>
</file>

<file path=xl/worksheets/sheet39.xml><?xml version="1.0" encoding="utf-8"?>
<worksheet xmlns="http://schemas.openxmlformats.org/spreadsheetml/2006/main" xmlns:r="http://schemas.openxmlformats.org/officeDocument/2006/relationships">
  <sheetPr>
    <pageSetUpPr fitToPage="1"/>
  </sheetPr>
  <dimension ref="A1:M75"/>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803</v>
      </c>
      <c r="B4" s="124"/>
      <c r="G4" s="125" t="s">
        <v>56</v>
      </c>
      <c r="H4" s="126" t="s">
        <v>57</v>
      </c>
      <c r="I4" s="127" t="s">
        <v>58</v>
      </c>
      <c r="J4" s="128" t="s">
        <v>59</v>
      </c>
    </row>
    <row r="5" spans="7:10" ht="13.5" customHeight="1" thickTop="1">
      <c r="G5" s="129">
        <v>1313</v>
      </c>
      <c r="H5" s="130">
        <v>2097</v>
      </c>
      <c r="I5" s="131">
        <v>173</v>
      </c>
      <c r="J5" s="132">
        <v>3584</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755" t="s">
        <v>9</v>
      </c>
      <c r="B10" s="135">
        <v>5778</v>
      </c>
      <c r="C10" s="136">
        <v>5598</v>
      </c>
      <c r="D10" s="136">
        <f>+B10-C10</f>
        <v>180</v>
      </c>
      <c r="E10" s="136">
        <v>177</v>
      </c>
      <c r="F10" s="563">
        <v>131</v>
      </c>
      <c r="G10" s="136">
        <v>6498</v>
      </c>
      <c r="H10" s="137" t="s">
        <v>804</v>
      </c>
    </row>
    <row r="11" spans="1:8" ht="13.5" customHeight="1">
      <c r="A11" s="756" t="s">
        <v>805</v>
      </c>
      <c r="B11" s="139">
        <v>39</v>
      </c>
      <c r="C11" s="140">
        <v>34</v>
      </c>
      <c r="D11" s="140">
        <f>+B11-C11</f>
        <v>5</v>
      </c>
      <c r="E11" s="140">
        <v>5</v>
      </c>
      <c r="F11" s="347" t="s">
        <v>307</v>
      </c>
      <c r="G11" s="347" t="s">
        <v>307</v>
      </c>
      <c r="H11" s="141"/>
    </row>
    <row r="12" spans="1:8" ht="13.5" customHeight="1">
      <c r="A12" s="138"/>
      <c r="B12" s="139"/>
      <c r="C12" s="140"/>
      <c r="D12" s="140"/>
      <c r="E12" s="140"/>
      <c r="F12" s="140"/>
      <c r="G12" s="140"/>
      <c r="H12" s="141"/>
    </row>
    <row r="13" spans="1:8" ht="13.5" customHeight="1">
      <c r="A13" s="145"/>
      <c r="B13" s="146"/>
      <c r="C13" s="149"/>
      <c r="D13" s="149"/>
      <c r="E13" s="149"/>
      <c r="F13" s="149"/>
      <c r="G13" s="149"/>
      <c r="H13" s="150"/>
    </row>
    <row r="14" spans="1:8" ht="13.5" customHeight="1">
      <c r="A14" s="151" t="s">
        <v>806</v>
      </c>
      <c r="B14" s="152">
        <f>SUM(B10:B13)</f>
        <v>5817</v>
      </c>
      <c r="C14" s="153">
        <f>SUM(C10:C13)</f>
        <v>5632</v>
      </c>
      <c r="D14" s="153">
        <f>SUM(D10:D13)</f>
        <v>185</v>
      </c>
      <c r="E14" s="153">
        <f>SUM(E10:E13)</f>
        <v>182</v>
      </c>
      <c r="F14" s="154"/>
      <c r="G14" s="153">
        <f>SUM(G10:G13)</f>
        <v>6498</v>
      </c>
      <c r="H14" s="155"/>
    </row>
    <row r="15" ht="9.75" customHeight="1"/>
    <row r="16" ht="14.25">
      <c r="A16" s="133" t="s">
        <v>10</v>
      </c>
    </row>
    <row r="17" spans="9:12" ht="10.5">
      <c r="I17" s="122" t="s">
        <v>12</v>
      </c>
      <c r="K17" s="122"/>
      <c r="L17" s="122"/>
    </row>
    <row r="18" spans="1:9" ht="13.5" customHeight="1">
      <c r="A18" s="911" t="s">
        <v>0</v>
      </c>
      <c r="B18" s="907" t="s">
        <v>47</v>
      </c>
      <c r="C18" s="909" t="s">
        <v>48</v>
      </c>
      <c r="D18" s="909" t="s">
        <v>49</v>
      </c>
      <c r="E18" s="896" t="s">
        <v>50</v>
      </c>
      <c r="F18" s="909" t="s">
        <v>61</v>
      </c>
      <c r="G18" s="909" t="s">
        <v>11</v>
      </c>
      <c r="H18" s="896" t="s">
        <v>45</v>
      </c>
      <c r="I18" s="899" t="s">
        <v>8</v>
      </c>
    </row>
    <row r="19" spans="1:9" ht="13.5" customHeight="1" thickBot="1">
      <c r="A19" s="912"/>
      <c r="B19" s="908"/>
      <c r="C19" s="910"/>
      <c r="D19" s="910"/>
      <c r="E19" s="897"/>
      <c r="F19" s="913"/>
      <c r="G19" s="913"/>
      <c r="H19" s="898"/>
      <c r="I19" s="900"/>
    </row>
    <row r="20" spans="1:9" ht="13.5" customHeight="1" thickTop="1">
      <c r="A20" s="134" t="s">
        <v>297</v>
      </c>
      <c r="B20" s="156">
        <v>373</v>
      </c>
      <c r="C20" s="157">
        <v>367</v>
      </c>
      <c r="D20" s="157">
        <v>7</v>
      </c>
      <c r="E20" s="809">
        <v>4.3</v>
      </c>
      <c r="F20" s="157">
        <v>172</v>
      </c>
      <c r="G20" s="157">
        <v>3556</v>
      </c>
      <c r="H20" s="157">
        <v>2187</v>
      </c>
      <c r="I20" s="158"/>
    </row>
    <row r="21" spans="1:9" ht="13.5" customHeight="1">
      <c r="A21" s="138" t="s">
        <v>296</v>
      </c>
      <c r="B21" s="164">
        <v>1191</v>
      </c>
      <c r="C21" s="181">
        <v>1175</v>
      </c>
      <c r="D21" s="181">
        <f>+B21-C21</f>
        <v>16</v>
      </c>
      <c r="E21" s="181">
        <f>+D21</f>
        <v>16</v>
      </c>
      <c r="F21" s="181">
        <v>86</v>
      </c>
      <c r="G21" s="349" t="s">
        <v>307</v>
      </c>
      <c r="H21" s="349" t="s">
        <v>136</v>
      </c>
      <c r="I21" s="166"/>
    </row>
    <row r="22" spans="1:9" ht="13.5" customHeight="1">
      <c r="A22" s="138" t="s">
        <v>250</v>
      </c>
      <c r="B22" s="164">
        <v>1551</v>
      </c>
      <c r="C22" s="181">
        <v>1621</v>
      </c>
      <c r="D22" s="181">
        <f>+B22-C22</f>
        <v>-70</v>
      </c>
      <c r="E22" s="181">
        <f>+D22</f>
        <v>-70</v>
      </c>
      <c r="F22" s="181">
        <v>134</v>
      </c>
      <c r="G22" s="349" t="s">
        <v>136</v>
      </c>
      <c r="H22" s="349" t="s">
        <v>136</v>
      </c>
      <c r="I22" s="166"/>
    </row>
    <row r="23" spans="1:9" ht="13.5" customHeight="1">
      <c r="A23" s="145" t="s">
        <v>300</v>
      </c>
      <c r="B23" s="167">
        <v>739</v>
      </c>
      <c r="C23" s="169">
        <v>732</v>
      </c>
      <c r="D23" s="169">
        <f>+B23-C23</f>
        <v>7</v>
      </c>
      <c r="E23" s="169">
        <f>+D23</f>
        <v>7</v>
      </c>
      <c r="F23" s="169">
        <f>2+114</f>
        <v>116</v>
      </c>
      <c r="G23" s="352" t="s">
        <v>136</v>
      </c>
      <c r="H23" s="352" t="s">
        <v>136</v>
      </c>
      <c r="I23" s="170" t="s">
        <v>807</v>
      </c>
    </row>
    <row r="24" spans="1:9" ht="13.5" customHeight="1">
      <c r="A24" s="151" t="s">
        <v>15</v>
      </c>
      <c r="B24" s="171"/>
      <c r="C24" s="187"/>
      <c r="D24" s="187"/>
      <c r="E24" s="172">
        <f>SUM(E20:E23)</f>
        <v>-42.7</v>
      </c>
      <c r="F24" s="353"/>
      <c r="G24" s="172">
        <f>SUM(G20:G23)</f>
        <v>3556</v>
      </c>
      <c r="H24" s="172">
        <f>SUM(H20:H23)</f>
        <v>2187</v>
      </c>
      <c r="I24" s="173"/>
    </row>
    <row r="25" ht="10.5">
      <c r="A25" s="121" t="s">
        <v>25</v>
      </c>
    </row>
    <row r="26" ht="10.5">
      <c r="A26" s="121" t="s">
        <v>54</v>
      </c>
    </row>
    <row r="27" ht="10.5">
      <c r="A27" s="121" t="s">
        <v>53</v>
      </c>
    </row>
    <row r="28" ht="10.5">
      <c r="A28" s="121" t="s">
        <v>52</v>
      </c>
    </row>
    <row r="29" ht="9.75" customHeight="1"/>
    <row r="30" ht="14.25">
      <c r="A30" s="133" t="s">
        <v>13</v>
      </c>
    </row>
    <row r="31" spans="9:10" ht="10.5">
      <c r="I31" s="122" t="s">
        <v>12</v>
      </c>
      <c r="J31" s="122"/>
    </row>
    <row r="32" spans="1:9" ht="13.5" customHeight="1">
      <c r="A32" s="911" t="s">
        <v>14</v>
      </c>
      <c r="B32" s="907" t="s">
        <v>47</v>
      </c>
      <c r="C32" s="909" t="s">
        <v>48</v>
      </c>
      <c r="D32" s="909" t="s">
        <v>49</v>
      </c>
      <c r="E32" s="896" t="s">
        <v>50</v>
      </c>
      <c r="F32" s="909" t="s">
        <v>61</v>
      </c>
      <c r="G32" s="909" t="s">
        <v>11</v>
      </c>
      <c r="H32" s="896" t="s">
        <v>46</v>
      </c>
      <c r="I32" s="899" t="s">
        <v>8</v>
      </c>
    </row>
    <row r="33" spans="1:9" ht="13.5" customHeight="1" thickBot="1">
      <c r="A33" s="912"/>
      <c r="B33" s="908"/>
      <c r="C33" s="910"/>
      <c r="D33" s="910"/>
      <c r="E33" s="897"/>
      <c r="F33" s="913"/>
      <c r="G33" s="913"/>
      <c r="H33" s="898"/>
      <c r="I33" s="900"/>
    </row>
    <row r="34" spans="1:9" ht="13.5" customHeight="1" thickTop="1">
      <c r="A34" s="755" t="s">
        <v>348</v>
      </c>
      <c r="B34" s="156">
        <v>2207</v>
      </c>
      <c r="C34" s="157">
        <v>2150</v>
      </c>
      <c r="D34" s="157">
        <v>57</v>
      </c>
      <c r="E34" s="157">
        <v>57</v>
      </c>
      <c r="F34" s="174">
        <v>15</v>
      </c>
      <c r="G34" s="157">
        <v>136</v>
      </c>
      <c r="H34" s="157">
        <v>9</v>
      </c>
      <c r="I34" s="175"/>
    </row>
    <row r="35" spans="1:9" ht="13.5" customHeight="1">
      <c r="A35" s="756" t="s">
        <v>346</v>
      </c>
      <c r="B35" s="164">
        <v>4148</v>
      </c>
      <c r="C35" s="181">
        <v>4005</v>
      </c>
      <c r="D35" s="181">
        <v>143</v>
      </c>
      <c r="E35" s="181">
        <v>143</v>
      </c>
      <c r="F35" s="165">
        <v>195</v>
      </c>
      <c r="G35" s="181">
        <v>7865</v>
      </c>
      <c r="H35" s="181">
        <v>400</v>
      </c>
      <c r="I35" s="166"/>
    </row>
    <row r="36" spans="1:9" ht="13.5" customHeight="1">
      <c r="A36" s="756" t="s">
        <v>808</v>
      </c>
      <c r="B36" s="164">
        <v>98.699</v>
      </c>
      <c r="C36" s="181">
        <v>87.662</v>
      </c>
      <c r="D36" s="181">
        <v>11.037</v>
      </c>
      <c r="E36" s="181">
        <v>11</v>
      </c>
      <c r="F36" s="165">
        <v>2</v>
      </c>
      <c r="G36" s="349" t="s">
        <v>136</v>
      </c>
      <c r="H36" s="349" t="s">
        <v>136</v>
      </c>
      <c r="I36" s="166" t="s">
        <v>809</v>
      </c>
    </row>
    <row r="37" spans="1:9" ht="13.5" customHeight="1">
      <c r="A37" s="756" t="s">
        <v>99</v>
      </c>
      <c r="B37" s="164">
        <v>1541</v>
      </c>
      <c r="C37" s="181">
        <v>1329</v>
      </c>
      <c r="D37" s="181">
        <v>212</v>
      </c>
      <c r="E37" s="181">
        <v>212</v>
      </c>
      <c r="F37" s="349" t="s">
        <v>136</v>
      </c>
      <c r="G37" s="349" t="s">
        <v>136</v>
      </c>
      <c r="H37" s="349" t="s">
        <v>136</v>
      </c>
      <c r="I37" s="166"/>
    </row>
    <row r="38" spans="1:9" ht="13.5" customHeight="1">
      <c r="A38" s="756" t="s">
        <v>98</v>
      </c>
      <c r="B38" s="164">
        <v>80</v>
      </c>
      <c r="C38" s="181">
        <v>77</v>
      </c>
      <c r="D38" s="181">
        <v>3</v>
      </c>
      <c r="E38" s="181">
        <v>3</v>
      </c>
      <c r="F38" s="349" t="s">
        <v>136</v>
      </c>
      <c r="G38" s="349" t="s">
        <v>136</v>
      </c>
      <c r="H38" s="349" t="s">
        <v>136</v>
      </c>
      <c r="I38" s="166"/>
    </row>
    <row r="39" spans="1:9" ht="13.5" customHeight="1">
      <c r="A39" s="756" t="s">
        <v>350</v>
      </c>
      <c r="B39" s="164">
        <v>12</v>
      </c>
      <c r="C39" s="181">
        <v>10</v>
      </c>
      <c r="D39" s="181">
        <v>2</v>
      </c>
      <c r="E39" s="181">
        <v>2</v>
      </c>
      <c r="F39" s="349" t="s">
        <v>136</v>
      </c>
      <c r="G39" s="349" t="s">
        <v>136</v>
      </c>
      <c r="H39" s="349" t="s">
        <v>136</v>
      </c>
      <c r="I39" s="166"/>
    </row>
    <row r="40" spans="1:9" ht="13.5" customHeight="1">
      <c r="A40" s="756" t="s">
        <v>302</v>
      </c>
      <c r="B40" s="164">
        <v>13669</v>
      </c>
      <c r="C40" s="181">
        <v>13204</v>
      </c>
      <c r="D40" s="181">
        <v>465</v>
      </c>
      <c r="E40" s="181">
        <v>465</v>
      </c>
      <c r="F40" s="165">
        <v>4030</v>
      </c>
      <c r="G40" s="349" t="s">
        <v>136</v>
      </c>
      <c r="H40" s="349" t="s">
        <v>136</v>
      </c>
      <c r="I40" s="166"/>
    </row>
    <row r="41" spans="1:9" ht="13.5" customHeight="1">
      <c r="A41" s="755" t="s">
        <v>351</v>
      </c>
      <c r="B41" s="356">
        <v>481</v>
      </c>
      <c r="C41" s="357">
        <v>464</v>
      </c>
      <c r="D41" s="357">
        <v>17</v>
      </c>
      <c r="E41" s="357">
        <v>17</v>
      </c>
      <c r="F41" s="358" t="s">
        <v>136</v>
      </c>
      <c r="G41" s="358" t="s">
        <v>136</v>
      </c>
      <c r="H41" s="358" t="s">
        <v>136</v>
      </c>
      <c r="I41" s="359"/>
    </row>
    <row r="42" spans="1:9" ht="13.5" customHeight="1">
      <c r="A42" s="138"/>
      <c r="B42" s="167"/>
      <c r="C42" s="169"/>
      <c r="D42" s="169"/>
      <c r="E42" s="169"/>
      <c r="F42" s="169"/>
      <c r="G42" s="169"/>
      <c r="H42" s="169"/>
      <c r="I42" s="170"/>
    </row>
    <row r="43" spans="1:9" ht="13.5" customHeight="1">
      <c r="A43" s="151" t="s">
        <v>16</v>
      </c>
      <c r="B43" s="171"/>
      <c r="C43" s="187"/>
      <c r="D43" s="187"/>
      <c r="E43" s="172">
        <f>SUM(E34:E42)</f>
        <v>910</v>
      </c>
      <c r="F43" s="353"/>
      <c r="G43" s="172">
        <f>SUM(G34:G42)</f>
        <v>8001</v>
      </c>
      <c r="H43" s="172">
        <f>SUM(H34:H42)</f>
        <v>409</v>
      </c>
      <c r="I43" s="188"/>
    </row>
    <row r="44" ht="9.75" customHeight="1">
      <c r="A44" s="189"/>
    </row>
    <row r="45" ht="14.25">
      <c r="A45" s="133" t="s">
        <v>62</v>
      </c>
    </row>
    <row r="46" ht="10.5">
      <c r="J46" s="122" t="s">
        <v>12</v>
      </c>
    </row>
    <row r="47" spans="1:10" ht="13.5" customHeight="1">
      <c r="A47" s="905" t="s">
        <v>17</v>
      </c>
      <c r="B47" s="907" t="s">
        <v>19</v>
      </c>
      <c r="C47" s="909" t="s">
        <v>51</v>
      </c>
      <c r="D47" s="909" t="s">
        <v>20</v>
      </c>
      <c r="E47" s="909" t="s">
        <v>21</v>
      </c>
      <c r="F47" s="909" t="s">
        <v>22</v>
      </c>
      <c r="G47" s="896" t="s">
        <v>23</v>
      </c>
      <c r="H47" s="896" t="s">
        <v>24</v>
      </c>
      <c r="I47" s="896" t="s">
        <v>66</v>
      </c>
      <c r="J47" s="899" t="s">
        <v>8</v>
      </c>
    </row>
    <row r="48" spans="1:10" ht="13.5" customHeight="1" thickBot="1">
      <c r="A48" s="906"/>
      <c r="B48" s="908"/>
      <c r="C48" s="910"/>
      <c r="D48" s="910"/>
      <c r="E48" s="910"/>
      <c r="F48" s="910"/>
      <c r="G48" s="897"/>
      <c r="H48" s="897"/>
      <c r="I48" s="898"/>
      <c r="J48" s="900"/>
    </row>
    <row r="49" spans="1:10" ht="13.5" customHeight="1" thickTop="1">
      <c r="A49" s="755" t="s">
        <v>810</v>
      </c>
      <c r="B49" s="156">
        <v>24</v>
      </c>
      <c r="C49" s="157">
        <v>101</v>
      </c>
      <c r="D49" s="157">
        <v>51</v>
      </c>
      <c r="E49" s="354">
        <v>23</v>
      </c>
      <c r="F49" s="354" t="s">
        <v>136</v>
      </c>
      <c r="G49" s="354" t="s">
        <v>136</v>
      </c>
      <c r="H49" s="354" t="s">
        <v>136</v>
      </c>
      <c r="I49" s="354" t="s">
        <v>136</v>
      </c>
      <c r="J49" s="158"/>
    </row>
    <row r="50" spans="1:10" ht="13.5" customHeight="1">
      <c r="A50" s="756" t="s">
        <v>811</v>
      </c>
      <c r="B50" s="164">
        <v>2</v>
      </c>
      <c r="C50" s="181">
        <v>6</v>
      </c>
      <c r="D50" s="181">
        <v>3</v>
      </c>
      <c r="E50" s="349" t="s">
        <v>307</v>
      </c>
      <c r="F50" s="349" t="s">
        <v>136</v>
      </c>
      <c r="G50" s="349" t="s">
        <v>136</v>
      </c>
      <c r="H50" s="349" t="s">
        <v>136</v>
      </c>
      <c r="I50" s="349" t="s">
        <v>136</v>
      </c>
      <c r="J50" s="166"/>
    </row>
    <row r="51" spans="1:10" ht="13.5" customHeight="1">
      <c r="A51" s="756" t="s">
        <v>812</v>
      </c>
      <c r="B51" s="164">
        <v>1</v>
      </c>
      <c r="C51" s="181">
        <v>4</v>
      </c>
      <c r="D51" s="181">
        <v>2</v>
      </c>
      <c r="E51" s="349" t="s">
        <v>136</v>
      </c>
      <c r="F51" s="349" t="s">
        <v>136</v>
      </c>
      <c r="G51" s="349" t="s">
        <v>136</v>
      </c>
      <c r="H51" s="349" t="s">
        <v>136</v>
      </c>
      <c r="I51" s="349" t="s">
        <v>136</v>
      </c>
      <c r="J51" s="166"/>
    </row>
    <row r="52" spans="1:10" ht="13.5" customHeight="1">
      <c r="A52" s="362" t="s">
        <v>813</v>
      </c>
      <c r="B52" s="177">
        <v>-19</v>
      </c>
      <c r="C52" s="178">
        <v>26</v>
      </c>
      <c r="D52" s="178">
        <v>30</v>
      </c>
      <c r="E52" s="351" t="s">
        <v>136</v>
      </c>
      <c r="F52" s="351" t="s">
        <v>136</v>
      </c>
      <c r="G52" s="351" t="s">
        <v>136</v>
      </c>
      <c r="H52" s="351" t="s">
        <v>136</v>
      </c>
      <c r="I52" s="351" t="s">
        <v>136</v>
      </c>
      <c r="J52" s="180"/>
    </row>
    <row r="53" spans="1:10" ht="13.5" customHeight="1">
      <c r="A53" s="200" t="s">
        <v>18</v>
      </c>
      <c r="B53" s="215"/>
      <c r="C53" s="353"/>
      <c r="D53" s="172">
        <f>SUM(D49:D52)</f>
        <v>86</v>
      </c>
      <c r="E53" s="367">
        <v>23</v>
      </c>
      <c r="F53" s="367" t="s">
        <v>136</v>
      </c>
      <c r="G53" s="367" t="s">
        <v>136</v>
      </c>
      <c r="H53" s="367" t="s">
        <v>136</v>
      </c>
      <c r="I53" s="367" t="s">
        <v>136</v>
      </c>
      <c r="J53" s="173"/>
    </row>
    <row r="54" ht="10.5">
      <c r="A54" s="121" t="s">
        <v>60</v>
      </c>
    </row>
    <row r="55" ht="9.75" customHeight="1"/>
    <row r="56" ht="14.25">
      <c r="A56" s="133" t="s">
        <v>43</v>
      </c>
    </row>
    <row r="57" ht="10.5">
      <c r="D57" s="122" t="s">
        <v>12</v>
      </c>
    </row>
    <row r="58" spans="1:4" ht="21.75" thickBot="1">
      <c r="A58" s="201" t="s">
        <v>36</v>
      </c>
      <c r="B58" s="202" t="s">
        <v>41</v>
      </c>
      <c r="C58" s="203" t="s">
        <v>42</v>
      </c>
      <c r="D58" s="204" t="s">
        <v>55</v>
      </c>
    </row>
    <row r="59" spans="1:4" ht="13.5" customHeight="1" thickTop="1">
      <c r="A59" s="205" t="s">
        <v>37</v>
      </c>
      <c r="B59" s="206"/>
      <c r="C59" s="157">
        <v>640</v>
      </c>
      <c r="D59" s="207"/>
    </row>
    <row r="60" spans="1:4" ht="13.5" customHeight="1">
      <c r="A60" s="208" t="s">
        <v>38</v>
      </c>
      <c r="B60" s="209"/>
      <c r="C60" s="181">
        <v>41</v>
      </c>
      <c r="D60" s="210"/>
    </row>
    <row r="61" spans="1:4" ht="13.5" customHeight="1">
      <c r="A61" s="211" t="s">
        <v>39</v>
      </c>
      <c r="B61" s="212"/>
      <c r="C61" s="169">
        <f>+C62-C60-C59</f>
        <v>1029</v>
      </c>
      <c r="D61" s="213"/>
    </row>
    <row r="62" spans="1:4" ht="13.5" customHeight="1">
      <c r="A62" s="214" t="s">
        <v>40</v>
      </c>
      <c r="B62" s="215"/>
      <c r="C62" s="172">
        <v>1710</v>
      </c>
      <c r="D62" s="216"/>
    </row>
    <row r="63" spans="1:4" ht="10.5">
      <c r="A63" s="121" t="s">
        <v>64</v>
      </c>
      <c r="B63" s="217"/>
      <c r="C63" s="217"/>
      <c r="D63" s="217"/>
    </row>
    <row r="64" spans="1:4" ht="9.75" customHeight="1">
      <c r="A64" s="218"/>
      <c r="B64" s="217"/>
      <c r="C64" s="217"/>
      <c r="D64" s="217"/>
    </row>
    <row r="65" ht="14.25">
      <c r="A65" s="133" t="s">
        <v>63</v>
      </c>
    </row>
    <row r="66" ht="10.5" customHeight="1">
      <c r="A66" s="133"/>
    </row>
    <row r="67" spans="1:11" ht="21.75" thickBot="1">
      <c r="A67" s="201" t="s">
        <v>34</v>
      </c>
      <c r="B67" s="202" t="s">
        <v>41</v>
      </c>
      <c r="C67" s="203" t="s">
        <v>42</v>
      </c>
      <c r="D67" s="203" t="s">
        <v>55</v>
      </c>
      <c r="E67" s="219" t="s">
        <v>32</v>
      </c>
      <c r="F67" s="204" t="s">
        <v>33</v>
      </c>
      <c r="G67" s="901" t="s">
        <v>44</v>
      </c>
      <c r="H67" s="902"/>
      <c r="I67" s="202" t="s">
        <v>41</v>
      </c>
      <c r="J67" s="203" t="s">
        <v>42</v>
      </c>
      <c r="K67" s="204" t="s">
        <v>55</v>
      </c>
    </row>
    <row r="68" spans="1:11" ht="13.5" customHeight="1" thickTop="1">
      <c r="A68" s="205" t="s">
        <v>26</v>
      </c>
      <c r="B68" s="368">
        <v>4.9</v>
      </c>
      <c r="C68" s="369">
        <v>5.07</v>
      </c>
      <c r="D68" s="369">
        <f>+C68-+B68</f>
        <v>0.16999999999999993</v>
      </c>
      <c r="E68" s="370">
        <v>-15</v>
      </c>
      <c r="F68" s="371">
        <v>-20</v>
      </c>
      <c r="G68" s="978" t="s">
        <v>297</v>
      </c>
      <c r="H68" s="979"/>
      <c r="I68" s="220"/>
      <c r="J68" s="221">
        <f>+E20</f>
        <v>4.3</v>
      </c>
      <c r="K68" s="222"/>
    </row>
    <row r="69" spans="1:11" ht="13.5" customHeight="1">
      <c r="A69" s="208" t="s">
        <v>27</v>
      </c>
      <c r="B69" s="223"/>
      <c r="C69" s="372">
        <v>3.93</v>
      </c>
      <c r="D69" s="373"/>
      <c r="E69" s="374">
        <v>-20</v>
      </c>
      <c r="F69" s="375">
        <v>-40</v>
      </c>
      <c r="G69" s="948"/>
      <c r="H69" s="949"/>
      <c r="I69" s="223"/>
      <c r="J69" s="224"/>
      <c r="K69" s="225"/>
    </row>
    <row r="70" spans="1:11" ht="13.5" customHeight="1">
      <c r="A70" s="208" t="s">
        <v>28</v>
      </c>
      <c r="B70" s="377">
        <v>14.2</v>
      </c>
      <c r="C70" s="224">
        <v>14.1</v>
      </c>
      <c r="D70" s="224">
        <f>+C70-B70</f>
        <v>-0.09999999999999964</v>
      </c>
      <c r="E70" s="378">
        <v>25</v>
      </c>
      <c r="F70" s="379">
        <v>35</v>
      </c>
      <c r="G70" s="948"/>
      <c r="H70" s="949"/>
      <c r="I70" s="223"/>
      <c r="J70" s="224"/>
      <c r="K70" s="225"/>
    </row>
    <row r="71" spans="1:11" ht="13.5" customHeight="1">
      <c r="A71" s="208" t="s">
        <v>29</v>
      </c>
      <c r="B71" s="380"/>
      <c r="C71" s="224">
        <v>62</v>
      </c>
      <c r="D71" s="381"/>
      <c r="E71" s="378">
        <v>350</v>
      </c>
      <c r="F71" s="382"/>
      <c r="G71" s="948"/>
      <c r="H71" s="949"/>
      <c r="I71" s="223"/>
      <c r="J71" s="224"/>
      <c r="K71" s="225"/>
    </row>
    <row r="72" spans="1:11" ht="13.5" customHeight="1">
      <c r="A72" s="208" t="s">
        <v>30</v>
      </c>
      <c r="B72" s="383">
        <v>0.32</v>
      </c>
      <c r="C72" s="372">
        <v>0.33</v>
      </c>
      <c r="D72" s="224">
        <f>+C72-B72</f>
        <v>0.010000000000000009</v>
      </c>
      <c r="E72" s="384"/>
      <c r="F72" s="385"/>
      <c r="G72" s="948"/>
      <c r="H72" s="949"/>
      <c r="I72" s="223"/>
      <c r="J72" s="224"/>
      <c r="K72" s="225"/>
    </row>
    <row r="73" spans="1:11" ht="13.5" customHeight="1">
      <c r="A73" s="386" t="s">
        <v>31</v>
      </c>
      <c r="B73" s="387">
        <v>83</v>
      </c>
      <c r="C73" s="232">
        <v>82.69999999999999</v>
      </c>
      <c r="D73" s="232">
        <f>+C73-B73</f>
        <v>-0.30000000000001137</v>
      </c>
      <c r="E73" s="389"/>
      <c r="F73" s="390"/>
      <c r="G73" s="894"/>
      <c r="H73" s="895"/>
      <c r="I73" s="231"/>
      <c r="J73" s="232"/>
      <c r="K73" s="233"/>
    </row>
    <row r="74" ht="10.5">
      <c r="A74" s="121" t="s">
        <v>65</v>
      </c>
    </row>
    <row r="75" ht="10.5">
      <c r="A75" s="121" t="s">
        <v>109</v>
      </c>
    </row>
  </sheetData>
  <sheetProtection password="81BD" sheet="1"/>
  <mergeCells count="43">
    <mergeCell ref="G69:H69"/>
    <mergeCell ref="G70:H70"/>
    <mergeCell ref="G71:H71"/>
    <mergeCell ref="G72:H72"/>
    <mergeCell ref="G73:H73"/>
    <mergeCell ref="G47:G48"/>
    <mergeCell ref="H47:H48"/>
    <mergeCell ref="I47:I48"/>
    <mergeCell ref="J47:J48"/>
    <mergeCell ref="G67:H67"/>
    <mergeCell ref="G68:H68"/>
    <mergeCell ref="A47:A48"/>
    <mergeCell ref="B47:B48"/>
    <mergeCell ref="C47:C48"/>
    <mergeCell ref="D47:D48"/>
    <mergeCell ref="E47:E48"/>
    <mergeCell ref="F47:F48"/>
    <mergeCell ref="I18:I19"/>
    <mergeCell ref="A32:A33"/>
    <mergeCell ref="B32:B33"/>
    <mergeCell ref="C32:C33"/>
    <mergeCell ref="D32:D33"/>
    <mergeCell ref="E32:E33"/>
    <mergeCell ref="F32:F33"/>
    <mergeCell ref="G32:G33"/>
    <mergeCell ref="H32:H33"/>
    <mergeCell ref="I32:I33"/>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4330708661417323" right="0.3937007874015748" top="0.71" bottom="0.3" header="0.45" footer="0.2"/>
  <pageSetup fitToHeight="1" fitToWidth="1" horizontalDpi="300" verticalDpi="300" orientation="portrait" paperSize="9" scale="83" r:id="rId1"/>
  <colBreaks count="1" manualBreakCount="1">
    <brk id="11" max="72" man="1"/>
  </colBreaks>
</worksheet>
</file>

<file path=xl/worksheets/sheet4.xml><?xml version="1.0" encoding="utf-8"?>
<worksheet xmlns="http://schemas.openxmlformats.org/spreadsheetml/2006/main" xmlns:r="http://schemas.openxmlformats.org/officeDocument/2006/relationships">
  <dimension ref="A1:M93"/>
  <sheetViews>
    <sheetView view="pageBreakPreview" zoomScaleSheetLayoutView="10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195</v>
      </c>
      <c r="B4" s="124"/>
      <c r="G4" s="125" t="s">
        <v>56</v>
      </c>
      <c r="H4" s="126" t="s">
        <v>57</v>
      </c>
      <c r="I4" s="127" t="s">
        <v>58</v>
      </c>
      <c r="J4" s="128" t="s">
        <v>59</v>
      </c>
    </row>
    <row r="5" spans="7:10" ht="13.5" customHeight="1" thickTop="1">
      <c r="G5" s="129">
        <v>15959</v>
      </c>
      <c r="H5" s="130">
        <v>3298</v>
      </c>
      <c r="I5" s="131">
        <v>1035</v>
      </c>
      <c r="J5" s="132">
        <v>20292</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30750</v>
      </c>
      <c r="C10" s="136">
        <v>28920</v>
      </c>
      <c r="D10" s="136">
        <v>1830</v>
      </c>
      <c r="E10" s="136">
        <v>1745</v>
      </c>
      <c r="F10" s="136">
        <v>1441</v>
      </c>
      <c r="G10" s="136">
        <v>27993</v>
      </c>
      <c r="H10" s="346" t="s">
        <v>196</v>
      </c>
    </row>
    <row r="11" spans="1:8" ht="13.5" customHeight="1">
      <c r="A11" s="138" t="s">
        <v>197</v>
      </c>
      <c r="B11" s="139">
        <v>548</v>
      </c>
      <c r="C11" s="140">
        <v>548</v>
      </c>
      <c r="D11" s="347" t="s">
        <v>114</v>
      </c>
      <c r="E11" s="347" t="s">
        <v>114</v>
      </c>
      <c r="F11" s="140">
        <v>474</v>
      </c>
      <c r="G11" s="140">
        <v>542</v>
      </c>
      <c r="H11" s="141" t="s">
        <v>198</v>
      </c>
    </row>
    <row r="12" spans="1:8" ht="13.5" customHeight="1">
      <c r="A12" s="138" t="s">
        <v>199</v>
      </c>
      <c r="B12" s="139">
        <v>4</v>
      </c>
      <c r="C12" s="140">
        <v>4</v>
      </c>
      <c r="D12" s="347" t="s">
        <v>114</v>
      </c>
      <c r="E12" s="347" t="s">
        <v>114</v>
      </c>
      <c r="F12" s="140">
        <v>2243</v>
      </c>
      <c r="G12" s="347" t="s">
        <v>114</v>
      </c>
      <c r="H12" s="141" t="s">
        <v>200</v>
      </c>
    </row>
    <row r="13" spans="1:8" ht="13.5" customHeight="1">
      <c r="A13" s="138" t="s">
        <v>201</v>
      </c>
      <c r="B13" s="139">
        <v>602</v>
      </c>
      <c r="C13" s="140">
        <v>584</v>
      </c>
      <c r="D13" s="140">
        <v>17</v>
      </c>
      <c r="E13" s="140">
        <v>3</v>
      </c>
      <c r="F13" s="140">
        <v>141</v>
      </c>
      <c r="G13" s="140">
        <v>1132</v>
      </c>
      <c r="H13" s="141"/>
    </row>
    <row r="14" spans="1:8" ht="13.5" customHeight="1">
      <c r="A14" s="145" t="s">
        <v>202</v>
      </c>
      <c r="B14" s="146">
        <v>31</v>
      </c>
      <c r="C14" s="149">
        <v>23</v>
      </c>
      <c r="D14" s="149">
        <v>8</v>
      </c>
      <c r="E14" s="149">
        <v>8</v>
      </c>
      <c r="F14" s="348" t="s">
        <v>114</v>
      </c>
      <c r="G14" s="348" t="s">
        <v>114</v>
      </c>
      <c r="H14" s="150"/>
    </row>
    <row r="15" spans="1:8" ht="13.5" customHeight="1">
      <c r="A15" s="151" t="s">
        <v>1</v>
      </c>
      <c r="B15" s="152">
        <v>31504</v>
      </c>
      <c r="C15" s="153">
        <v>29648</v>
      </c>
      <c r="D15" s="153">
        <v>1856</v>
      </c>
      <c r="E15" s="153">
        <v>1756</v>
      </c>
      <c r="F15" s="154"/>
      <c r="G15" s="153">
        <v>29666</v>
      </c>
      <c r="H15" s="155"/>
    </row>
    <row r="16" ht="9.75" customHeight="1"/>
    <row r="17" ht="14.25">
      <c r="A17" s="133" t="s">
        <v>10</v>
      </c>
    </row>
    <row r="18" spans="9:12" ht="10.5">
      <c r="I18" s="122" t="s">
        <v>12</v>
      </c>
      <c r="K18" s="122"/>
      <c r="L18" s="122"/>
    </row>
    <row r="19" spans="1:9" ht="13.5" customHeight="1">
      <c r="A19" s="911" t="s">
        <v>0</v>
      </c>
      <c r="B19" s="907" t="s">
        <v>47</v>
      </c>
      <c r="C19" s="909" t="s">
        <v>48</v>
      </c>
      <c r="D19" s="909" t="s">
        <v>49</v>
      </c>
      <c r="E19" s="896" t="s">
        <v>50</v>
      </c>
      <c r="F19" s="909" t="s">
        <v>61</v>
      </c>
      <c r="G19" s="909" t="s">
        <v>11</v>
      </c>
      <c r="H19" s="896" t="s">
        <v>45</v>
      </c>
      <c r="I19" s="899" t="s">
        <v>8</v>
      </c>
    </row>
    <row r="20" spans="1:9" ht="13.5" customHeight="1" thickBot="1">
      <c r="A20" s="912"/>
      <c r="B20" s="908"/>
      <c r="C20" s="910"/>
      <c r="D20" s="910"/>
      <c r="E20" s="897"/>
      <c r="F20" s="913"/>
      <c r="G20" s="913"/>
      <c r="H20" s="898"/>
      <c r="I20" s="900"/>
    </row>
    <row r="21" spans="1:9" ht="13.5" customHeight="1" thickTop="1">
      <c r="A21" s="134" t="s">
        <v>84</v>
      </c>
      <c r="B21" s="156">
        <v>2316</v>
      </c>
      <c r="C21" s="157">
        <v>2296</v>
      </c>
      <c r="D21" s="157">
        <v>19</v>
      </c>
      <c r="E21" s="157">
        <v>1388</v>
      </c>
      <c r="F21" s="157">
        <v>14</v>
      </c>
      <c r="G21" s="157">
        <v>590</v>
      </c>
      <c r="H21" s="157">
        <v>77</v>
      </c>
      <c r="I21" s="158" t="s">
        <v>85</v>
      </c>
    </row>
    <row r="22" spans="1:9" ht="13.5" customHeight="1">
      <c r="A22" s="134" t="s">
        <v>83</v>
      </c>
      <c r="B22" s="159">
        <v>2551</v>
      </c>
      <c r="C22" s="160">
        <v>2592</v>
      </c>
      <c r="D22" s="163" t="s">
        <v>203</v>
      </c>
      <c r="E22" s="160">
        <v>435</v>
      </c>
      <c r="F22" s="160">
        <v>599</v>
      </c>
      <c r="G22" s="160">
        <v>500</v>
      </c>
      <c r="H22" s="160">
        <v>291</v>
      </c>
      <c r="I22" s="158" t="s">
        <v>85</v>
      </c>
    </row>
    <row r="23" spans="1:9" ht="13.5" customHeight="1">
      <c r="A23" s="138" t="s">
        <v>158</v>
      </c>
      <c r="B23" s="164">
        <v>4026</v>
      </c>
      <c r="C23" s="181">
        <v>3845</v>
      </c>
      <c r="D23" s="181">
        <v>180</v>
      </c>
      <c r="E23" s="181">
        <v>180</v>
      </c>
      <c r="F23" s="181">
        <v>954</v>
      </c>
      <c r="G23" s="181">
        <v>22240</v>
      </c>
      <c r="H23" s="181">
        <v>15936</v>
      </c>
      <c r="I23" s="166"/>
    </row>
    <row r="24" spans="1:9" ht="13.5" customHeight="1">
      <c r="A24" s="138" t="s">
        <v>161</v>
      </c>
      <c r="B24" s="164">
        <v>18</v>
      </c>
      <c r="C24" s="181">
        <v>18</v>
      </c>
      <c r="D24" s="349" t="s">
        <v>114</v>
      </c>
      <c r="E24" s="349" t="s">
        <v>114</v>
      </c>
      <c r="F24" s="181">
        <v>16</v>
      </c>
      <c r="G24" s="181">
        <v>148</v>
      </c>
      <c r="H24" s="181">
        <v>148</v>
      </c>
      <c r="I24" s="166"/>
    </row>
    <row r="25" spans="1:9" ht="13.5" customHeight="1">
      <c r="A25" s="350" t="s">
        <v>204</v>
      </c>
      <c r="B25" s="177">
        <v>10</v>
      </c>
      <c r="C25" s="178">
        <v>8</v>
      </c>
      <c r="D25" s="178">
        <v>2</v>
      </c>
      <c r="E25" s="178">
        <v>2</v>
      </c>
      <c r="F25" s="351" t="s">
        <v>114</v>
      </c>
      <c r="G25" s="178">
        <v>45</v>
      </c>
      <c r="H25" s="178">
        <v>9</v>
      </c>
      <c r="I25" s="180"/>
    </row>
    <row r="26" spans="1:9" ht="13.5" customHeight="1">
      <c r="A26" s="350" t="s">
        <v>127</v>
      </c>
      <c r="B26" s="177">
        <v>10175</v>
      </c>
      <c r="C26" s="178">
        <v>9762</v>
      </c>
      <c r="D26" s="178">
        <v>413</v>
      </c>
      <c r="E26" s="178">
        <v>413</v>
      </c>
      <c r="F26" s="178">
        <v>806</v>
      </c>
      <c r="G26" s="351" t="s">
        <v>114</v>
      </c>
      <c r="H26" s="351" t="s">
        <v>114</v>
      </c>
      <c r="I26" s="180"/>
    </row>
    <row r="27" spans="1:9" ht="13.5" customHeight="1">
      <c r="A27" s="350" t="s">
        <v>205</v>
      </c>
      <c r="B27" s="177">
        <v>5505</v>
      </c>
      <c r="C27" s="178">
        <v>5252</v>
      </c>
      <c r="D27" s="178">
        <v>253</v>
      </c>
      <c r="E27" s="178">
        <v>253</v>
      </c>
      <c r="F27" s="178">
        <v>824</v>
      </c>
      <c r="G27" s="351" t="s">
        <v>114</v>
      </c>
      <c r="H27" s="351" t="s">
        <v>114</v>
      </c>
      <c r="I27" s="180"/>
    </row>
    <row r="28" spans="1:9" ht="13.5" customHeight="1">
      <c r="A28" s="350" t="s">
        <v>206</v>
      </c>
      <c r="B28" s="177">
        <v>8135</v>
      </c>
      <c r="C28" s="178">
        <v>8085</v>
      </c>
      <c r="D28" s="178">
        <v>50</v>
      </c>
      <c r="E28" s="178">
        <v>50</v>
      </c>
      <c r="F28" s="178">
        <v>691</v>
      </c>
      <c r="G28" s="351" t="s">
        <v>114</v>
      </c>
      <c r="H28" s="351" t="s">
        <v>114</v>
      </c>
      <c r="I28" s="180"/>
    </row>
    <row r="29" spans="1:9" ht="13.5" customHeight="1">
      <c r="A29" s="145" t="s">
        <v>207</v>
      </c>
      <c r="B29" s="167">
        <v>112</v>
      </c>
      <c r="C29" s="169">
        <v>108</v>
      </c>
      <c r="D29" s="169">
        <v>4</v>
      </c>
      <c r="E29" s="169">
        <v>4</v>
      </c>
      <c r="F29" s="352" t="s">
        <v>114</v>
      </c>
      <c r="G29" s="352" t="s">
        <v>114</v>
      </c>
      <c r="H29" s="352" t="s">
        <v>114</v>
      </c>
      <c r="I29" s="170"/>
    </row>
    <row r="30" spans="1:9" ht="13.5" customHeight="1">
      <c r="A30" s="151" t="s">
        <v>15</v>
      </c>
      <c r="B30" s="171"/>
      <c r="C30" s="187"/>
      <c r="D30" s="187"/>
      <c r="E30" s="172">
        <v>2725</v>
      </c>
      <c r="F30" s="353"/>
      <c r="G30" s="172">
        <v>23523</v>
      </c>
      <c r="H30" s="172">
        <v>16462</v>
      </c>
      <c r="I30" s="173"/>
    </row>
    <row r="31" ht="10.5">
      <c r="A31" s="121" t="s">
        <v>25</v>
      </c>
    </row>
    <row r="32" ht="10.5">
      <c r="A32" s="121" t="s">
        <v>54</v>
      </c>
    </row>
    <row r="33" ht="10.5">
      <c r="A33" s="121" t="s">
        <v>53</v>
      </c>
    </row>
    <row r="34" ht="10.5">
      <c r="A34" s="121" t="s">
        <v>52</v>
      </c>
    </row>
    <row r="35" ht="9.75" customHeight="1"/>
    <row r="36" ht="14.25">
      <c r="A36" s="133" t="s">
        <v>13</v>
      </c>
    </row>
    <row r="37" spans="9:10" ht="10.5">
      <c r="I37" s="122" t="s">
        <v>12</v>
      </c>
      <c r="J37" s="122"/>
    </row>
    <row r="38" spans="1:9" ht="13.5" customHeight="1">
      <c r="A38" s="911" t="s">
        <v>14</v>
      </c>
      <c r="B38" s="907" t="s">
        <v>47</v>
      </c>
      <c r="C38" s="909" t="s">
        <v>48</v>
      </c>
      <c r="D38" s="909" t="s">
        <v>49</v>
      </c>
      <c r="E38" s="896" t="s">
        <v>50</v>
      </c>
      <c r="F38" s="909" t="s">
        <v>61</v>
      </c>
      <c r="G38" s="909" t="s">
        <v>11</v>
      </c>
      <c r="H38" s="896" t="s">
        <v>46</v>
      </c>
      <c r="I38" s="899" t="s">
        <v>8</v>
      </c>
    </row>
    <row r="39" spans="1:9" ht="13.5" customHeight="1" thickBot="1">
      <c r="A39" s="912"/>
      <c r="B39" s="908"/>
      <c r="C39" s="910"/>
      <c r="D39" s="910"/>
      <c r="E39" s="897"/>
      <c r="F39" s="913"/>
      <c r="G39" s="913"/>
      <c r="H39" s="898"/>
      <c r="I39" s="900"/>
    </row>
    <row r="40" spans="1:9" ht="13.5" customHeight="1" thickTop="1">
      <c r="A40" s="134" t="s">
        <v>208</v>
      </c>
      <c r="B40" s="156">
        <v>13</v>
      </c>
      <c r="C40" s="157">
        <v>12</v>
      </c>
      <c r="D40" s="157">
        <v>1</v>
      </c>
      <c r="E40" s="157">
        <v>1</v>
      </c>
      <c r="F40" s="354" t="s">
        <v>114</v>
      </c>
      <c r="G40" s="354" t="s">
        <v>114</v>
      </c>
      <c r="H40" s="354" t="s">
        <v>114</v>
      </c>
      <c r="I40" s="175"/>
    </row>
    <row r="41" spans="1:9" ht="13.5" customHeight="1">
      <c r="A41" s="355" t="s">
        <v>209</v>
      </c>
      <c r="B41" s="356">
        <v>23</v>
      </c>
      <c r="C41" s="357">
        <v>21</v>
      </c>
      <c r="D41" s="357">
        <v>2</v>
      </c>
      <c r="E41" s="357">
        <v>2</v>
      </c>
      <c r="F41" s="358" t="s">
        <v>114</v>
      </c>
      <c r="G41" s="358" t="s">
        <v>114</v>
      </c>
      <c r="H41" s="358" t="s">
        <v>114</v>
      </c>
      <c r="I41" s="359"/>
    </row>
    <row r="42" spans="1:9" ht="13.5" customHeight="1">
      <c r="A42" s="138" t="s">
        <v>210</v>
      </c>
      <c r="B42" s="164">
        <v>80</v>
      </c>
      <c r="C42" s="181">
        <v>77</v>
      </c>
      <c r="D42" s="181">
        <v>3</v>
      </c>
      <c r="E42" s="181">
        <v>3</v>
      </c>
      <c r="F42" s="349" t="s">
        <v>114</v>
      </c>
      <c r="G42" s="349" t="s">
        <v>114</v>
      </c>
      <c r="H42" s="349" t="s">
        <v>114</v>
      </c>
      <c r="I42" s="166"/>
    </row>
    <row r="43" spans="1:9" ht="10.5" customHeight="1">
      <c r="A43" s="350" t="s">
        <v>211</v>
      </c>
      <c r="B43" s="177"/>
      <c r="C43" s="178"/>
      <c r="D43" s="178"/>
      <c r="E43" s="178"/>
      <c r="F43" s="351"/>
      <c r="G43" s="178"/>
      <c r="H43" s="178"/>
      <c r="I43" s="180"/>
    </row>
    <row r="44" spans="1:9" ht="10.5" customHeight="1">
      <c r="A44" s="360" t="s">
        <v>9</v>
      </c>
      <c r="B44" s="159">
        <v>298</v>
      </c>
      <c r="C44" s="160">
        <v>294</v>
      </c>
      <c r="D44" s="160">
        <v>4</v>
      </c>
      <c r="E44" s="160">
        <v>4</v>
      </c>
      <c r="F44" s="361" t="s">
        <v>114</v>
      </c>
      <c r="G44" s="361" t="s">
        <v>114</v>
      </c>
      <c r="H44" s="361" t="s">
        <v>114</v>
      </c>
      <c r="I44" s="158"/>
    </row>
    <row r="45" spans="1:9" ht="10.5" customHeight="1">
      <c r="A45" s="362" t="s">
        <v>212</v>
      </c>
      <c r="B45" s="177"/>
      <c r="C45" s="178"/>
      <c r="D45" s="178"/>
      <c r="E45" s="178"/>
      <c r="F45" s="351"/>
      <c r="G45" s="351"/>
      <c r="H45" s="351"/>
      <c r="I45" s="180"/>
    </row>
    <row r="46" spans="1:9" ht="10.5" customHeight="1">
      <c r="A46" s="360" t="s">
        <v>213</v>
      </c>
      <c r="B46" s="159">
        <v>2</v>
      </c>
      <c r="C46" s="160">
        <v>2</v>
      </c>
      <c r="D46" s="160">
        <v>0</v>
      </c>
      <c r="E46" s="160">
        <v>0</v>
      </c>
      <c r="F46" s="361" t="s">
        <v>114</v>
      </c>
      <c r="G46" s="361" t="s">
        <v>114</v>
      </c>
      <c r="H46" s="361" t="s">
        <v>114</v>
      </c>
      <c r="I46" s="158"/>
    </row>
    <row r="47" spans="1:9" ht="10.5" customHeight="1">
      <c r="A47" s="363" t="s">
        <v>212</v>
      </c>
      <c r="B47" s="356"/>
      <c r="C47" s="357"/>
      <c r="D47" s="357"/>
      <c r="E47" s="357"/>
      <c r="F47" s="358"/>
      <c r="G47" s="358"/>
      <c r="H47" s="358"/>
      <c r="I47" s="359"/>
    </row>
    <row r="48" spans="1:9" ht="10.5" customHeight="1">
      <c r="A48" s="364" t="s">
        <v>214</v>
      </c>
      <c r="B48" s="356">
        <v>11</v>
      </c>
      <c r="C48" s="357">
        <v>7</v>
      </c>
      <c r="D48" s="357">
        <v>4</v>
      </c>
      <c r="E48" s="357">
        <v>4</v>
      </c>
      <c r="F48" s="358" t="s">
        <v>114</v>
      </c>
      <c r="G48" s="358" t="s">
        <v>114</v>
      </c>
      <c r="H48" s="358" t="s">
        <v>114</v>
      </c>
      <c r="I48" s="359"/>
    </row>
    <row r="49" spans="1:9" ht="10.5" customHeight="1">
      <c r="A49" s="362" t="s">
        <v>212</v>
      </c>
      <c r="B49" s="177"/>
      <c r="C49" s="178"/>
      <c r="D49" s="178"/>
      <c r="E49" s="178"/>
      <c r="F49" s="351"/>
      <c r="G49" s="351"/>
      <c r="H49" s="351"/>
      <c r="I49" s="180"/>
    </row>
    <row r="50" spans="1:9" ht="10.5" customHeight="1">
      <c r="A50" s="360" t="s">
        <v>215</v>
      </c>
      <c r="B50" s="159">
        <v>121</v>
      </c>
      <c r="C50" s="160">
        <v>118</v>
      </c>
      <c r="D50" s="160">
        <v>3</v>
      </c>
      <c r="E50" s="160">
        <v>3</v>
      </c>
      <c r="F50" s="361" t="s">
        <v>114</v>
      </c>
      <c r="G50" s="160">
        <v>137</v>
      </c>
      <c r="H50" s="160">
        <v>58</v>
      </c>
      <c r="I50" s="158"/>
    </row>
    <row r="51" spans="1:9" ht="10.5" customHeight="1">
      <c r="A51" s="362" t="s">
        <v>212</v>
      </c>
      <c r="B51" s="177"/>
      <c r="C51" s="178"/>
      <c r="D51" s="178"/>
      <c r="E51" s="178"/>
      <c r="F51" s="351"/>
      <c r="G51" s="351"/>
      <c r="H51" s="351"/>
      <c r="I51" s="180"/>
    </row>
    <row r="52" spans="1:9" ht="10.5" customHeight="1">
      <c r="A52" s="360" t="s">
        <v>216</v>
      </c>
      <c r="B52" s="159">
        <v>14</v>
      </c>
      <c r="C52" s="160">
        <v>14</v>
      </c>
      <c r="D52" s="160">
        <v>0</v>
      </c>
      <c r="E52" s="160">
        <v>0</v>
      </c>
      <c r="F52" s="361" t="s">
        <v>114</v>
      </c>
      <c r="G52" s="361" t="s">
        <v>114</v>
      </c>
      <c r="H52" s="361" t="s">
        <v>114</v>
      </c>
      <c r="I52" s="158"/>
    </row>
    <row r="53" spans="1:9" ht="10.5" customHeight="1">
      <c r="A53" s="363" t="s">
        <v>212</v>
      </c>
      <c r="B53" s="356"/>
      <c r="C53" s="357"/>
      <c r="D53" s="357"/>
      <c r="E53" s="357"/>
      <c r="F53" s="358"/>
      <c r="G53" s="358"/>
      <c r="H53" s="358"/>
      <c r="I53" s="359"/>
    </row>
    <row r="54" spans="1:9" ht="10.5" customHeight="1">
      <c r="A54" s="360" t="s">
        <v>217</v>
      </c>
      <c r="B54" s="159">
        <v>50</v>
      </c>
      <c r="C54" s="160">
        <v>50</v>
      </c>
      <c r="D54" s="361" t="s">
        <v>114</v>
      </c>
      <c r="E54" s="361" t="s">
        <v>114</v>
      </c>
      <c r="F54" s="361" t="s">
        <v>114</v>
      </c>
      <c r="G54" s="361" t="s">
        <v>114</v>
      </c>
      <c r="H54" s="361" t="s">
        <v>114</v>
      </c>
      <c r="I54" s="158"/>
    </row>
    <row r="55" spans="1:9" ht="13.5" customHeight="1">
      <c r="A55" s="355" t="s">
        <v>218</v>
      </c>
      <c r="B55" s="356">
        <v>1541</v>
      </c>
      <c r="C55" s="357">
        <v>1329</v>
      </c>
      <c r="D55" s="357">
        <v>212</v>
      </c>
      <c r="E55" s="357">
        <v>212</v>
      </c>
      <c r="F55" s="358" t="s">
        <v>114</v>
      </c>
      <c r="G55" s="358" t="s">
        <v>114</v>
      </c>
      <c r="H55" s="358" t="s">
        <v>114</v>
      </c>
      <c r="I55" s="359"/>
    </row>
    <row r="56" spans="1:9" ht="13.5" customHeight="1">
      <c r="A56" s="145" t="s">
        <v>219</v>
      </c>
      <c r="B56" s="167">
        <v>391</v>
      </c>
      <c r="C56" s="169">
        <v>380</v>
      </c>
      <c r="D56" s="169">
        <v>12</v>
      </c>
      <c r="E56" s="365">
        <v>702</v>
      </c>
      <c r="F56" s="352" t="s">
        <v>114</v>
      </c>
      <c r="G56" s="352" t="s">
        <v>114</v>
      </c>
      <c r="H56" s="352" t="s">
        <v>114</v>
      </c>
      <c r="I56" s="170" t="s">
        <v>429</v>
      </c>
    </row>
    <row r="57" spans="1:9" ht="13.5" customHeight="1">
      <c r="A57" s="151" t="s">
        <v>16</v>
      </c>
      <c r="B57" s="171"/>
      <c r="C57" s="187"/>
      <c r="D57" s="187"/>
      <c r="E57" s="172">
        <v>931</v>
      </c>
      <c r="F57" s="353"/>
      <c r="G57" s="172">
        <v>137</v>
      </c>
      <c r="H57" s="172">
        <v>58</v>
      </c>
      <c r="I57" s="188"/>
    </row>
    <row r="58" ht="9.75" customHeight="1">
      <c r="A58" s="189"/>
    </row>
    <row r="59" ht="14.25">
      <c r="A59" s="133" t="s">
        <v>62</v>
      </c>
    </row>
    <row r="60" ht="10.5">
      <c r="J60" s="122" t="s">
        <v>12</v>
      </c>
    </row>
    <row r="61" spans="1:10" ht="13.5" customHeight="1">
      <c r="A61" s="905" t="s">
        <v>17</v>
      </c>
      <c r="B61" s="907" t="s">
        <v>19</v>
      </c>
      <c r="C61" s="909" t="s">
        <v>51</v>
      </c>
      <c r="D61" s="909" t="s">
        <v>20</v>
      </c>
      <c r="E61" s="909" t="s">
        <v>21</v>
      </c>
      <c r="F61" s="909" t="s">
        <v>22</v>
      </c>
      <c r="G61" s="896" t="s">
        <v>23</v>
      </c>
      <c r="H61" s="896" t="s">
        <v>24</v>
      </c>
      <c r="I61" s="896" t="s">
        <v>66</v>
      </c>
      <c r="J61" s="899" t="s">
        <v>8</v>
      </c>
    </row>
    <row r="62" spans="1:10" ht="13.5" customHeight="1" thickBot="1">
      <c r="A62" s="906"/>
      <c r="B62" s="908"/>
      <c r="C62" s="910"/>
      <c r="D62" s="910"/>
      <c r="E62" s="910"/>
      <c r="F62" s="910"/>
      <c r="G62" s="897"/>
      <c r="H62" s="897"/>
      <c r="I62" s="898"/>
      <c r="J62" s="900"/>
    </row>
    <row r="63" spans="1:10" ht="13.5" customHeight="1" thickTop="1">
      <c r="A63" s="134" t="s">
        <v>220</v>
      </c>
      <c r="B63" s="156">
        <v>49</v>
      </c>
      <c r="C63" s="157">
        <v>206</v>
      </c>
      <c r="D63" s="157">
        <v>100</v>
      </c>
      <c r="E63" s="354" t="s">
        <v>114</v>
      </c>
      <c r="F63" s="354" t="s">
        <v>114</v>
      </c>
      <c r="G63" s="354" t="s">
        <v>114</v>
      </c>
      <c r="H63" s="354" t="s">
        <v>114</v>
      </c>
      <c r="I63" s="354" t="s">
        <v>114</v>
      </c>
      <c r="J63" s="158"/>
    </row>
    <row r="64" spans="1:10" ht="13.5" customHeight="1">
      <c r="A64" s="134" t="s">
        <v>221</v>
      </c>
      <c r="B64" s="159">
        <v>9</v>
      </c>
      <c r="C64" s="160">
        <v>27</v>
      </c>
      <c r="D64" s="160">
        <v>5</v>
      </c>
      <c r="E64" s="361" t="s">
        <v>114</v>
      </c>
      <c r="F64" s="361" t="s">
        <v>114</v>
      </c>
      <c r="G64" s="361" t="s">
        <v>114</v>
      </c>
      <c r="H64" s="361" t="s">
        <v>114</v>
      </c>
      <c r="I64" s="361" t="s">
        <v>114</v>
      </c>
      <c r="J64" s="158"/>
    </row>
    <row r="65" spans="1:10" ht="13.5" customHeight="1">
      <c r="A65" s="134" t="s">
        <v>222</v>
      </c>
      <c r="B65" s="159">
        <v>9</v>
      </c>
      <c r="C65" s="160">
        <v>246</v>
      </c>
      <c r="D65" s="160">
        <v>5</v>
      </c>
      <c r="E65" s="361" t="s">
        <v>114</v>
      </c>
      <c r="F65" s="160">
        <v>600</v>
      </c>
      <c r="G65" s="160">
        <v>600</v>
      </c>
      <c r="H65" s="361" t="s">
        <v>114</v>
      </c>
      <c r="I65" s="160">
        <v>18</v>
      </c>
      <c r="J65" s="158" t="s">
        <v>223</v>
      </c>
    </row>
    <row r="66" spans="1:10" ht="13.5" customHeight="1">
      <c r="A66" s="134" t="s">
        <v>224</v>
      </c>
      <c r="B66" s="366" t="s">
        <v>225</v>
      </c>
      <c r="C66" s="160">
        <v>111</v>
      </c>
      <c r="D66" s="160">
        <v>70</v>
      </c>
      <c r="E66" s="160">
        <v>7</v>
      </c>
      <c r="F66" s="361" t="s">
        <v>114</v>
      </c>
      <c r="G66" s="361" t="s">
        <v>114</v>
      </c>
      <c r="H66" s="361" t="s">
        <v>114</v>
      </c>
      <c r="I66" s="361" t="s">
        <v>114</v>
      </c>
      <c r="J66" s="158"/>
    </row>
    <row r="67" spans="1:10" ht="13.5" customHeight="1">
      <c r="A67" s="134" t="s">
        <v>226</v>
      </c>
      <c r="B67" s="159">
        <v>0</v>
      </c>
      <c r="C67" s="160">
        <v>16</v>
      </c>
      <c r="D67" s="160">
        <v>8</v>
      </c>
      <c r="E67" s="160">
        <v>1</v>
      </c>
      <c r="F67" s="361" t="s">
        <v>114</v>
      </c>
      <c r="G67" s="361" t="s">
        <v>114</v>
      </c>
      <c r="H67" s="361" t="s">
        <v>114</v>
      </c>
      <c r="I67" s="361" t="s">
        <v>114</v>
      </c>
      <c r="J67" s="158"/>
    </row>
    <row r="68" spans="1:10" ht="13.5" customHeight="1">
      <c r="A68" s="134" t="s">
        <v>227</v>
      </c>
      <c r="B68" s="159">
        <v>0</v>
      </c>
      <c r="C68" s="160">
        <v>37</v>
      </c>
      <c r="D68" s="160">
        <v>4</v>
      </c>
      <c r="E68" s="160">
        <v>44</v>
      </c>
      <c r="F68" s="361" t="s">
        <v>114</v>
      </c>
      <c r="G68" s="361" t="s">
        <v>114</v>
      </c>
      <c r="H68" s="361" t="s">
        <v>114</v>
      </c>
      <c r="I68" s="361" t="s">
        <v>114</v>
      </c>
      <c r="J68" s="158"/>
    </row>
    <row r="69" spans="1:10" ht="13.5" customHeight="1">
      <c r="A69" s="134" t="s">
        <v>228</v>
      </c>
      <c r="B69" s="159">
        <v>34</v>
      </c>
      <c r="C69" s="160">
        <v>258</v>
      </c>
      <c r="D69" s="160">
        <v>4</v>
      </c>
      <c r="E69" s="361" t="s">
        <v>114</v>
      </c>
      <c r="F69" s="361" t="s">
        <v>114</v>
      </c>
      <c r="G69" s="361" t="s">
        <v>114</v>
      </c>
      <c r="H69" s="361" t="s">
        <v>114</v>
      </c>
      <c r="I69" s="361" t="s">
        <v>114</v>
      </c>
      <c r="J69" s="158"/>
    </row>
    <row r="70" spans="1:10" ht="13.5" customHeight="1">
      <c r="A70" s="134" t="s">
        <v>229</v>
      </c>
      <c r="B70" s="159">
        <v>5</v>
      </c>
      <c r="C70" s="160">
        <v>115</v>
      </c>
      <c r="D70" s="160">
        <v>27</v>
      </c>
      <c r="E70" s="361" t="s">
        <v>114</v>
      </c>
      <c r="F70" s="361" t="s">
        <v>114</v>
      </c>
      <c r="G70" s="361" t="s">
        <v>114</v>
      </c>
      <c r="H70" s="361" t="s">
        <v>114</v>
      </c>
      <c r="I70" s="361" t="s">
        <v>114</v>
      </c>
      <c r="J70" s="158"/>
    </row>
    <row r="71" spans="1:10" ht="13.5" customHeight="1">
      <c r="A71" s="200" t="s">
        <v>18</v>
      </c>
      <c r="B71" s="215"/>
      <c r="C71" s="353"/>
      <c r="D71" s="172">
        <v>223</v>
      </c>
      <c r="E71" s="172">
        <v>52</v>
      </c>
      <c r="F71" s="172">
        <v>600</v>
      </c>
      <c r="G71" s="172">
        <v>600</v>
      </c>
      <c r="H71" s="367" t="s">
        <v>114</v>
      </c>
      <c r="I71" s="172">
        <v>18</v>
      </c>
      <c r="J71" s="173"/>
    </row>
    <row r="72" ht="10.5">
      <c r="A72" s="121" t="s">
        <v>60</v>
      </c>
    </row>
    <row r="73" ht="9.75" customHeight="1"/>
    <row r="74" ht="14.25">
      <c r="A74" s="133" t="s">
        <v>43</v>
      </c>
    </row>
    <row r="75" ht="10.5">
      <c r="D75" s="122" t="s">
        <v>12</v>
      </c>
    </row>
    <row r="76" spans="1:4" ht="21.75" thickBot="1">
      <c r="A76" s="201" t="s">
        <v>36</v>
      </c>
      <c r="B76" s="202" t="s">
        <v>41</v>
      </c>
      <c r="C76" s="203" t="s">
        <v>42</v>
      </c>
      <c r="D76" s="204" t="s">
        <v>55</v>
      </c>
    </row>
    <row r="77" spans="1:4" ht="13.5" customHeight="1" thickTop="1">
      <c r="A77" s="205" t="s">
        <v>37</v>
      </c>
      <c r="B77" s="206"/>
      <c r="C77" s="157">
        <v>4754</v>
      </c>
      <c r="D77" s="207"/>
    </row>
    <row r="78" spans="1:4" ht="13.5" customHeight="1">
      <c r="A78" s="208" t="s">
        <v>38</v>
      </c>
      <c r="B78" s="209"/>
      <c r="C78" s="181">
        <v>4897</v>
      </c>
      <c r="D78" s="210"/>
    </row>
    <row r="79" spans="1:4" ht="13.5" customHeight="1">
      <c r="A79" s="211" t="s">
        <v>39</v>
      </c>
      <c r="B79" s="212"/>
      <c r="C79" s="169">
        <v>7926</v>
      </c>
      <c r="D79" s="213"/>
    </row>
    <row r="80" spans="1:4" ht="13.5" customHeight="1">
      <c r="A80" s="214" t="s">
        <v>40</v>
      </c>
      <c r="B80" s="215"/>
      <c r="C80" s="172">
        <v>17577</v>
      </c>
      <c r="D80" s="216"/>
    </row>
    <row r="81" spans="1:4" ht="10.5">
      <c r="A81" s="121" t="s">
        <v>64</v>
      </c>
      <c r="B81" s="217"/>
      <c r="C81" s="217"/>
      <c r="D81" s="217"/>
    </row>
    <row r="82" spans="1:4" ht="9.75" customHeight="1">
      <c r="A82" s="218"/>
      <c r="B82" s="217"/>
      <c r="C82" s="217"/>
      <c r="D82" s="217"/>
    </row>
    <row r="83" ht="14.25">
      <c r="A83" s="133" t="s">
        <v>63</v>
      </c>
    </row>
    <row r="84" ht="10.5" customHeight="1">
      <c r="A84" s="133"/>
    </row>
    <row r="85" spans="1:11" ht="21.75" thickBot="1">
      <c r="A85" s="201" t="s">
        <v>34</v>
      </c>
      <c r="B85" s="202" t="s">
        <v>41</v>
      </c>
      <c r="C85" s="203" t="s">
        <v>42</v>
      </c>
      <c r="D85" s="203" t="s">
        <v>55</v>
      </c>
      <c r="E85" s="219" t="s">
        <v>32</v>
      </c>
      <c r="F85" s="204" t="s">
        <v>33</v>
      </c>
      <c r="G85" s="901" t="s">
        <v>44</v>
      </c>
      <c r="H85" s="902"/>
      <c r="I85" s="202" t="s">
        <v>41</v>
      </c>
      <c r="J85" s="203" t="s">
        <v>42</v>
      </c>
      <c r="K85" s="204" t="s">
        <v>55</v>
      </c>
    </row>
    <row r="86" spans="1:11" ht="13.5" customHeight="1" thickTop="1">
      <c r="A86" s="205" t="s">
        <v>26</v>
      </c>
      <c r="B86" s="368">
        <v>8.91</v>
      </c>
      <c r="C86" s="369">
        <v>8.65</v>
      </c>
      <c r="D86" s="369" t="s">
        <v>230</v>
      </c>
      <c r="E86" s="370" t="s">
        <v>231</v>
      </c>
      <c r="F86" s="371" t="s">
        <v>232</v>
      </c>
      <c r="G86" s="946" t="s">
        <v>84</v>
      </c>
      <c r="H86" s="947"/>
      <c r="I86" s="220"/>
      <c r="J86" s="221">
        <v>62.1</v>
      </c>
      <c r="K86" s="222"/>
    </row>
    <row r="87" spans="1:11" ht="13.5" customHeight="1">
      <c r="A87" s="208" t="s">
        <v>27</v>
      </c>
      <c r="B87" s="223"/>
      <c r="C87" s="372">
        <v>22.08</v>
      </c>
      <c r="D87" s="373"/>
      <c r="E87" s="374" t="s">
        <v>233</v>
      </c>
      <c r="F87" s="375" t="s">
        <v>234</v>
      </c>
      <c r="G87" s="948" t="s">
        <v>83</v>
      </c>
      <c r="H87" s="949"/>
      <c r="I87" s="223"/>
      <c r="J87" s="224">
        <v>19</v>
      </c>
      <c r="K87" s="225"/>
    </row>
    <row r="88" spans="1:11" ht="13.5" customHeight="1">
      <c r="A88" s="208" t="s">
        <v>28</v>
      </c>
      <c r="B88" s="377">
        <v>8.9</v>
      </c>
      <c r="C88" s="224">
        <v>4.5</v>
      </c>
      <c r="D88" s="372">
        <f>C88-B88</f>
        <v>-4.4</v>
      </c>
      <c r="E88" s="378">
        <v>25</v>
      </c>
      <c r="F88" s="379">
        <v>35</v>
      </c>
      <c r="G88" s="948" t="s">
        <v>158</v>
      </c>
      <c r="H88" s="949"/>
      <c r="I88" s="223"/>
      <c r="J88" s="224">
        <v>11.73</v>
      </c>
      <c r="K88" s="225"/>
    </row>
    <row r="89" spans="1:11" ht="13.5" customHeight="1">
      <c r="A89" s="208" t="s">
        <v>29</v>
      </c>
      <c r="B89" s="380"/>
      <c r="C89" s="224" t="s">
        <v>114</v>
      </c>
      <c r="D89" s="381"/>
      <c r="E89" s="378">
        <v>350</v>
      </c>
      <c r="F89" s="382"/>
      <c r="G89" s="948" t="s">
        <v>161</v>
      </c>
      <c r="H89" s="949"/>
      <c r="I89" s="223"/>
      <c r="J89" s="224">
        <v>0</v>
      </c>
      <c r="K89" s="225"/>
    </row>
    <row r="90" spans="1:11" ht="13.5" customHeight="1">
      <c r="A90" s="208" t="s">
        <v>30</v>
      </c>
      <c r="B90" s="383">
        <v>0.77</v>
      </c>
      <c r="C90" s="372">
        <v>0.79</v>
      </c>
      <c r="D90" s="372">
        <f>C90-B90</f>
        <v>0.020000000000000018</v>
      </c>
      <c r="E90" s="384"/>
      <c r="F90" s="385"/>
      <c r="G90" s="948" t="s">
        <v>204</v>
      </c>
      <c r="H90" s="949"/>
      <c r="I90" s="223"/>
      <c r="J90" s="224">
        <v>30</v>
      </c>
      <c r="K90" s="225"/>
    </row>
    <row r="91" spans="1:11" ht="13.5" customHeight="1">
      <c r="A91" s="386" t="s">
        <v>31</v>
      </c>
      <c r="B91" s="387">
        <v>81.9</v>
      </c>
      <c r="C91" s="232">
        <v>81.6</v>
      </c>
      <c r="D91" s="388">
        <f>C91-B91</f>
        <v>-0.30000000000001137</v>
      </c>
      <c r="E91" s="389"/>
      <c r="F91" s="390"/>
      <c r="G91" s="894"/>
      <c r="H91" s="895"/>
      <c r="I91" s="231"/>
      <c r="J91" s="232"/>
      <c r="K91" s="233"/>
    </row>
    <row r="92" ht="10.5">
      <c r="A92" s="121" t="s">
        <v>65</v>
      </c>
    </row>
    <row r="93" ht="10.5">
      <c r="A93" s="121" t="s">
        <v>235</v>
      </c>
    </row>
  </sheetData>
  <sheetProtection password="81BD" sheet="1"/>
  <mergeCells count="43">
    <mergeCell ref="G87:H87"/>
    <mergeCell ref="G88:H88"/>
    <mergeCell ref="G89:H89"/>
    <mergeCell ref="G90:H90"/>
    <mergeCell ref="G91:H91"/>
    <mergeCell ref="G61:G62"/>
    <mergeCell ref="H61:H62"/>
    <mergeCell ref="I61:I62"/>
    <mergeCell ref="J61:J62"/>
    <mergeCell ref="G85:H85"/>
    <mergeCell ref="G86:H86"/>
    <mergeCell ref="A61:A62"/>
    <mergeCell ref="B61:B62"/>
    <mergeCell ref="C61:C62"/>
    <mergeCell ref="D61:D62"/>
    <mergeCell ref="E61:E62"/>
    <mergeCell ref="F61:F62"/>
    <mergeCell ref="I19:I20"/>
    <mergeCell ref="A38:A39"/>
    <mergeCell ref="B38:B39"/>
    <mergeCell ref="C38:C39"/>
    <mergeCell ref="D38:D39"/>
    <mergeCell ref="E38:E39"/>
    <mergeCell ref="F38:F39"/>
    <mergeCell ref="G38:G39"/>
    <mergeCell ref="H38:H39"/>
    <mergeCell ref="I38:I39"/>
    <mergeCell ref="G8:G9"/>
    <mergeCell ref="H8:H9"/>
    <mergeCell ref="A19:A20"/>
    <mergeCell ref="B19:B20"/>
    <mergeCell ref="C19:C20"/>
    <mergeCell ref="D19:D20"/>
    <mergeCell ref="E19:E20"/>
    <mergeCell ref="F19:F20"/>
    <mergeCell ref="G19:G20"/>
    <mergeCell ref="H19:H20"/>
    <mergeCell ref="A8:A9"/>
    <mergeCell ref="B8:B9"/>
    <mergeCell ref="C8:C9"/>
    <mergeCell ref="D8:D9"/>
    <mergeCell ref="E8:E9"/>
    <mergeCell ref="F8:F9"/>
  </mergeCells>
  <printOptions horizontalCentered="1"/>
  <pageMargins left="0.4330708661417323" right="0.3937007874015748" top="0.7086614173228347" bottom="0.31496062992125984" header="0.4330708661417323" footer="0.1968503937007874"/>
  <pageSetup horizontalDpi="600" verticalDpi="600" orientation="portrait" paperSize="9" scale="89" r:id="rId1"/>
  <headerFooter alignWithMargins="0">
    <oddFooter>&amp;C&amp;P</oddFooter>
  </headerFooter>
  <rowBreaks count="1" manualBreakCount="1">
    <brk id="73" max="10" man="1"/>
  </rowBreaks>
  <colBreaks count="1" manualBreakCount="1">
    <brk id="11" max="72" man="1"/>
  </colBreaks>
</worksheet>
</file>

<file path=xl/worksheets/sheet40.xml><?xml version="1.0" encoding="utf-8"?>
<worksheet xmlns="http://schemas.openxmlformats.org/spreadsheetml/2006/main" xmlns:r="http://schemas.openxmlformats.org/officeDocument/2006/relationships">
  <sheetPr>
    <pageSetUpPr fitToPage="1"/>
  </sheetPr>
  <dimension ref="A1:M73"/>
  <sheetViews>
    <sheetView view="pageBreakPreview" zoomScaleSheetLayoutView="10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814</v>
      </c>
      <c r="B4" s="124"/>
      <c r="G4" s="125" t="s">
        <v>56</v>
      </c>
      <c r="H4" s="126" t="s">
        <v>57</v>
      </c>
      <c r="I4" s="127" t="s">
        <v>58</v>
      </c>
      <c r="J4" s="128" t="s">
        <v>59</v>
      </c>
    </row>
    <row r="5" spans="7:10" ht="13.5" customHeight="1" thickTop="1">
      <c r="G5" s="129">
        <v>292</v>
      </c>
      <c r="H5" s="130">
        <v>1062</v>
      </c>
      <c r="I5" s="131">
        <v>79</v>
      </c>
      <c r="J5" s="132">
        <v>1433</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810">
        <v>2158</v>
      </c>
      <c r="C10" s="811">
        <v>1866</v>
      </c>
      <c r="D10" s="811">
        <v>292</v>
      </c>
      <c r="E10" s="811">
        <v>292</v>
      </c>
      <c r="F10" s="812">
        <v>0</v>
      </c>
      <c r="G10" s="811">
        <v>2617</v>
      </c>
      <c r="H10" s="137" t="s">
        <v>815</v>
      </c>
    </row>
    <row r="11" spans="1:8" ht="13.5" customHeight="1">
      <c r="A11" s="145"/>
      <c r="B11" s="813"/>
      <c r="C11" s="814"/>
      <c r="D11" s="814"/>
      <c r="E11" s="814"/>
      <c r="F11" s="814"/>
      <c r="G11" s="814"/>
      <c r="H11" s="150"/>
    </row>
    <row r="12" spans="1:8" ht="13.5" customHeight="1">
      <c r="A12" s="151" t="s">
        <v>1</v>
      </c>
      <c r="B12" s="815">
        <f>+B10</f>
        <v>2158</v>
      </c>
      <c r="C12" s="816">
        <f>+C10</f>
        <v>1866</v>
      </c>
      <c r="D12" s="816">
        <f>+D10</f>
        <v>292</v>
      </c>
      <c r="E12" s="816">
        <f>+E10</f>
        <v>292</v>
      </c>
      <c r="F12" s="817"/>
      <c r="G12" s="816">
        <f>+G10</f>
        <v>2617</v>
      </c>
      <c r="H12" s="155"/>
    </row>
    <row r="13" ht="9.75" customHeight="1"/>
    <row r="14" ht="14.25">
      <c r="A14" s="133" t="s">
        <v>10</v>
      </c>
    </row>
    <row r="15" spans="9:12" ht="10.5">
      <c r="I15" s="122" t="s">
        <v>12</v>
      </c>
      <c r="K15" s="122"/>
      <c r="L15" s="122"/>
    </row>
    <row r="16" spans="1:9" ht="13.5" customHeight="1">
      <c r="A16" s="911" t="s">
        <v>0</v>
      </c>
      <c r="B16" s="907" t="s">
        <v>47</v>
      </c>
      <c r="C16" s="909" t="s">
        <v>48</v>
      </c>
      <c r="D16" s="909" t="s">
        <v>49</v>
      </c>
      <c r="E16" s="896" t="s">
        <v>50</v>
      </c>
      <c r="F16" s="909" t="s">
        <v>61</v>
      </c>
      <c r="G16" s="909" t="s">
        <v>11</v>
      </c>
      <c r="H16" s="896" t="s">
        <v>45</v>
      </c>
      <c r="I16" s="899" t="s">
        <v>8</v>
      </c>
    </row>
    <row r="17" spans="1:9" ht="13.5" customHeight="1" thickBot="1">
      <c r="A17" s="912"/>
      <c r="B17" s="908"/>
      <c r="C17" s="910"/>
      <c r="D17" s="910"/>
      <c r="E17" s="897"/>
      <c r="F17" s="913"/>
      <c r="G17" s="913"/>
      <c r="H17" s="898"/>
      <c r="I17" s="900"/>
    </row>
    <row r="18" spans="1:9" ht="13.5" customHeight="1" thickTop="1">
      <c r="A18" s="134" t="s">
        <v>816</v>
      </c>
      <c r="B18" s="818">
        <v>312</v>
      </c>
      <c r="C18" s="819">
        <v>320</v>
      </c>
      <c r="D18" s="819">
        <v>-8</v>
      </c>
      <c r="E18" s="819">
        <v>36</v>
      </c>
      <c r="F18" s="819">
        <v>86</v>
      </c>
      <c r="G18" s="819">
        <v>92</v>
      </c>
      <c r="H18" s="819">
        <v>67</v>
      </c>
      <c r="I18" s="158" t="s">
        <v>341</v>
      </c>
    </row>
    <row r="19" spans="1:9" ht="13.5" customHeight="1">
      <c r="A19" s="134" t="s">
        <v>297</v>
      </c>
      <c r="B19" s="820">
        <v>149</v>
      </c>
      <c r="C19" s="821">
        <v>137</v>
      </c>
      <c r="D19" s="821">
        <f>+B19-C19</f>
        <v>12</v>
      </c>
      <c r="E19" s="821">
        <v>12</v>
      </c>
      <c r="F19" s="821">
        <v>88</v>
      </c>
      <c r="G19" s="821">
        <v>1578</v>
      </c>
      <c r="H19" s="821">
        <v>1196</v>
      </c>
      <c r="I19" s="158" t="s">
        <v>354</v>
      </c>
    </row>
    <row r="20" spans="1:9" ht="12" customHeight="1">
      <c r="A20" s="822" t="s">
        <v>247</v>
      </c>
      <c r="B20" s="820">
        <v>21</v>
      </c>
      <c r="C20" s="821">
        <v>18</v>
      </c>
      <c r="D20" s="821">
        <f>+B20-C20</f>
        <v>3</v>
      </c>
      <c r="E20" s="821">
        <v>3</v>
      </c>
      <c r="F20" s="821">
        <v>20</v>
      </c>
      <c r="G20" s="821">
        <v>173</v>
      </c>
      <c r="H20" s="821">
        <v>137</v>
      </c>
      <c r="I20" s="158" t="s">
        <v>354</v>
      </c>
    </row>
    <row r="21" spans="1:9" ht="13.5" customHeight="1">
      <c r="A21" s="134" t="s">
        <v>296</v>
      </c>
      <c r="B21" s="820">
        <v>385</v>
      </c>
      <c r="C21" s="821">
        <v>325</v>
      </c>
      <c r="D21" s="821">
        <v>60</v>
      </c>
      <c r="E21" s="821">
        <v>60</v>
      </c>
      <c r="F21" s="821">
        <v>24</v>
      </c>
      <c r="G21" s="361" t="s">
        <v>114</v>
      </c>
      <c r="H21" s="361" t="s">
        <v>114</v>
      </c>
      <c r="I21" s="158"/>
    </row>
    <row r="22" spans="1:9" ht="13.5" customHeight="1">
      <c r="A22" s="138" t="s">
        <v>250</v>
      </c>
      <c r="B22" s="823">
        <v>402</v>
      </c>
      <c r="C22" s="824">
        <v>387</v>
      </c>
      <c r="D22" s="824">
        <v>15</v>
      </c>
      <c r="E22" s="824">
        <v>15</v>
      </c>
      <c r="F22" s="824">
        <v>33</v>
      </c>
      <c r="G22" s="349" t="s">
        <v>114</v>
      </c>
      <c r="H22" s="349" t="s">
        <v>114</v>
      </c>
      <c r="I22" s="166"/>
    </row>
    <row r="23" spans="1:9" ht="13.5" customHeight="1">
      <c r="A23" s="138" t="s">
        <v>300</v>
      </c>
      <c r="B23" s="823">
        <v>233</v>
      </c>
      <c r="C23" s="824">
        <v>209</v>
      </c>
      <c r="D23" s="824">
        <v>24</v>
      </c>
      <c r="E23" s="824">
        <v>24</v>
      </c>
      <c r="F23" s="824">
        <v>35</v>
      </c>
      <c r="G23" s="349" t="s">
        <v>114</v>
      </c>
      <c r="H23" s="349" t="s">
        <v>114</v>
      </c>
      <c r="I23" s="166"/>
    </row>
    <row r="24" spans="1:9" ht="13.5" customHeight="1">
      <c r="A24" s="151" t="s">
        <v>15</v>
      </c>
      <c r="B24" s="825"/>
      <c r="C24" s="826"/>
      <c r="D24" s="826"/>
      <c r="E24" s="827">
        <f>SUM(E18:E23)</f>
        <v>150</v>
      </c>
      <c r="F24" s="826"/>
      <c r="G24" s="827">
        <f>SUM(G18:G23)</f>
        <v>1843</v>
      </c>
      <c r="H24" s="827">
        <f>SUM(H18:H23)</f>
        <v>1400</v>
      </c>
      <c r="I24" s="173"/>
    </row>
    <row r="25" ht="10.5">
      <c r="A25" s="121" t="s">
        <v>25</v>
      </c>
    </row>
    <row r="26" ht="10.5">
      <c r="A26" s="121" t="s">
        <v>54</v>
      </c>
    </row>
    <row r="27" ht="10.5">
      <c r="A27" s="121" t="s">
        <v>53</v>
      </c>
    </row>
    <row r="28" ht="10.5">
      <c r="A28" s="121" t="s">
        <v>52</v>
      </c>
    </row>
    <row r="29" ht="9.75" customHeight="1"/>
    <row r="30" ht="14.25">
      <c r="A30" s="133" t="s">
        <v>13</v>
      </c>
    </row>
    <row r="31" spans="9:10" ht="10.5">
      <c r="I31" s="122" t="s">
        <v>12</v>
      </c>
      <c r="J31" s="122"/>
    </row>
    <row r="32" spans="1:9" ht="13.5" customHeight="1">
      <c r="A32" s="911" t="s">
        <v>14</v>
      </c>
      <c r="B32" s="907" t="s">
        <v>47</v>
      </c>
      <c r="C32" s="909" t="s">
        <v>48</v>
      </c>
      <c r="D32" s="909" t="s">
        <v>49</v>
      </c>
      <c r="E32" s="896" t="s">
        <v>50</v>
      </c>
      <c r="F32" s="909" t="s">
        <v>61</v>
      </c>
      <c r="G32" s="909" t="s">
        <v>11</v>
      </c>
      <c r="H32" s="896" t="s">
        <v>46</v>
      </c>
      <c r="I32" s="899" t="s">
        <v>8</v>
      </c>
    </row>
    <row r="33" spans="1:9" ht="13.5" customHeight="1" thickBot="1">
      <c r="A33" s="912"/>
      <c r="B33" s="908"/>
      <c r="C33" s="910"/>
      <c r="D33" s="910"/>
      <c r="E33" s="897"/>
      <c r="F33" s="913"/>
      <c r="G33" s="913"/>
      <c r="H33" s="898"/>
      <c r="I33" s="900"/>
    </row>
    <row r="34" spans="1:9" ht="13.5" customHeight="1" thickTop="1">
      <c r="A34" s="134" t="s">
        <v>98</v>
      </c>
      <c r="B34" s="818">
        <v>80</v>
      </c>
      <c r="C34" s="819">
        <v>77</v>
      </c>
      <c r="D34" s="819">
        <v>3</v>
      </c>
      <c r="E34" s="819">
        <v>3</v>
      </c>
      <c r="F34" s="354" t="s">
        <v>114</v>
      </c>
      <c r="G34" s="354" t="s">
        <v>114</v>
      </c>
      <c r="H34" s="354" t="s">
        <v>114</v>
      </c>
      <c r="I34" s="175"/>
    </row>
    <row r="35" spans="1:9" ht="13.5" customHeight="1">
      <c r="A35" s="138" t="s">
        <v>817</v>
      </c>
      <c r="B35" s="823">
        <v>13669</v>
      </c>
      <c r="C35" s="824">
        <v>13204</v>
      </c>
      <c r="D35" s="824">
        <v>465</v>
      </c>
      <c r="E35" s="824">
        <v>465</v>
      </c>
      <c r="F35" s="824">
        <v>4030</v>
      </c>
      <c r="G35" s="349" t="s">
        <v>114</v>
      </c>
      <c r="H35" s="349" t="s">
        <v>114</v>
      </c>
      <c r="I35" s="166"/>
    </row>
    <row r="36" spans="1:9" ht="13.5" customHeight="1">
      <c r="A36" s="138" t="s">
        <v>818</v>
      </c>
      <c r="B36" s="823">
        <v>1541</v>
      </c>
      <c r="C36" s="824">
        <v>1329</v>
      </c>
      <c r="D36" s="824">
        <v>212</v>
      </c>
      <c r="E36" s="824">
        <v>212</v>
      </c>
      <c r="F36" s="349" t="s">
        <v>114</v>
      </c>
      <c r="G36" s="349" t="s">
        <v>114</v>
      </c>
      <c r="H36" s="349" t="s">
        <v>114</v>
      </c>
      <c r="I36" s="166"/>
    </row>
    <row r="37" spans="1:9" ht="13.5" customHeight="1">
      <c r="A37" s="138" t="s">
        <v>346</v>
      </c>
      <c r="B37" s="823">
        <v>4148</v>
      </c>
      <c r="C37" s="824">
        <v>4005</v>
      </c>
      <c r="D37" s="824">
        <v>143</v>
      </c>
      <c r="E37" s="824">
        <v>143</v>
      </c>
      <c r="F37" s="824">
        <v>195</v>
      </c>
      <c r="G37" s="824">
        <v>7865</v>
      </c>
      <c r="H37" s="824">
        <v>95</v>
      </c>
      <c r="I37" s="166"/>
    </row>
    <row r="38" spans="1:9" ht="13.5" customHeight="1">
      <c r="A38" s="138" t="s">
        <v>348</v>
      </c>
      <c r="B38" s="823">
        <v>2207</v>
      </c>
      <c r="C38" s="824">
        <v>2150</v>
      </c>
      <c r="D38" s="824">
        <v>57</v>
      </c>
      <c r="E38" s="824">
        <v>57</v>
      </c>
      <c r="F38" s="824">
        <v>15</v>
      </c>
      <c r="G38" s="824">
        <v>136</v>
      </c>
      <c r="H38" s="824">
        <v>3</v>
      </c>
      <c r="I38" s="166"/>
    </row>
    <row r="39" spans="1:9" ht="13.5" customHeight="1">
      <c r="A39" s="138" t="s">
        <v>350</v>
      </c>
      <c r="B39" s="823">
        <v>12</v>
      </c>
      <c r="C39" s="824">
        <v>10</v>
      </c>
      <c r="D39" s="824">
        <v>2</v>
      </c>
      <c r="E39" s="824">
        <v>2</v>
      </c>
      <c r="F39" s="349" t="s">
        <v>114</v>
      </c>
      <c r="G39" s="349" t="s">
        <v>114</v>
      </c>
      <c r="H39" s="349" t="s">
        <v>114</v>
      </c>
      <c r="I39" s="166"/>
    </row>
    <row r="40" spans="1:9" ht="13.5" customHeight="1">
      <c r="A40" s="138" t="s">
        <v>819</v>
      </c>
      <c r="B40" s="823">
        <v>99</v>
      </c>
      <c r="C40" s="824">
        <v>88</v>
      </c>
      <c r="D40" s="824">
        <v>11</v>
      </c>
      <c r="E40" s="824">
        <v>11</v>
      </c>
      <c r="F40" s="824">
        <v>2</v>
      </c>
      <c r="G40" s="349" t="s">
        <v>114</v>
      </c>
      <c r="H40" s="349" t="s">
        <v>114</v>
      </c>
      <c r="I40" s="166" t="s">
        <v>354</v>
      </c>
    </row>
    <row r="41" spans="1:9" ht="13.5" customHeight="1">
      <c r="A41" s="138" t="s">
        <v>351</v>
      </c>
      <c r="B41" s="823">
        <v>481</v>
      </c>
      <c r="C41" s="824">
        <v>464</v>
      </c>
      <c r="D41" s="824">
        <v>17</v>
      </c>
      <c r="E41" s="824">
        <v>17</v>
      </c>
      <c r="F41" s="349" t="s">
        <v>114</v>
      </c>
      <c r="G41" s="349" t="s">
        <v>114</v>
      </c>
      <c r="H41" s="349" t="s">
        <v>114</v>
      </c>
      <c r="I41" s="166" t="s">
        <v>341</v>
      </c>
    </row>
    <row r="42" spans="1:9" ht="13.5" customHeight="1">
      <c r="A42" s="151" t="s">
        <v>16</v>
      </c>
      <c r="B42" s="171"/>
      <c r="C42" s="187"/>
      <c r="D42" s="187"/>
      <c r="E42" s="827">
        <f>SUM(E34:E41)</f>
        <v>910</v>
      </c>
      <c r="F42" s="826"/>
      <c r="G42" s="827">
        <f>SUM(G34:G41)</f>
        <v>8001</v>
      </c>
      <c r="H42" s="827">
        <f>SUM(H34:H41)</f>
        <v>98</v>
      </c>
      <c r="I42" s="188"/>
    </row>
    <row r="43" ht="9.75" customHeight="1">
      <c r="A43" s="189"/>
    </row>
    <row r="44" ht="14.25">
      <c r="A44" s="133" t="s">
        <v>62</v>
      </c>
    </row>
    <row r="45" ht="10.5">
      <c r="J45" s="122" t="s">
        <v>12</v>
      </c>
    </row>
    <row r="46" spans="1:10" ht="13.5" customHeight="1">
      <c r="A46" s="905" t="s">
        <v>17</v>
      </c>
      <c r="B46" s="907" t="s">
        <v>19</v>
      </c>
      <c r="C46" s="909" t="s">
        <v>51</v>
      </c>
      <c r="D46" s="909" t="s">
        <v>20</v>
      </c>
      <c r="E46" s="909" t="s">
        <v>21</v>
      </c>
      <c r="F46" s="909" t="s">
        <v>22</v>
      </c>
      <c r="G46" s="896" t="s">
        <v>23</v>
      </c>
      <c r="H46" s="896" t="s">
        <v>24</v>
      </c>
      <c r="I46" s="896" t="s">
        <v>66</v>
      </c>
      <c r="J46" s="899" t="s">
        <v>8</v>
      </c>
    </row>
    <row r="47" spans="1:10" ht="13.5" customHeight="1" thickBot="1">
      <c r="A47" s="906"/>
      <c r="B47" s="908"/>
      <c r="C47" s="910"/>
      <c r="D47" s="910"/>
      <c r="E47" s="910"/>
      <c r="F47" s="910"/>
      <c r="G47" s="897"/>
      <c r="H47" s="897"/>
      <c r="I47" s="898"/>
      <c r="J47" s="900"/>
    </row>
    <row r="48" spans="1:10" ht="13.5" customHeight="1" thickTop="1">
      <c r="A48" s="134" t="s">
        <v>820</v>
      </c>
      <c r="B48" s="818">
        <v>5</v>
      </c>
      <c r="C48" s="819">
        <v>50</v>
      </c>
      <c r="D48" s="819">
        <v>50</v>
      </c>
      <c r="E48" s="354" t="s">
        <v>114</v>
      </c>
      <c r="F48" s="354" t="s">
        <v>114</v>
      </c>
      <c r="G48" s="354" t="s">
        <v>114</v>
      </c>
      <c r="H48" s="354" t="s">
        <v>114</v>
      </c>
      <c r="I48" s="354" t="s">
        <v>114</v>
      </c>
      <c r="J48" s="158"/>
    </row>
    <row r="49" spans="1:10" ht="13.5" customHeight="1">
      <c r="A49" s="138" t="s">
        <v>821</v>
      </c>
      <c r="B49" s="823">
        <v>-2</v>
      </c>
      <c r="C49" s="824">
        <v>27</v>
      </c>
      <c r="D49" s="824">
        <v>50</v>
      </c>
      <c r="E49" s="349" t="s">
        <v>114</v>
      </c>
      <c r="F49" s="349" t="s">
        <v>114</v>
      </c>
      <c r="G49" s="349" t="s">
        <v>114</v>
      </c>
      <c r="H49" s="349" t="s">
        <v>114</v>
      </c>
      <c r="I49" s="349" t="s">
        <v>114</v>
      </c>
      <c r="J49" s="166"/>
    </row>
    <row r="50" spans="1:10" ht="13.5" customHeight="1">
      <c r="A50" s="138" t="s">
        <v>822</v>
      </c>
      <c r="B50" s="823">
        <v>4</v>
      </c>
      <c r="C50" s="824">
        <v>33</v>
      </c>
      <c r="D50" s="824">
        <v>2</v>
      </c>
      <c r="E50" s="824">
        <v>5</v>
      </c>
      <c r="F50" s="349" t="s">
        <v>114</v>
      </c>
      <c r="G50" s="349" t="s">
        <v>114</v>
      </c>
      <c r="H50" s="349" t="s">
        <v>114</v>
      </c>
      <c r="I50" s="349" t="s">
        <v>114</v>
      </c>
      <c r="J50" s="166"/>
    </row>
    <row r="51" spans="1:10" ht="13.5" customHeight="1">
      <c r="A51" s="200" t="s">
        <v>18</v>
      </c>
      <c r="B51" s="825"/>
      <c r="C51" s="826"/>
      <c r="D51" s="827">
        <f>SUM(D48:D50)</f>
        <v>102</v>
      </c>
      <c r="E51" s="827">
        <f>SUM(E48:E50)</f>
        <v>5</v>
      </c>
      <c r="F51" s="367" t="s">
        <v>114</v>
      </c>
      <c r="G51" s="367" t="s">
        <v>114</v>
      </c>
      <c r="H51" s="367" t="s">
        <v>114</v>
      </c>
      <c r="I51" s="367" t="s">
        <v>114</v>
      </c>
      <c r="J51" s="173"/>
    </row>
    <row r="52" ht="10.5">
      <c r="A52" s="121" t="s">
        <v>60</v>
      </c>
    </row>
    <row r="53" ht="9.75" customHeight="1"/>
    <row r="54" ht="14.25">
      <c r="A54" s="133" t="s">
        <v>43</v>
      </c>
    </row>
    <row r="55" ht="10.5">
      <c r="D55" s="122" t="s">
        <v>12</v>
      </c>
    </row>
    <row r="56" spans="1:4" ht="21.75" thickBot="1">
      <c r="A56" s="201" t="s">
        <v>36</v>
      </c>
      <c r="B56" s="202" t="s">
        <v>41</v>
      </c>
      <c r="C56" s="203" t="s">
        <v>42</v>
      </c>
      <c r="D56" s="204" t="s">
        <v>55</v>
      </c>
    </row>
    <row r="57" spans="1:4" ht="13.5" customHeight="1" thickTop="1">
      <c r="A57" s="205" t="s">
        <v>37</v>
      </c>
      <c r="B57" s="206"/>
      <c r="C57" s="157">
        <v>131</v>
      </c>
      <c r="D57" s="207"/>
    </row>
    <row r="58" spans="1:4" ht="13.5" customHeight="1">
      <c r="A58" s="208" t="s">
        <v>38</v>
      </c>
      <c r="B58" s="209"/>
      <c r="C58" s="181">
        <v>1</v>
      </c>
      <c r="D58" s="210"/>
    </row>
    <row r="59" spans="1:4" ht="13.5" customHeight="1">
      <c r="A59" s="211" t="s">
        <v>39</v>
      </c>
      <c r="B59" s="212"/>
      <c r="C59" s="169">
        <v>214</v>
      </c>
      <c r="D59" s="213"/>
    </row>
    <row r="60" spans="1:4" ht="13.5" customHeight="1">
      <c r="A60" s="214" t="s">
        <v>40</v>
      </c>
      <c r="B60" s="215"/>
      <c r="C60" s="172">
        <f>SUM(C57:C59)</f>
        <v>346</v>
      </c>
      <c r="D60" s="216"/>
    </row>
    <row r="61" spans="1:4" ht="10.5">
      <c r="A61" s="121" t="s">
        <v>64</v>
      </c>
      <c r="B61" s="217"/>
      <c r="C61" s="217"/>
      <c r="D61" s="217"/>
    </row>
    <row r="62" spans="1:4" ht="9.75" customHeight="1">
      <c r="A62" s="218"/>
      <c r="B62" s="217"/>
      <c r="C62" s="217"/>
      <c r="D62" s="217"/>
    </row>
    <row r="63" ht="14.25">
      <c r="A63" s="133" t="s">
        <v>63</v>
      </c>
    </row>
    <row r="64" ht="10.5" customHeight="1">
      <c r="A64" s="133"/>
    </row>
    <row r="65" spans="1:11" ht="21.75" thickBot="1">
      <c r="A65" s="201" t="s">
        <v>34</v>
      </c>
      <c r="B65" s="202" t="s">
        <v>41</v>
      </c>
      <c r="C65" s="203" t="s">
        <v>42</v>
      </c>
      <c r="D65" s="203" t="s">
        <v>55</v>
      </c>
      <c r="E65" s="219" t="s">
        <v>32</v>
      </c>
      <c r="F65" s="204" t="s">
        <v>33</v>
      </c>
      <c r="G65" s="901" t="s">
        <v>44</v>
      </c>
      <c r="H65" s="902"/>
      <c r="I65" s="202" t="s">
        <v>41</v>
      </c>
      <c r="J65" s="203" t="s">
        <v>42</v>
      </c>
      <c r="K65" s="204" t="s">
        <v>55</v>
      </c>
    </row>
    <row r="66" spans="1:11" ht="13.5" customHeight="1" thickTop="1">
      <c r="A66" s="205" t="s">
        <v>26</v>
      </c>
      <c r="B66" s="368">
        <v>12.1</v>
      </c>
      <c r="C66" s="369">
        <v>20.38</v>
      </c>
      <c r="D66" s="369">
        <f>+C66-B66</f>
        <v>8.28</v>
      </c>
      <c r="E66" s="370">
        <v>-15</v>
      </c>
      <c r="F66" s="371">
        <v>-20</v>
      </c>
      <c r="G66" s="978" t="s">
        <v>816</v>
      </c>
      <c r="H66" s="979"/>
      <c r="I66" s="220"/>
      <c r="J66" s="221">
        <v>15.9</v>
      </c>
      <c r="K66" s="222"/>
    </row>
    <row r="67" spans="1:11" ht="13.5" customHeight="1">
      <c r="A67" s="614" t="s">
        <v>27</v>
      </c>
      <c r="B67" s="223"/>
      <c r="C67" s="372">
        <v>30.8</v>
      </c>
      <c r="D67" s="373"/>
      <c r="E67" s="374">
        <v>-20</v>
      </c>
      <c r="F67" s="375">
        <v>-40</v>
      </c>
      <c r="G67" s="948" t="s">
        <v>297</v>
      </c>
      <c r="H67" s="949"/>
      <c r="I67" s="223"/>
      <c r="J67" s="224">
        <v>23</v>
      </c>
      <c r="K67" s="225"/>
    </row>
    <row r="68" spans="1:11" ht="13.5" customHeight="1">
      <c r="A68" s="208" t="s">
        <v>28</v>
      </c>
      <c r="B68" s="377">
        <v>25.3</v>
      </c>
      <c r="C68" s="224">
        <v>22.4</v>
      </c>
      <c r="D68" s="224">
        <f>+C68-B68</f>
        <v>-2.900000000000002</v>
      </c>
      <c r="E68" s="378">
        <v>25</v>
      </c>
      <c r="F68" s="379">
        <v>35</v>
      </c>
      <c r="G68" s="948" t="s">
        <v>247</v>
      </c>
      <c r="H68" s="949"/>
      <c r="I68" s="223"/>
      <c r="J68" s="224">
        <v>36.9</v>
      </c>
      <c r="K68" s="225"/>
    </row>
    <row r="69" spans="1:11" ht="13.5" customHeight="1">
      <c r="A69" s="208" t="s">
        <v>29</v>
      </c>
      <c r="B69" s="380"/>
      <c r="C69" s="224">
        <v>124.3</v>
      </c>
      <c r="D69" s="381"/>
      <c r="E69" s="378">
        <v>350</v>
      </c>
      <c r="F69" s="382"/>
      <c r="G69" s="948"/>
      <c r="H69" s="949"/>
      <c r="I69" s="223"/>
      <c r="J69" s="224"/>
      <c r="K69" s="225"/>
    </row>
    <row r="70" spans="1:11" ht="13.5" customHeight="1">
      <c r="A70" s="208" t="s">
        <v>30</v>
      </c>
      <c r="B70" s="383">
        <v>0.18</v>
      </c>
      <c r="C70" s="372">
        <v>0.18</v>
      </c>
      <c r="D70" s="224">
        <f>+C70-B70</f>
        <v>0</v>
      </c>
      <c r="E70" s="384"/>
      <c r="F70" s="385"/>
      <c r="G70" s="948"/>
      <c r="H70" s="949"/>
      <c r="I70" s="223"/>
      <c r="J70" s="224"/>
      <c r="K70" s="225"/>
    </row>
    <row r="71" spans="1:11" ht="13.5" customHeight="1">
      <c r="A71" s="386" t="s">
        <v>31</v>
      </c>
      <c r="B71" s="387">
        <v>96.7</v>
      </c>
      <c r="C71" s="232">
        <v>91.5</v>
      </c>
      <c r="D71" s="232">
        <f>+C71-B71</f>
        <v>-5.200000000000003</v>
      </c>
      <c r="E71" s="389"/>
      <c r="F71" s="390"/>
      <c r="G71" s="894"/>
      <c r="H71" s="895"/>
      <c r="I71" s="231"/>
      <c r="J71" s="232"/>
      <c r="K71" s="233"/>
    </row>
    <row r="72" ht="10.5">
      <c r="A72" s="121" t="s">
        <v>65</v>
      </c>
    </row>
    <row r="73" ht="10.5">
      <c r="A73" s="121" t="s">
        <v>109</v>
      </c>
    </row>
  </sheetData>
  <sheetProtection password="81BD" sheet="1"/>
  <mergeCells count="43">
    <mergeCell ref="G67:H67"/>
    <mergeCell ref="G68:H68"/>
    <mergeCell ref="G69:H69"/>
    <mergeCell ref="G70:H70"/>
    <mergeCell ref="G71:H71"/>
    <mergeCell ref="G46:G47"/>
    <mergeCell ref="H46:H47"/>
    <mergeCell ref="I46:I47"/>
    <mergeCell ref="J46:J47"/>
    <mergeCell ref="G65:H65"/>
    <mergeCell ref="G66:H66"/>
    <mergeCell ref="A46:A47"/>
    <mergeCell ref="B46:B47"/>
    <mergeCell ref="C46:C47"/>
    <mergeCell ref="D46:D47"/>
    <mergeCell ref="E46:E47"/>
    <mergeCell ref="F46:F47"/>
    <mergeCell ref="I16:I17"/>
    <mergeCell ref="A32:A33"/>
    <mergeCell ref="B32:B33"/>
    <mergeCell ref="C32:C33"/>
    <mergeCell ref="D32:D33"/>
    <mergeCell ref="E32:E33"/>
    <mergeCell ref="F32:F33"/>
    <mergeCell ref="G32:G33"/>
    <mergeCell ref="H32:H33"/>
    <mergeCell ref="I32:I33"/>
    <mergeCell ref="G8:G9"/>
    <mergeCell ref="H8:H9"/>
    <mergeCell ref="A16:A17"/>
    <mergeCell ref="B16:B17"/>
    <mergeCell ref="C16:C17"/>
    <mergeCell ref="D16:D17"/>
    <mergeCell ref="E16:E17"/>
    <mergeCell ref="F16:F17"/>
    <mergeCell ref="G16:G17"/>
    <mergeCell ref="H16:H17"/>
    <mergeCell ref="A8:A9"/>
    <mergeCell ref="B8:B9"/>
    <mergeCell ref="C8:C9"/>
    <mergeCell ref="D8:D9"/>
    <mergeCell ref="E8:E9"/>
    <mergeCell ref="F8:F9"/>
  </mergeCells>
  <printOptions/>
  <pageMargins left="0.787" right="0.787" top="0.984" bottom="0.984" header="0.512" footer="0.512"/>
  <pageSetup fitToHeight="1" fitToWidth="1" horizontalDpi="600" verticalDpi="600" orientation="portrait" paperSize="9" scale="80" r:id="rId1"/>
</worksheet>
</file>

<file path=xl/worksheets/sheet41.xml><?xml version="1.0" encoding="utf-8"?>
<worksheet xmlns="http://schemas.openxmlformats.org/spreadsheetml/2006/main" xmlns:r="http://schemas.openxmlformats.org/officeDocument/2006/relationships">
  <sheetPr>
    <pageSetUpPr fitToPage="1"/>
  </sheetPr>
  <dimension ref="A1:M71"/>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9.75" customHeight="1">
      <c r="A2" s="118"/>
      <c r="B2" s="119"/>
      <c r="C2" s="119"/>
      <c r="D2" s="119"/>
      <c r="E2" s="119"/>
      <c r="F2" s="119"/>
      <c r="G2" s="119"/>
      <c r="H2" s="119"/>
      <c r="I2" s="119"/>
      <c r="J2" s="119"/>
      <c r="K2" s="119"/>
      <c r="L2" s="119"/>
      <c r="M2" s="119"/>
    </row>
    <row r="3" ht="13.5" customHeight="1">
      <c r="J3" s="122" t="s">
        <v>12</v>
      </c>
    </row>
    <row r="4" spans="1:10" ht="21" customHeight="1" thickBot="1">
      <c r="A4" s="123" t="s">
        <v>823</v>
      </c>
      <c r="B4" s="124"/>
      <c r="G4" s="125" t="s">
        <v>56</v>
      </c>
      <c r="H4" s="126" t="s">
        <v>57</v>
      </c>
      <c r="I4" s="127" t="s">
        <v>58</v>
      </c>
      <c r="J4" s="128" t="s">
        <v>59</v>
      </c>
    </row>
    <row r="5" spans="7:10" ht="13.5" customHeight="1" thickTop="1">
      <c r="G5" s="129">
        <v>3065</v>
      </c>
      <c r="H5" s="130">
        <v>1031</v>
      </c>
      <c r="I5" s="131">
        <v>211</v>
      </c>
      <c r="J5" s="132">
        <f>SUM(G5:I5)</f>
        <v>4307</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Bot="1" thickTop="1">
      <c r="A10" s="355" t="s">
        <v>9</v>
      </c>
      <c r="B10" s="828">
        <v>5922</v>
      </c>
      <c r="C10" s="829">
        <v>5730</v>
      </c>
      <c r="D10" s="829">
        <v>192</v>
      </c>
      <c r="E10" s="829">
        <v>171</v>
      </c>
      <c r="F10" s="829">
        <v>227</v>
      </c>
      <c r="G10" s="829">
        <v>4786</v>
      </c>
      <c r="H10" s="830" t="s">
        <v>824</v>
      </c>
    </row>
    <row r="11" spans="1:8" ht="13.5" customHeight="1" thickTop="1">
      <c r="A11" s="831" t="s">
        <v>1</v>
      </c>
      <c r="B11" s="129">
        <f>SUM(B10)</f>
        <v>5922</v>
      </c>
      <c r="C11" s="130">
        <f>SUM(C10)</f>
        <v>5730</v>
      </c>
      <c r="D11" s="130">
        <f>SUM(D10)</f>
        <v>192</v>
      </c>
      <c r="E11" s="130">
        <f>SUM(E10)</f>
        <v>171</v>
      </c>
      <c r="F11" s="832"/>
      <c r="G11" s="130">
        <f>SUM(G10)</f>
        <v>4786</v>
      </c>
      <c r="H11" s="833"/>
    </row>
    <row r="12" ht="9.75" customHeight="1"/>
    <row r="13" ht="14.25">
      <c r="A13" s="133" t="s">
        <v>10</v>
      </c>
    </row>
    <row r="14" spans="9:12" ht="10.5">
      <c r="I14" s="122" t="s">
        <v>12</v>
      </c>
      <c r="K14" s="122"/>
      <c r="L14" s="122"/>
    </row>
    <row r="15" spans="1:9" ht="13.5" customHeight="1">
      <c r="A15" s="911" t="s">
        <v>0</v>
      </c>
      <c r="B15" s="907" t="s">
        <v>47</v>
      </c>
      <c r="C15" s="909" t="s">
        <v>48</v>
      </c>
      <c r="D15" s="909" t="s">
        <v>49</v>
      </c>
      <c r="E15" s="896" t="s">
        <v>50</v>
      </c>
      <c r="F15" s="909" t="s">
        <v>61</v>
      </c>
      <c r="G15" s="909" t="s">
        <v>11</v>
      </c>
      <c r="H15" s="896" t="s">
        <v>45</v>
      </c>
      <c r="I15" s="899" t="s">
        <v>8</v>
      </c>
    </row>
    <row r="16" spans="1:9" ht="13.5" customHeight="1" thickBot="1">
      <c r="A16" s="912"/>
      <c r="B16" s="908"/>
      <c r="C16" s="910"/>
      <c r="D16" s="910"/>
      <c r="E16" s="897"/>
      <c r="F16" s="913"/>
      <c r="G16" s="913"/>
      <c r="H16" s="898"/>
      <c r="I16" s="900"/>
    </row>
    <row r="17" spans="1:9" ht="13.5" customHeight="1" thickTop="1">
      <c r="A17" s="134" t="s">
        <v>84</v>
      </c>
      <c r="B17" s="39">
        <v>462</v>
      </c>
      <c r="C17" s="40">
        <v>428</v>
      </c>
      <c r="D17" s="40">
        <v>34</v>
      </c>
      <c r="E17" s="40">
        <v>641</v>
      </c>
      <c r="F17" s="40">
        <v>2</v>
      </c>
      <c r="G17" s="40">
        <v>617</v>
      </c>
      <c r="H17" s="157">
        <v>17</v>
      </c>
      <c r="I17" s="158" t="s">
        <v>341</v>
      </c>
    </row>
    <row r="18" spans="1:9" ht="13.5" customHeight="1">
      <c r="A18" s="138" t="s">
        <v>296</v>
      </c>
      <c r="B18" s="164">
        <v>1832</v>
      </c>
      <c r="C18" s="181">
        <v>1827</v>
      </c>
      <c r="D18" s="181">
        <v>5</v>
      </c>
      <c r="E18" s="181">
        <v>5</v>
      </c>
      <c r="F18" s="181">
        <v>118</v>
      </c>
      <c r="G18" s="349" t="s">
        <v>114</v>
      </c>
      <c r="H18" s="349" t="s">
        <v>114</v>
      </c>
      <c r="I18" s="166" t="s">
        <v>825</v>
      </c>
    </row>
    <row r="19" spans="1:9" ht="13.5" customHeight="1">
      <c r="A19" s="138" t="s">
        <v>826</v>
      </c>
      <c r="B19" s="164">
        <v>1165</v>
      </c>
      <c r="C19" s="181">
        <v>1133</v>
      </c>
      <c r="D19" s="181">
        <f>+B19-C19</f>
        <v>32</v>
      </c>
      <c r="E19" s="181">
        <v>32</v>
      </c>
      <c r="F19" s="181">
        <v>164</v>
      </c>
      <c r="G19" s="349" t="s">
        <v>114</v>
      </c>
      <c r="H19" s="349" t="s">
        <v>114</v>
      </c>
      <c r="I19" s="166"/>
    </row>
    <row r="20" spans="1:9" ht="13.5" customHeight="1">
      <c r="A20" s="138" t="s">
        <v>827</v>
      </c>
      <c r="B20" s="164">
        <v>1913</v>
      </c>
      <c r="C20" s="181">
        <v>1906</v>
      </c>
      <c r="D20" s="181">
        <f>+B20-C20</f>
        <v>7</v>
      </c>
      <c r="E20" s="181">
        <v>7</v>
      </c>
      <c r="F20" s="181">
        <v>211</v>
      </c>
      <c r="G20" s="349" t="s">
        <v>114</v>
      </c>
      <c r="H20" s="349" t="s">
        <v>114</v>
      </c>
      <c r="I20" s="166"/>
    </row>
    <row r="21" spans="1:9" ht="13.5" customHeight="1">
      <c r="A21" s="138" t="s">
        <v>828</v>
      </c>
      <c r="B21" s="6">
        <v>896</v>
      </c>
      <c r="C21" s="7">
        <v>870</v>
      </c>
      <c r="D21" s="7">
        <v>25</v>
      </c>
      <c r="E21" s="7">
        <v>16</v>
      </c>
      <c r="F21" s="7">
        <v>396</v>
      </c>
      <c r="G21" s="7">
        <v>7168</v>
      </c>
      <c r="H21" s="181">
        <v>5742</v>
      </c>
      <c r="I21" s="166" t="s">
        <v>354</v>
      </c>
    </row>
    <row r="22" spans="1:9" ht="13.5" customHeight="1">
      <c r="A22" s="151" t="s">
        <v>15</v>
      </c>
      <c r="B22" s="171"/>
      <c r="C22" s="187"/>
      <c r="D22" s="187"/>
      <c r="E22" s="172">
        <f>SUM(E17:E21)</f>
        <v>701</v>
      </c>
      <c r="F22" s="353"/>
      <c r="G22" s="172">
        <f>SUM(G17:G21)</f>
        <v>7785</v>
      </c>
      <c r="H22" s="172">
        <f>SUM(H17:H21)</f>
        <v>5759</v>
      </c>
      <c r="I22" s="173"/>
    </row>
    <row r="23" ht="10.5">
      <c r="A23" s="121" t="s">
        <v>25</v>
      </c>
    </row>
    <row r="24" ht="10.5">
      <c r="A24" s="121" t="s">
        <v>54</v>
      </c>
    </row>
    <row r="25" ht="10.5">
      <c r="A25" s="121" t="s">
        <v>53</v>
      </c>
    </row>
    <row r="26" ht="10.5">
      <c r="A26" s="121" t="s">
        <v>52</v>
      </c>
    </row>
    <row r="27" ht="9.75" customHeight="1"/>
    <row r="28" ht="14.25">
      <c r="A28" s="133" t="s">
        <v>13</v>
      </c>
    </row>
    <row r="29" spans="9:10" ht="10.5">
      <c r="I29" s="122" t="s">
        <v>12</v>
      </c>
      <c r="J29" s="122"/>
    </row>
    <row r="30" spans="1:9" ht="13.5" customHeight="1">
      <c r="A30" s="911" t="s">
        <v>14</v>
      </c>
      <c r="B30" s="907" t="s">
        <v>47</v>
      </c>
      <c r="C30" s="909" t="s">
        <v>48</v>
      </c>
      <c r="D30" s="909" t="s">
        <v>49</v>
      </c>
      <c r="E30" s="896" t="s">
        <v>50</v>
      </c>
      <c r="F30" s="909" t="s">
        <v>61</v>
      </c>
      <c r="G30" s="909" t="s">
        <v>11</v>
      </c>
      <c r="H30" s="896" t="s">
        <v>46</v>
      </c>
      <c r="I30" s="899" t="s">
        <v>8</v>
      </c>
    </row>
    <row r="31" spans="1:9" ht="13.5" customHeight="1" thickBot="1">
      <c r="A31" s="912"/>
      <c r="B31" s="908"/>
      <c r="C31" s="910"/>
      <c r="D31" s="910"/>
      <c r="E31" s="897"/>
      <c r="F31" s="913"/>
      <c r="G31" s="913"/>
      <c r="H31" s="898"/>
      <c r="I31" s="900"/>
    </row>
    <row r="32" spans="1:9" ht="13.5" customHeight="1" thickTop="1">
      <c r="A32" s="834" t="s">
        <v>829</v>
      </c>
      <c r="B32" s="156">
        <v>4148</v>
      </c>
      <c r="C32" s="157">
        <v>4005</v>
      </c>
      <c r="D32" s="157">
        <v>143</v>
      </c>
      <c r="E32" s="157">
        <v>143</v>
      </c>
      <c r="F32" s="174">
        <v>195</v>
      </c>
      <c r="G32" s="174">
        <v>7865</v>
      </c>
      <c r="H32" s="174">
        <v>663</v>
      </c>
      <c r="I32" s="175"/>
    </row>
    <row r="33" spans="1:9" ht="13.5" customHeight="1">
      <c r="A33" s="835" t="s">
        <v>830</v>
      </c>
      <c r="B33" s="164">
        <v>23</v>
      </c>
      <c r="C33" s="181">
        <v>21</v>
      </c>
      <c r="D33" s="181">
        <v>2</v>
      </c>
      <c r="E33" s="181">
        <v>2</v>
      </c>
      <c r="F33" s="349" t="s">
        <v>177</v>
      </c>
      <c r="G33" s="349" t="s">
        <v>114</v>
      </c>
      <c r="H33" s="349" t="s">
        <v>114</v>
      </c>
      <c r="I33" s="166"/>
    </row>
    <row r="34" spans="1:9" ht="13.5" customHeight="1">
      <c r="A34" s="835" t="s">
        <v>831</v>
      </c>
      <c r="B34" s="164">
        <v>39</v>
      </c>
      <c r="C34" s="181">
        <v>38</v>
      </c>
      <c r="D34" s="181">
        <v>1</v>
      </c>
      <c r="E34" s="181">
        <v>1</v>
      </c>
      <c r="F34" s="349" t="s">
        <v>177</v>
      </c>
      <c r="G34" s="165">
        <v>35</v>
      </c>
      <c r="H34" s="165">
        <v>35</v>
      </c>
      <c r="I34" s="166"/>
    </row>
    <row r="35" spans="1:9" ht="13.5" customHeight="1">
      <c r="A35" s="835" t="s">
        <v>432</v>
      </c>
      <c r="B35" s="164">
        <v>80</v>
      </c>
      <c r="C35" s="181">
        <v>77</v>
      </c>
      <c r="D35" s="181">
        <v>3</v>
      </c>
      <c r="E35" s="181">
        <v>3</v>
      </c>
      <c r="F35" s="349" t="s">
        <v>177</v>
      </c>
      <c r="G35" s="349" t="s">
        <v>114</v>
      </c>
      <c r="H35" s="349" t="s">
        <v>114</v>
      </c>
      <c r="I35" s="166"/>
    </row>
    <row r="36" spans="1:9" ht="13.5" customHeight="1">
      <c r="A36" s="835" t="s">
        <v>431</v>
      </c>
      <c r="B36" s="164">
        <v>13669</v>
      </c>
      <c r="C36" s="181">
        <v>13204</v>
      </c>
      <c r="D36" s="181">
        <v>465</v>
      </c>
      <c r="E36" s="181">
        <v>465</v>
      </c>
      <c r="F36" s="165">
        <v>4030</v>
      </c>
      <c r="G36" s="349" t="s">
        <v>114</v>
      </c>
      <c r="H36" s="349" t="s">
        <v>114</v>
      </c>
      <c r="I36" s="166"/>
    </row>
    <row r="37" spans="1:9" ht="13.5" customHeight="1">
      <c r="A37" s="835" t="s">
        <v>832</v>
      </c>
      <c r="B37" s="164">
        <v>2207</v>
      </c>
      <c r="C37" s="181">
        <v>2150</v>
      </c>
      <c r="D37" s="181">
        <v>57</v>
      </c>
      <c r="E37" s="181">
        <v>57</v>
      </c>
      <c r="F37" s="165">
        <v>15</v>
      </c>
      <c r="G37" s="165">
        <v>136</v>
      </c>
      <c r="H37" s="165">
        <v>13</v>
      </c>
      <c r="I37" s="166"/>
    </row>
    <row r="38" spans="1:9" ht="13.5" customHeight="1">
      <c r="A38" s="835" t="s">
        <v>833</v>
      </c>
      <c r="B38" s="164">
        <v>12</v>
      </c>
      <c r="C38" s="181">
        <v>10</v>
      </c>
      <c r="D38" s="181">
        <v>2</v>
      </c>
      <c r="E38" s="181">
        <v>2</v>
      </c>
      <c r="F38" s="349" t="s">
        <v>177</v>
      </c>
      <c r="G38" s="349" t="s">
        <v>114</v>
      </c>
      <c r="H38" s="349" t="s">
        <v>114</v>
      </c>
      <c r="I38" s="166"/>
    </row>
    <row r="39" spans="1:9" ht="13.5" customHeight="1">
      <c r="A39" s="836" t="s">
        <v>418</v>
      </c>
      <c r="B39" s="164">
        <v>1541</v>
      </c>
      <c r="C39" s="181">
        <v>1329</v>
      </c>
      <c r="D39" s="181">
        <v>212</v>
      </c>
      <c r="E39" s="181">
        <v>212</v>
      </c>
      <c r="F39" s="349" t="s">
        <v>177</v>
      </c>
      <c r="G39" s="349" t="s">
        <v>114</v>
      </c>
      <c r="H39" s="349" t="s">
        <v>114</v>
      </c>
      <c r="I39" s="166"/>
    </row>
    <row r="40" spans="1:9" ht="13.5" customHeight="1">
      <c r="A40" s="835" t="s">
        <v>759</v>
      </c>
      <c r="B40" s="164">
        <v>481</v>
      </c>
      <c r="C40" s="181">
        <v>464</v>
      </c>
      <c r="D40" s="181">
        <v>17</v>
      </c>
      <c r="E40" s="181">
        <v>17</v>
      </c>
      <c r="F40" s="349" t="s">
        <v>177</v>
      </c>
      <c r="G40" s="349" t="s">
        <v>114</v>
      </c>
      <c r="H40" s="349" t="s">
        <v>114</v>
      </c>
      <c r="I40" s="166"/>
    </row>
    <row r="41" spans="1:9" ht="13.5" customHeight="1">
      <c r="A41" s="182" t="s">
        <v>800</v>
      </c>
      <c r="B41" s="167">
        <v>99</v>
      </c>
      <c r="C41" s="169">
        <v>88</v>
      </c>
      <c r="D41" s="169">
        <v>11</v>
      </c>
      <c r="E41" s="169">
        <v>11</v>
      </c>
      <c r="F41" s="365">
        <v>2</v>
      </c>
      <c r="G41" s="349" t="s">
        <v>114</v>
      </c>
      <c r="H41" s="349" t="s">
        <v>114</v>
      </c>
      <c r="I41" s="170"/>
    </row>
    <row r="42" spans="1:9" ht="13.5" customHeight="1">
      <c r="A42" s="151" t="s">
        <v>16</v>
      </c>
      <c r="B42" s="171"/>
      <c r="C42" s="187"/>
      <c r="D42" s="187"/>
      <c r="E42" s="172">
        <f>SUM(E32:E41)</f>
        <v>913</v>
      </c>
      <c r="F42" s="353"/>
      <c r="G42" s="172">
        <f>SUM(G32:G41)</f>
        <v>8036</v>
      </c>
      <c r="H42" s="172">
        <f>SUM(H32:H41)</f>
        <v>711</v>
      </c>
      <c r="I42" s="188"/>
    </row>
    <row r="43" ht="9.75" customHeight="1">
      <c r="A43" s="189"/>
    </row>
    <row r="44" ht="14.25">
      <c r="A44" s="133" t="s">
        <v>62</v>
      </c>
    </row>
    <row r="45" ht="10.5">
      <c r="J45" s="122" t="s">
        <v>12</v>
      </c>
    </row>
    <row r="46" spans="1:10" ht="13.5" customHeight="1">
      <c r="A46" s="905" t="s">
        <v>17</v>
      </c>
      <c r="B46" s="907" t="s">
        <v>19</v>
      </c>
      <c r="C46" s="909" t="s">
        <v>51</v>
      </c>
      <c r="D46" s="909" t="s">
        <v>20</v>
      </c>
      <c r="E46" s="909" t="s">
        <v>21</v>
      </c>
      <c r="F46" s="909" t="s">
        <v>22</v>
      </c>
      <c r="G46" s="896" t="s">
        <v>23</v>
      </c>
      <c r="H46" s="896" t="s">
        <v>24</v>
      </c>
      <c r="I46" s="896" t="s">
        <v>66</v>
      </c>
      <c r="J46" s="899" t="s">
        <v>8</v>
      </c>
    </row>
    <row r="47" spans="1:10" ht="13.5" customHeight="1" thickBot="1">
      <c r="A47" s="906"/>
      <c r="B47" s="908"/>
      <c r="C47" s="910"/>
      <c r="D47" s="910"/>
      <c r="E47" s="910"/>
      <c r="F47" s="910"/>
      <c r="G47" s="897"/>
      <c r="H47" s="897"/>
      <c r="I47" s="898"/>
      <c r="J47" s="900"/>
    </row>
    <row r="48" spans="1:10" ht="13.5" customHeight="1" thickTop="1">
      <c r="A48" s="134" t="s">
        <v>834</v>
      </c>
      <c r="B48" s="837" t="s">
        <v>225</v>
      </c>
      <c r="C48" s="40">
        <v>19</v>
      </c>
      <c r="D48" s="40">
        <v>5</v>
      </c>
      <c r="E48" s="600" t="s">
        <v>114</v>
      </c>
      <c r="F48" s="600" t="s">
        <v>114</v>
      </c>
      <c r="G48" s="40">
        <v>80</v>
      </c>
      <c r="H48" s="600" t="s">
        <v>114</v>
      </c>
      <c r="I48" s="600" t="s">
        <v>177</v>
      </c>
      <c r="J48" s="158"/>
    </row>
    <row r="49" spans="1:10" ht="13.5" customHeight="1">
      <c r="A49" s="200" t="s">
        <v>18</v>
      </c>
      <c r="B49" s="215"/>
      <c r="C49" s="353"/>
      <c r="D49" s="172">
        <f>SUM(D48)</f>
        <v>5</v>
      </c>
      <c r="E49" s="367" t="s">
        <v>177</v>
      </c>
      <c r="F49" s="367" t="s">
        <v>177</v>
      </c>
      <c r="G49" s="172">
        <f>SUM(G48)</f>
        <v>80</v>
      </c>
      <c r="H49" s="367" t="s">
        <v>177</v>
      </c>
      <c r="I49" s="367" t="s">
        <v>177</v>
      </c>
      <c r="J49" s="173"/>
    </row>
    <row r="50" ht="10.5">
      <c r="A50" s="121" t="s">
        <v>60</v>
      </c>
    </row>
    <row r="51" ht="9.75" customHeight="1"/>
    <row r="52" ht="14.25">
      <c r="A52" s="133" t="s">
        <v>43</v>
      </c>
    </row>
    <row r="53" ht="10.5">
      <c r="D53" s="122" t="s">
        <v>12</v>
      </c>
    </row>
    <row r="54" spans="1:4" ht="21.75" thickBot="1">
      <c r="A54" s="201" t="s">
        <v>36</v>
      </c>
      <c r="B54" s="202" t="s">
        <v>41</v>
      </c>
      <c r="C54" s="203" t="s">
        <v>42</v>
      </c>
      <c r="D54" s="204" t="s">
        <v>55</v>
      </c>
    </row>
    <row r="55" spans="1:4" ht="13.5" customHeight="1" thickTop="1">
      <c r="A55" s="205" t="s">
        <v>37</v>
      </c>
      <c r="B55" s="206"/>
      <c r="C55" s="157">
        <v>565</v>
      </c>
      <c r="D55" s="207"/>
    </row>
    <row r="56" spans="1:4" ht="13.5" customHeight="1">
      <c r="A56" s="208" t="s">
        <v>38</v>
      </c>
      <c r="B56" s="209"/>
      <c r="C56" s="181">
        <v>341</v>
      </c>
      <c r="D56" s="210"/>
    </row>
    <row r="57" spans="1:4" ht="13.5" customHeight="1">
      <c r="A57" s="211" t="s">
        <v>39</v>
      </c>
      <c r="B57" s="212"/>
      <c r="C57" s="169">
        <v>1092</v>
      </c>
      <c r="D57" s="213"/>
    </row>
    <row r="58" spans="1:4" ht="13.5" customHeight="1">
      <c r="A58" s="214" t="s">
        <v>40</v>
      </c>
      <c r="B58" s="215"/>
      <c r="C58" s="172">
        <f>SUM(C55:C57)</f>
        <v>1998</v>
      </c>
      <c r="D58" s="216"/>
    </row>
    <row r="59" spans="1:4" ht="10.5">
      <c r="A59" s="121" t="s">
        <v>64</v>
      </c>
      <c r="B59" s="217"/>
      <c r="C59" s="217"/>
      <c r="D59" s="217"/>
    </row>
    <row r="60" spans="1:4" ht="9.75" customHeight="1">
      <c r="A60" s="218"/>
      <c r="B60" s="217"/>
      <c r="C60" s="217"/>
      <c r="D60" s="217"/>
    </row>
    <row r="61" ht="14.25">
      <c r="A61" s="133" t="s">
        <v>63</v>
      </c>
    </row>
    <row r="62" ht="10.5" customHeight="1">
      <c r="A62" s="133"/>
    </row>
    <row r="63" spans="1:11" ht="21.75" thickBot="1">
      <c r="A63" s="201" t="s">
        <v>34</v>
      </c>
      <c r="B63" s="202" t="s">
        <v>41</v>
      </c>
      <c r="C63" s="203" t="s">
        <v>42</v>
      </c>
      <c r="D63" s="203" t="s">
        <v>55</v>
      </c>
      <c r="E63" s="219" t="s">
        <v>32</v>
      </c>
      <c r="F63" s="204" t="s">
        <v>33</v>
      </c>
      <c r="G63" s="901" t="s">
        <v>44</v>
      </c>
      <c r="H63" s="902"/>
      <c r="I63" s="202" t="s">
        <v>41</v>
      </c>
      <c r="J63" s="203" t="s">
        <v>42</v>
      </c>
      <c r="K63" s="204" t="s">
        <v>55</v>
      </c>
    </row>
    <row r="64" spans="1:11" ht="13.5" customHeight="1" thickTop="1">
      <c r="A64" s="205" t="s">
        <v>26</v>
      </c>
      <c r="B64" s="5">
        <v>4.42</v>
      </c>
      <c r="C64" s="369">
        <v>3.98</v>
      </c>
      <c r="D64" s="369">
        <f>+C64-B64</f>
        <v>-0.43999999999999995</v>
      </c>
      <c r="E64" s="370">
        <v>-15</v>
      </c>
      <c r="F64" s="81">
        <v>-20</v>
      </c>
      <c r="G64" s="978" t="s">
        <v>84</v>
      </c>
      <c r="H64" s="979"/>
      <c r="I64" s="220"/>
      <c r="J64" s="221">
        <v>138.9</v>
      </c>
      <c r="K64" s="222"/>
    </row>
    <row r="65" spans="1:11" ht="13.5" customHeight="1">
      <c r="A65" s="208" t="s">
        <v>27</v>
      </c>
      <c r="B65" s="223"/>
      <c r="C65" s="372">
        <v>20.25</v>
      </c>
      <c r="D65" s="373"/>
      <c r="E65" s="374">
        <v>-20</v>
      </c>
      <c r="F65" s="89">
        <v>-40</v>
      </c>
      <c r="G65" s="948" t="s">
        <v>247</v>
      </c>
      <c r="H65" s="949"/>
      <c r="I65" s="223"/>
      <c r="J65" s="224">
        <v>12</v>
      </c>
      <c r="K65" s="225"/>
    </row>
    <row r="66" spans="1:11" ht="13.5" customHeight="1">
      <c r="A66" s="208" t="s">
        <v>28</v>
      </c>
      <c r="B66" s="377">
        <v>11.6</v>
      </c>
      <c r="C66" s="224">
        <v>11.7</v>
      </c>
      <c r="D66" s="224">
        <f>+C66-B66</f>
        <v>0.09999999999999964</v>
      </c>
      <c r="E66" s="378">
        <v>25</v>
      </c>
      <c r="F66" s="379">
        <v>35</v>
      </c>
      <c r="G66" s="948"/>
      <c r="H66" s="949"/>
      <c r="I66" s="223"/>
      <c r="J66" s="224"/>
      <c r="K66" s="225"/>
    </row>
    <row r="67" spans="1:11" ht="13.5" customHeight="1">
      <c r="A67" s="208" t="s">
        <v>29</v>
      </c>
      <c r="B67" s="380"/>
      <c r="C67" s="224">
        <v>87.1</v>
      </c>
      <c r="D67" s="381"/>
      <c r="E67" s="94">
        <v>350</v>
      </c>
      <c r="F67" s="382"/>
      <c r="G67" s="948"/>
      <c r="H67" s="949"/>
      <c r="I67" s="223"/>
      <c r="J67" s="224"/>
      <c r="K67" s="225"/>
    </row>
    <row r="68" spans="1:11" ht="13.5" customHeight="1">
      <c r="A68" s="208" t="s">
        <v>30</v>
      </c>
      <c r="B68" s="383">
        <v>0.62</v>
      </c>
      <c r="C68" s="372">
        <v>0.65</v>
      </c>
      <c r="D68" s="318">
        <f>+C68-B68</f>
        <v>0.030000000000000027</v>
      </c>
      <c r="E68" s="384"/>
      <c r="F68" s="385"/>
      <c r="G68" s="948"/>
      <c r="H68" s="949"/>
      <c r="I68" s="223"/>
      <c r="J68" s="224"/>
      <c r="K68" s="225"/>
    </row>
    <row r="69" spans="1:11" ht="13.5" customHeight="1">
      <c r="A69" s="386" t="s">
        <v>31</v>
      </c>
      <c r="B69" s="387">
        <v>82.5</v>
      </c>
      <c r="C69" s="232">
        <v>85.3</v>
      </c>
      <c r="D69" s="232">
        <f>+C69-B69</f>
        <v>2.799999999999997</v>
      </c>
      <c r="E69" s="389"/>
      <c r="F69" s="390"/>
      <c r="G69" s="894"/>
      <c r="H69" s="895"/>
      <c r="I69" s="231"/>
      <c r="J69" s="232"/>
      <c r="K69" s="233"/>
    </row>
    <row r="70" ht="10.5">
      <c r="A70" s="121" t="s">
        <v>65</v>
      </c>
    </row>
    <row r="71" ht="10.5">
      <c r="A71" s="121" t="s">
        <v>109</v>
      </c>
    </row>
  </sheetData>
  <sheetProtection password="81BD" sheet="1"/>
  <mergeCells count="43">
    <mergeCell ref="G65:H65"/>
    <mergeCell ref="G66:H66"/>
    <mergeCell ref="G67:H67"/>
    <mergeCell ref="G68:H68"/>
    <mergeCell ref="G69:H69"/>
    <mergeCell ref="G46:G47"/>
    <mergeCell ref="H46:H47"/>
    <mergeCell ref="I46:I47"/>
    <mergeCell ref="J46:J47"/>
    <mergeCell ref="G63:H63"/>
    <mergeCell ref="G64:H64"/>
    <mergeCell ref="A46:A47"/>
    <mergeCell ref="B46:B47"/>
    <mergeCell ref="C46:C47"/>
    <mergeCell ref="D46:D47"/>
    <mergeCell ref="E46:E47"/>
    <mergeCell ref="F46:F47"/>
    <mergeCell ref="I15:I16"/>
    <mergeCell ref="A30:A31"/>
    <mergeCell ref="B30:B31"/>
    <mergeCell ref="C30:C31"/>
    <mergeCell ref="D30:D31"/>
    <mergeCell ref="E30:E31"/>
    <mergeCell ref="F30:F31"/>
    <mergeCell ref="G30:G31"/>
    <mergeCell ref="H30:H31"/>
    <mergeCell ref="I30:I31"/>
    <mergeCell ref="G8:G9"/>
    <mergeCell ref="H8:H9"/>
    <mergeCell ref="A15:A16"/>
    <mergeCell ref="B15:B16"/>
    <mergeCell ref="C15:C16"/>
    <mergeCell ref="D15:D16"/>
    <mergeCell ref="E15:E16"/>
    <mergeCell ref="F15:F16"/>
    <mergeCell ref="G15:G16"/>
    <mergeCell ref="H15:H16"/>
    <mergeCell ref="A8:A9"/>
    <mergeCell ref="B8:B9"/>
    <mergeCell ref="C8:C9"/>
    <mergeCell ref="D8:D9"/>
    <mergeCell ref="E8:E9"/>
    <mergeCell ref="F8:F9"/>
  </mergeCells>
  <printOptions/>
  <pageMargins left="0.37" right="0.21" top="0.36" bottom="0.25" header="0.25" footer="0.2"/>
  <pageSetup fitToHeight="1" fitToWidth="1" horizontalDpi="300" verticalDpi="300" orientation="portrait" paperSize="9" scale="91" r:id="rId1"/>
  <colBreaks count="1" manualBreakCount="1">
    <brk id="11" max="72" man="1"/>
  </colBreaks>
</worksheet>
</file>

<file path=xl/worksheets/sheet42.xml><?xml version="1.0" encoding="utf-8"?>
<worksheet xmlns="http://schemas.openxmlformats.org/spreadsheetml/2006/main" xmlns:r="http://schemas.openxmlformats.org/officeDocument/2006/relationships">
  <dimension ref="A1:M72"/>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20"/>
      <c r="M2" s="119"/>
    </row>
    <row r="3" ht="13.5" customHeight="1">
      <c r="J3" s="122" t="s">
        <v>12</v>
      </c>
    </row>
    <row r="4" spans="1:10" ht="21" customHeight="1" thickBot="1">
      <c r="A4" s="123" t="s">
        <v>835</v>
      </c>
      <c r="B4" s="124"/>
      <c r="G4" s="125" t="s">
        <v>56</v>
      </c>
      <c r="H4" s="126" t="s">
        <v>57</v>
      </c>
      <c r="I4" s="127" t="s">
        <v>58</v>
      </c>
      <c r="J4" s="128" t="s">
        <v>59</v>
      </c>
    </row>
    <row r="5" spans="7:10" ht="13.5" customHeight="1" thickTop="1">
      <c r="G5" s="129">
        <v>793</v>
      </c>
      <c r="H5" s="130">
        <v>760</v>
      </c>
      <c r="I5" s="131">
        <v>93</v>
      </c>
      <c r="J5" s="132">
        <v>1645</v>
      </c>
    </row>
    <row r="6" ht="14.25">
      <c r="A6" s="133" t="s">
        <v>2</v>
      </c>
    </row>
    <row r="7" spans="8:9" ht="7.5" customHeight="1">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3016</v>
      </c>
      <c r="C10" s="136">
        <v>2965</v>
      </c>
      <c r="D10" s="136">
        <v>51</v>
      </c>
      <c r="E10" s="136">
        <v>51</v>
      </c>
      <c r="F10" s="563">
        <v>129</v>
      </c>
      <c r="G10" s="136">
        <v>3275</v>
      </c>
      <c r="H10" s="738" t="s">
        <v>836</v>
      </c>
    </row>
    <row r="11" spans="1:8" ht="13.5" customHeight="1">
      <c r="A11" s="151" t="s">
        <v>1</v>
      </c>
      <c r="B11" s="152">
        <v>3016</v>
      </c>
      <c r="C11" s="153">
        <v>2965</v>
      </c>
      <c r="D11" s="153">
        <v>51</v>
      </c>
      <c r="E11" s="153">
        <v>51</v>
      </c>
      <c r="F11" s="154"/>
      <c r="G11" s="153">
        <v>3275</v>
      </c>
      <c r="H11" s="155"/>
    </row>
    <row r="12" spans="1:8" ht="8.25" customHeight="1">
      <c r="A12" s="564"/>
      <c r="B12" s="565"/>
      <c r="C12" s="565"/>
      <c r="D12" s="565"/>
      <c r="E12" s="565"/>
      <c r="F12" s="565"/>
      <c r="G12" s="565"/>
      <c r="H12" s="566"/>
    </row>
    <row r="13" ht="14.25">
      <c r="A13" s="133" t="s">
        <v>10</v>
      </c>
    </row>
    <row r="14" spans="9:12" ht="7.5" customHeight="1">
      <c r="I14" s="122" t="s">
        <v>12</v>
      </c>
      <c r="K14" s="122"/>
      <c r="L14" s="122"/>
    </row>
    <row r="15" spans="1:9" ht="13.5" customHeight="1">
      <c r="A15" s="911" t="s">
        <v>0</v>
      </c>
      <c r="B15" s="907" t="s">
        <v>47</v>
      </c>
      <c r="C15" s="909" t="s">
        <v>48</v>
      </c>
      <c r="D15" s="909" t="s">
        <v>49</v>
      </c>
      <c r="E15" s="896" t="s">
        <v>50</v>
      </c>
      <c r="F15" s="909" t="s">
        <v>61</v>
      </c>
      <c r="G15" s="909" t="s">
        <v>11</v>
      </c>
      <c r="H15" s="896" t="s">
        <v>45</v>
      </c>
      <c r="I15" s="899" t="s">
        <v>8</v>
      </c>
    </row>
    <row r="16" spans="1:9" ht="13.5" customHeight="1" thickBot="1">
      <c r="A16" s="912"/>
      <c r="B16" s="908"/>
      <c r="C16" s="910"/>
      <c r="D16" s="910"/>
      <c r="E16" s="897"/>
      <c r="F16" s="913"/>
      <c r="G16" s="913"/>
      <c r="H16" s="898"/>
      <c r="I16" s="900"/>
    </row>
    <row r="17" spans="1:9" ht="13.5" customHeight="1" thickTop="1">
      <c r="A17" s="134" t="s">
        <v>837</v>
      </c>
      <c r="B17" s="156">
        <v>219</v>
      </c>
      <c r="C17" s="157">
        <v>197</v>
      </c>
      <c r="D17" s="157">
        <v>22</v>
      </c>
      <c r="E17" s="157">
        <v>22</v>
      </c>
      <c r="F17" s="157">
        <v>21</v>
      </c>
      <c r="G17" s="174" t="s">
        <v>114</v>
      </c>
      <c r="H17" s="174" t="s">
        <v>114</v>
      </c>
      <c r="I17" s="158"/>
    </row>
    <row r="18" spans="1:9" ht="13.5" customHeight="1">
      <c r="A18" s="138" t="s">
        <v>473</v>
      </c>
      <c r="B18" s="164">
        <v>121</v>
      </c>
      <c r="C18" s="181">
        <v>119</v>
      </c>
      <c r="D18" s="181">
        <v>2</v>
      </c>
      <c r="E18" s="181">
        <v>2</v>
      </c>
      <c r="F18" s="181">
        <v>18</v>
      </c>
      <c r="G18" s="181">
        <v>24</v>
      </c>
      <c r="H18" s="181">
        <v>4</v>
      </c>
      <c r="I18" s="166"/>
    </row>
    <row r="19" spans="1:9" ht="13.5" customHeight="1">
      <c r="A19" s="138" t="s">
        <v>838</v>
      </c>
      <c r="B19" s="164">
        <v>141</v>
      </c>
      <c r="C19" s="181">
        <v>131</v>
      </c>
      <c r="D19" s="181">
        <v>10</v>
      </c>
      <c r="E19" s="181">
        <v>10</v>
      </c>
      <c r="F19" s="181">
        <v>22</v>
      </c>
      <c r="G19" s="181">
        <v>1</v>
      </c>
      <c r="H19" s="165" t="s">
        <v>114</v>
      </c>
      <c r="I19" s="166"/>
    </row>
    <row r="20" spans="1:9" ht="13.5" customHeight="1">
      <c r="A20" s="138" t="s">
        <v>250</v>
      </c>
      <c r="B20" s="164">
        <v>163</v>
      </c>
      <c r="C20" s="181">
        <v>153</v>
      </c>
      <c r="D20" s="181">
        <v>10</v>
      </c>
      <c r="E20" s="181">
        <v>10</v>
      </c>
      <c r="F20" s="181">
        <v>11</v>
      </c>
      <c r="G20" s="165" t="s">
        <v>114</v>
      </c>
      <c r="H20" s="165" t="s">
        <v>114</v>
      </c>
      <c r="I20" s="166"/>
    </row>
    <row r="21" spans="1:9" ht="13.5" customHeight="1">
      <c r="A21" s="138" t="s">
        <v>839</v>
      </c>
      <c r="B21" s="164">
        <v>56</v>
      </c>
      <c r="C21" s="181">
        <v>52</v>
      </c>
      <c r="D21" s="181">
        <v>3</v>
      </c>
      <c r="E21" s="181">
        <v>3</v>
      </c>
      <c r="F21" s="181">
        <v>0</v>
      </c>
      <c r="G21" s="165" t="s">
        <v>114</v>
      </c>
      <c r="H21" s="165" t="s">
        <v>114</v>
      </c>
      <c r="I21" s="166"/>
    </row>
    <row r="22" spans="1:9" ht="13.5" customHeight="1">
      <c r="A22" s="138" t="s">
        <v>297</v>
      </c>
      <c r="B22" s="164">
        <v>36</v>
      </c>
      <c r="C22" s="181">
        <v>34</v>
      </c>
      <c r="D22" s="181">
        <v>2</v>
      </c>
      <c r="E22" s="181">
        <v>2</v>
      </c>
      <c r="F22" s="7">
        <v>9</v>
      </c>
      <c r="G22" s="7">
        <v>189</v>
      </c>
      <c r="H22" s="181">
        <v>127</v>
      </c>
      <c r="I22" s="166"/>
    </row>
    <row r="23" spans="1:9" ht="13.5" customHeight="1">
      <c r="A23" s="138" t="s">
        <v>493</v>
      </c>
      <c r="B23" s="164">
        <v>221</v>
      </c>
      <c r="C23" s="181">
        <v>215</v>
      </c>
      <c r="D23" s="181">
        <v>6</v>
      </c>
      <c r="E23" s="181">
        <v>6</v>
      </c>
      <c r="F23" s="7">
        <v>174</v>
      </c>
      <c r="G23" s="7">
        <v>1362</v>
      </c>
      <c r="H23" s="181">
        <v>1208</v>
      </c>
      <c r="I23" s="166"/>
    </row>
    <row r="24" spans="1:9" ht="13.5" customHeight="1">
      <c r="A24" s="138" t="s">
        <v>840</v>
      </c>
      <c r="B24" s="164">
        <v>22</v>
      </c>
      <c r="C24" s="181">
        <v>22</v>
      </c>
      <c r="D24" s="181">
        <v>1</v>
      </c>
      <c r="E24" s="181">
        <v>1</v>
      </c>
      <c r="F24" s="7">
        <v>16</v>
      </c>
      <c r="G24" s="7">
        <v>40</v>
      </c>
      <c r="H24" s="181">
        <v>10</v>
      </c>
      <c r="I24" s="166"/>
    </row>
    <row r="25" spans="1:9" ht="13.5" customHeight="1">
      <c r="A25" s="138" t="s">
        <v>841</v>
      </c>
      <c r="B25" s="164">
        <v>126</v>
      </c>
      <c r="C25" s="181">
        <v>125</v>
      </c>
      <c r="D25" s="181">
        <v>1</v>
      </c>
      <c r="E25" s="181">
        <v>1</v>
      </c>
      <c r="F25" s="7">
        <v>66</v>
      </c>
      <c r="G25" s="7">
        <v>483</v>
      </c>
      <c r="H25" s="181">
        <v>315</v>
      </c>
      <c r="I25" s="166"/>
    </row>
    <row r="26" spans="1:9" ht="13.5" customHeight="1">
      <c r="A26" s="151" t="s">
        <v>15</v>
      </c>
      <c r="B26" s="171"/>
      <c r="C26" s="187"/>
      <c r="D26" s="187"/>
      <c r="E26" s="172">
        <f>SUM(E17:E25)</f>
        <v>57</v>
      </c>
      <c r="F26" s="353"/>
      <c r="G26" s="172">
        <f>SUM(G17:G25)</f>
        <v>2099</v>
      </c>
      <c r="H26" s="172">
        <f>SUM(H17:H25)</f>
        <v>1664</v>
      </c>
      <c r="I26" s="173"/>
    </row>
    <row r="27" ht="10.5">
      <c r="A27" s="121" t="s">
        <v>25</v>
      </c>
    </row>
    <row r="28" ht="10.5">
      <c r="A28" s="121" t="s">
        <v>54</v>
      </c>
    </row>
    <row r="29" ht="10.5">
      <c r="A29" s="121" t="s">
        <v>53</v>
      </c>
    </row>
    <row r="30" ht="10.5">
      <c r="A30" s="121" t="s">
        <v>52</v>
      </c>
    </row>
    <row r="31" ht="7.5" customHeight="1"/>
    <row r="32" ht="14.25">
      <c r="A32" s="133" t="s">
        <v>13</v>
      </c>
    </row>
    <row r="33" spans="9:10" ht="7.5" customHeight="1">
      <c r="I33" s="122" t="s">
        <v>12</v>
      </c>
      <c r="J33" s="122"/>
    </row>
    <row r="34" spans="1:9" ht="13.5" customHeight="1">
      <c r="A34" s="911" t="s">
        <v>14</v>
      </c>
      <c r="B34" s="907" t="s">
        <v>47</v>
      </c>
      <c r="C34" s="909" t="s">
        <v>48</v>
      </c>
      <c r="D34" s="909" t="s">
        <v>49</v>
      </c>
      <c r="E34" s="896" t="s">
        <v>50</v>
      </c>
      <c r="F34" s="909" t="s">
        <v>61</v>
      </c>
      <c r="G34" s="909" t="s">
        <v>11</v>
      </c>
      <c r="H34" s="896" t="s">
        <v>46</v>
      </c>
      <c r="I34" s="899" t="s">
        <v>8</v>
      </c>
    </row>
    <row r="35" spans="1:9" ht="13.5" customHeight="1" thickBot="1">
      <c r="A35" s="912"/>
      <c r="B35" s="908"/>
      <c r="C35" s="910"/>
      <c r="D35" s="910"/>
      <c r="E35" s="897"/>
      <c r="F35" s="913"/>
      <c r="G35" s="913"/>
      <c r="H35" s="898"/>
      <c r="I35" s="900"/>
    </row>
    <row r="36" spans="1:9" ht="13.5" customHeight="1" thickTop="1">
      <c r="A36" s="134" t="s">
        <v>98</v>
      </c>
      <c r="B36" s="156">
        <v>80</v>
      </c>
      <c r="C36" s="157">
        <v>77</v>
      </c>
      <c r="D36" s="157">
        <v>3</v>
      </c>
      <c r="E36" s="157">
        <v>3</v>
      </c>
      <c r="F36" s="174" t="s">
        <v>114</v>
      </c>
      <c r="G36" s="174" t="s">
        <v>114</v>
      </c>
      <c r="H36" s="174" t="s">
        <v>114</v>
      </c>
      <c r="I36" s="175"/>
    </row>
    <row r="37" spans="1:9" ht="13.5" customHeight="1">
      <c r="A37" s="355" t="s">
        <v>380</v>
      </c>
      <c r="B37" s="356">
        <v>13669</v>
      </c>
      <c r="C37" s="357">
        <v>13204</v>
      </c>
      <c r="D37" s="357">
        <v>465</v>
      </c>
      <c r="E37" s="357">
        <v>465</v>
      </c>
      <c r="F37" s="736">
        <v>4030</v>
      </c>
      <c r="G37" s="736" t="s">
        <v>114</v>
      </c>
      <c r="H37" s="736" t="s">
        <v>114</v>
      </c>
      <c r="I37" s="359"/>
    </row>
    <row r="38" spans="1:9" ht="13.5" customHeight="1">
      <c r="A38" s="138" t="s">
        <v>384</v>
      </c>
      <c r="B38" s="164">
        <v>1541</v>
      </c>
      <c r="C38" s="181">
        <v>1329</v>
      </c>
      <c r="D38" s="181">
        <v>212</v>
      </c>
      <c r="E38" s="181">
        <v>212</v>
      </c>
      <c r="F38" s="165" t="s">
        <v>114</v>
      </c>
      <c r="G38" s="165" t="s">
        <v>114</v>
      </c>
      <c r="H38" s="165" t="s">
        <v>114</v>
      </c>
      <c r="I38" s="166"/>
    </row>
    <row r="39" spans="1:9" ht="13.5" customHeight="1">
      <c r="A39" s="145" t="s">
        <v>842</v>
      </c>
      <c r="B39" s="167">
        <v>763</v>
      </c>
      <c r="C39" s="169">
        <v>746</v>
      </c>
      <c r="D39" s="169">
        <v>17</v>
      </c>
      <c r="E39" s="169">
        <v>612</v>
      </c>
      <c r="F39" s="365" t="s">
        <v>114</v>
      </c>
      <c r="G39" s="365" t="s">
        <v>114</v>
      </c>
      <c r="H39" s="365" t="s">
        <v>114</v>
      </c>
      <c r="I39" s="170" t="s">
        <v>429</v>
      </c>
    </row>
    <row r="40" spans="1:9" ht="13.5" customHeight="1">
      <c r="A40" s="151" t="s">
        <v>16</v>
      </c>
      <c r="B40" s="171"/>
      <c r="C40" s="187"/>
      <c r="D40" s="187"/>
      <c r="E40" s="172">
        <f>SUM(E36:E39)</f>
        <v>1292</v>
      </c>
      <c r="F40" s="353"/>
      <c r="G40" s="559" t="s">
        <v>114</v>
      </c>
      <c r="H40" s="559" t="s">
        <v>114</v>
      </c>
      <c r="I40" s="188"/>
    </row>
    <row r="41" spans="1:9" ht="7.5" customHeight="1">
      <c r="A41" s="564"/>
      <c r="B41" s="584"/>
      <c r="C41" s="584"/>
      <c r="D41" s="584"/>
      <c r="E41" s="585"/>
      <c r="F41" s="585"/>
      <c r="G41" s="585"/>
      <c r="H41" s="585"/>
      <c r="I41" s="584"/>
    </row>
    <row r="42" ht="14.25">
      <c r="A42" s="133" t="s">
        <v>62</v>
      </c>
    </row>
    <row r="43" ht="7.5" customHeight="1">
      <c r="J43" s="122" t="s">
        <v>12</v>
      </c>
    </row>
    <row r="44" spans="1:10" ht="13.5" customHeight="1">
      <c r="A44" s="905" t="s">
        <v>17</v>
      </c>
      <c r="B44" s="907" t="s">
        <v>19</v>
      </c>
      <c r="C44" s="909" t="s">
        <v>51</v>
      </c>
      <c r="D44" s="909" t="s">
        <v>20</v>
      </c>
      <c r="E44" s="909" t="s">
        <v>21</v>
      </c>
      <c r="F44" s="909" t="s">
        <v>22</v>
      </c>
      <c r="G44" s="896" t="s">
        <v>23</v>
      </c>
      <c r="H44" s="896" t="s">
        <v>24</v>
      </c>
      <c r="I44" s="896" t="s">
        <v>66</v>
      </c>
      <c r="J44" s="899" t="s">
        <v>8</v>
      </c>
    </row>
    <row r="45" spans="1:10" ht="13.5" customHeight="1" thickBot="1">
      <c r="A45" s="906"/>
      <c r="B45" s="908"/>
      <c r="C45" s="910"/>
      <c r="D45" s="910"/>
      <c r="E45" s="910"/>
      <c r="F45" s="910"/>
      <c r="G45" s="897"/>
      <c r="H45" s="897"/>
      <c r="I45" s="898"/>
      <c r="J45" s="900"/>
    </row>
    <row r="46" spans="1:10" ht="13.5" customHeight="1" thickTop="1">
      <c r="A46" s="134" t="s">
        <v>843</v>
      </c>
      <c r="B46" s="156">
        <v>11</v>
      </c>
      <c r="C46" s="157">
        <v>261</v>
      </c>
      <c r="D46" s="157">
        <v>5</v>
      </c>
      <c r="E46" s="174" t="s">
        <v>114</v>
      </c>
      <c r="F46" s="174" t="s">
        <v>114</v>
      </c>
      <c r="G46" s="174" t="s">
        <v>114</v>
      </c>
      <c r="H46" s="174" t="s">
        <v>114</v>
      </c>
      <c r="I46" s="174" t="s">
        <v>114</v>
      </c>
      <c r="J46" s="158"/>
    </row>
    <row r="47" spans="1:10" ht="13.5" customHeight="1">
      <c r="A47" s="138" t="s">
        <v>844</v>
      </c>
      <c r="B47" s="164">
        <v>11</v>
      </c>
      <c r="C47" s="181">
        <v>93</v>
      </c>
      <c r="D47" s="181">
        <v>10</v>
      </c>
      <c r="E47" s="165" t="s">
        <v>114</v>
      </c>
      <c r="F47" s="165" t="s">
        <v>114</v>
      </c>
      <c r="G47" s="165" t="s">
        <v>114</v>
      </c>
      <c r="H47" s="165" t="s">
        <v>114</v>
      </c>
      <c r="I47" s="165" t="s">
        <v>114</v>
      </c>
      <c r="J47" s="166"/>
    </row>
    <row r="48" spans="1:10" ht="13.5" customHeight="1">
      <c r="A48" s="138" t="s">
        <v>845</v>
      </c>
      <c r="B48" s="164">
        <v>-3</v>
      </c>
      <c r="C48" s="181">
        <v>712</v>
      </c>
      <c r="D48" s="181">
        <v>152</v>
      </c>
      <c r="E48" s="181">
        <v>35</v>
      </c>
      <c r="F48" s="165" t="s">
        <v>114</v>
      </c>
      <c r="G48" s="165" t="s">
        <v>114</v>
      </c>
      <c r="H48" s="165" t="s">
        <v>114</v>
      </c>
      <c r="I48" s="165" t="s">
        <v>114</v>
      </c>
      <c r="J48" s="166"/>
    </row>
    <row r="49" spans="1:10" ht="13.5" customHeight="1">
      <c r="A49" s="145" t="s">
        <v>846</v>
      </c>
      <c r="B49" s="167">
        <v>3</v>
      </c>
      <c r="C49" s="169">
        <v>24</v>
      </c>
      <c r="D49" s="169">
        <v>10</v>
      </c>
      <c r="E49" s="365" t="s">
        <v>114</v>
      </c>
      <c r="F49" s="365" t="s">
        <v>114</v>
      </c>
      <c r="G49" s="365" t="s">
        <v>114</v>
      </c>
      <c r="H49" s="365" t="s">
        <v>114</v>
      </c>
      <c r="I49" s="365" t="s">
        <v>114</v>
      </c>
      <c r="J49" s="170"/>
    </row>
    <row r="50" spans="1:10" ht="13.5" customHeight="1">
      <c r="A50" s="200" t="s">
        <v>18</v>
      </c>
      <c r="B50" s="215"/>
      <c r="C50" s="353"/>
      <c r="D50" s="172">
        <f>SUM(D46:D49)</f>
        <v>177</v>
      </c>
      <c r="E50" s="172">
        <f>SUM(E46:E49)</f>
        <v>35</v>
      </c>
      <c r="F50" s="559" t="s">
        <v>114</v>
      </c>
      <c r="G50" s="559" t="s">
        <v>114</v>
      </c>
      <c r="H50" s="559" t="s">
        <v>114</v>
      </c>
      <c r="I50" s="559" t="s">
        <v>114</v>
      </c>
      <c r="J50" s="173"/>
    </row>
    <row r="51" ht="10.5">
      <c r="A51" s="121" t="s">
        <v>60</v>
      </c>
    </row>
    <row r="52" ht="7.5" customHeight="1"/>
    <row r="53" ht="14.25">
      <c r="A53" s="133" t="s">
        <v>43</v>
      </c>
    </row>
    <row r="54" ht="7.5" customHeight="1">
      <c r="D54" s="122" t="s">
        <v>12</v>
      </c>
    </row>
    <row r="55" spans="1:4" ht="21.75" thickBot="1">
      <c r="A55" s="201" t="s">
        <v>36</v>
      </c>
      <c r="B55" s="202" t="s">
        <v>41</v>
      </c>
      <c r="C55" s="203" t="s">
        <v>42</v>
      </c>
      <c r="D55" s="204" t="s">
        <v>55</v>
      </c>
    </row>
    <row r="56" spans="1:4" ht="13.5" customHeight="1" thickTop="1">
      <c r="A56" s="205" t="s">
        <v>37</v>
      </c>
      <c r="B56" s="206"/>
      <c r="C56" s="157">
        <v>1056</v>
      </c>
      <c r="D56" s="207"/>
    </row>
    <row r="57" spans="1:4" ht="13.5" customHeight="1">
      <c r="A57" s="208" t="s">
        <v>38</v>
      </c>
      <c r="B57" s="209"/>
      <c r="C57" s="181">
        <v>275</v>
      </c>
      <c r="D57" s="210"/>
    </row>
    <row r="58" spans="1:4" ht="13.5" customHeight="1">
      <c r="A58" s="211" t="s">
        <v>39</v>
      </c>
      <c r="B58" s="212"/>
      <c r="C58" s="169">
        <v>767</v>
      </c>
      <c r="D58" s="213"/>
    </row>
    <row r="59" spans="1:4" ht="13.5" customHeight="1">
      <c r="A59" s="214" t="s">
        <v>40</v>
      </c>
      <c r="B59" s="215"/>
      <c r="C59" s="172">
        <f>SUM(C56:C58)</f>
        <v>2098</v>
      </c>
      <c r="D59" s="216"/>
    </row>
    <row r="60" spans="1:4" ht="10.5">
      <c r="A60" s="121" t="s">
        <v>64</v>
      </c>
      <c r="B60" s="217"/>
      <c r="C60" s="217"/>
      <c r="D60" s="217"/>
    </row>
    <row r="61" spans="2:4" ht="7.5" customHeight="1">
      <c r="B61" s="217"/>
      <c r="C61" s="217"/>
      <c r="D61" s="217"/>
    </row>
    <row r="62" ht="14.25">
      <c r="A62" s="133" t="s">
        <v>63</v>
      </c>
    </row>
    <row r="63" ht="7.5" customHeight="1">
      <c r="A63" s="133"/>
    </row>
    <row r="64" spans="1:11" ht="21.75" thickBot="1">
      <c r="A64" s="201" t="s">
        <v>34</v>
      </c>
      <c r="B64" s="202" t="s">
        <v>41</v>
      </c>
      <c r="C64" s="203" t="s">
        <v>42</v>
      </c>
      <c r="D64" s="203" t="s">
        <v>55</v>
      </c>
      <c r="E64" s="219" t="s">
        <v>32</v>
      </c>
      <c r="F64" s="204" t="s">
        <v>33</v>
      </c>
      <c r="G64" s="901" t="s">
        <v>44</v>
      </c>
      <c r="H64" s="902"/>
      <c r="I64" s="202" t="s">
        <v>41</v>
      </c>
      <c r="J64" s="203" t="s">
        <v>42</v>
      </c>
      <c r="K64" s="204" t="s">
        <v>55</v>
      </c>
    </row>
    <row r="65" spans="1:11" ht="13.5" customHeight="1" thickTop="1">
      <c r="A65" s="205" t="s">
        <v>26</v>
      </c>
      <c r="B65" s="368">
        <v>3.96</v>
      </c>
      <c r="C65" s="369">
        <v>3.13</v>
      </c>
      <c r="D65" s="369">
        <v>-0.83</v>
      </c>
      <c r="E65" s="370">
        <v>-15</v>
      </c>
      <c r="F65" s="371">
        <v>-20</v>
      </c>
      <c r="G65" s="978" t="s">
        <v>297</v>
      </c>
      <c r="H65" s="979"/>
      <c r="I65" s="220"/>
      <c r="J65" s="221">
        <v>8.2</v>
      </c>
      <c r="K65" s="222"/>
    </row>
    <row r="66" spans="1:11" ht="13.5" customHeight="1">
      <c r="A66" s="208" t="s">
        <v>27</v>
      </c>
      <c r="B66" s="223"/>
      <c r="C66" s="372">
        <v>6.6</v>
      </c>
      <c r="D66" s="373"/>
      <c r="E66" s="374">
        <v>-20</v>
      </c>
      <c r="F66" s="375">
        <v>-40</v>
      </c>
      <c r="G66" s="948" t="s">
        <v>493</v>
      </c>
      <c r="H66" s="949"/>
      <c r="I66" s="223"/>
      <c r="J66" s="224">
        <v>18.7</v>
      </c>
      <c r="K66" s="225"/>
    </row>
    <row r="67" spans="1:11" ht="13.5" customHeight="1">
      <c r="A67" s="208" t="s">
        <v>28</v>
      </c>
      <c r="B67" s="377">
        <v>17.6</v>
      </c>
      <c r="C67" s="224">
        <v>17.4</v>
      </c>
      <c r="D67" s="224">
        <v>-0.2</v>
      </c>
      <c r="E67" s="378">
        <v>25</v>
      </c>
      <c r="F67" s="379">
        <v>35</v>
      </c>
      <c r="G67" s="948" t="s">
        <v>840</v>
      </c>
      <c r="H67" s="949"/>
      <c r="I67" s="223"/>
      <c r="J67" s="224">
        <v>17.5</v>
      </c>
      <c r="K67" s="225"/>
    </row>
    <row r="68" spans="1:11" ht="13.5" customHeight="1">
      <c r="A68" s="208" t="s">
        <v>29</v>
      </c>
      <c r="B68" s="380"/>
      <c r="C68" s="224" t="s">
        <v>114</v>
      </c>
      <c r="D68" s="381"/>
      <c r="E68" s="378">
        <v>350</v>
      </c>
      <c r="F68" s="382"/>
      <c r="G68" s="948" t="s">
        <v>847</v>
      </c>
      <c r="H68" s="949"/>
      <c r="I68" s="223"/>
      <c r="J68" s="224">
        <v>5.8</v>
      </c>
      <c r="K68" s="225"/>
    </row>
    <row r="69" spans="1:11" ht="13.5" customHeight="1">
      <c r="A69" s="208" t="s">
        <v>30</v>
      </c>
      <c r="B69" s="383">
        <v>0.47</v>
      </c>
      <c r="C69" s="372">
        <v>0.45</v>
      </c>
      <c r="D69" s="372">
        <v>-0.02</v>
      </c>
      <c r="E69" s="384"/>
      <c r="F69" s="385"/>
      <c r="G69" s="948"/>
      <c r="H69" s="949"/>
      <c r="I69" s="223"/>
      <c r="J69" s="224"/>
      <c r="K69" s="225"/>
    </row>
    <row r="70" spans="1:11" ht="13.5" customHeight="1">
      <c r="A70" s="386" t="s">
        <v>31</v>
      </c>
      <c r="B70" s="387">
        <v>85.4</v>
      </c>
      <c r="C70" s="232">
        <v>84.8</v>
      </c>
      <c r="D70" s="232">
        <v>-0.6</v>
      </c>
      <c r="E70" s="389"/>
      <c r="F70" s="390"/>
      <c r="G70" s="894"/>
      <c r="H70" s="895"/>
      <c r="I70" s="231"/>
      <c r="J70" s="232"/>
      <c r="K70" s="233"/>
    </row>
    <row r="71" ht="10.5">
      <c r="A71" s="121" t="s">
        <v>65</v>
      </c>
    </row>
    <row r="72" ht="10.5">
      <c r="A72" s="121" t="s">
        <v>109</v>
      </c>
    </row>
  </sheetData>
  <sheetProtection password="81BD" sheet="1"/>
  <mergeCells count="43">
    <mergeCell ref="G66:H66"/>
    <mergeCell ref="G67:H67"/>
    <mergeCell ref="G68:H68"/>
    <mergeCell ref="G69:H69"/>
    <mergeCell ref="G70:H70"/>
    <mergeCell ref="G44:G45"/>
    <mergeCell ref="H44:H45"/>
    <mergeCell ref="I44:I45"/>
    <mergeCell ref="J44:J45"/>
    <mergeCell ref="G64:H64"/>
    <mergeCell ref="G65:H65"/>
    <mergeCell ref="A44:A45"/>
    <mergeCell ref="B44:B45"/>
    <mergeCell ref="C44:C45"/>
    <mergeCell ref="D44:D45"/>
    <mergeCell ref="E44:E45"/>
    <mergeCell ref="F44:F45"/>
    <mergeCell ref="I15:I16"/>
    <mergeCell ref="A34:A35"/>
    <mergeCell ref="B34:B35"/>
    <mergeCell ref="C34:C35"/>
    <mergeCell ref="D34:D35"/>
    <mergeCell ref="E34:E35"/>
    <mergeCell ref="F34:F35"/>
    <mergeCell ref="G34:G35"/>
    <mergeCell ref="H34:H35"/>
    <mergeCell ref="I34:I35"/>
    <mergeCell ref="G8:G9"/>
    <mergeCell ref="H8:H9"/>
    <mergeCell ref="A15:A16"/>
    <mergeCell ref="B15:B16"/>
    <mergeCell ref="C15:C16"/>
    <mergeCell ref="D15:D16"/>
    <mergeCell ref="E15:E16"/>
    <mergeCell ref="F15:F16"/>
    <mergeCell ref="G15:G16"/>
    <mergeCell ref="H15:H16"/>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xl/worksheets/sheet5.xml><?xml version="1.0" encoding="utf-8"?>
<worksheet xmlns="http://schemas.openxmlformats.org/spreadsheetml/2006/main" xmlns:r="http://schemas.openxmlformats.org/officeDocument/2006/relationships">
  <dimension ref="A1:M95"/>
  <sheetViews>
    <sheetView zoomScalePageLayoutView="0" workbookViewId="0" topLeftCell="A1">
      <selection activeCell="D5" sqref="D5"/>
    </sheetView>
  </sheetViews>
  <sheetFormatPr defaultColWidth="9.00390625" defaultRowHeight="13.5" customHeight="1"/>
  <cols>
    <col min="1" max="1" width="16.625" style="394" customWidth="1"/>
    <col min="2" max="3" width="8.50390625" style="394" bestFit="1" customWidth="1"/>
    <col min="4" max="4" width="8.375" style="394" customWidth="1"/>
    <col min="5" max="7" width="9.00390625" style="394" customWidth="1"/>
    <col min="8" max="8" width="11.25390625" style="394" customWidth="1"/>
    <col min="9" max="9" width="10.00390625" style="394" customWidth="1"/>
    <col min="10" max="10" width="8.50390625" style="394" bestFit="1" customWidth="1"/>
    <col min="11" max="16384" width="9.00390625" style="394" customWidth="1"/>
  </cols>
  <sheetData>
    <row r="1" spans="1:13" ht="21" customHeight="1">
      <c r="A1" s="391" t="s">
        <v>35</v>
      </c>
      <c r="B1" s="392"/>
      <c r="C1" s="392"/>
      <c r="D1" s="392"/>
      <c r="E1" s="392"/>
      <c r="F1" s="392"/>
      <c r="G1" s="392"/>
      <c r="H1" s="392"/>
      <c r="I1" s="392"/>
      <c r="J1" s="392"/>
      <c r="K1" s="392"/>
      <c r="L1" s="393"/>
      <c r="M1" s="392"/>
    </row>
    <row r="2" spans="1:13" ht="13.5" customHeight="1">
      <c r="A2" s="391"/>
      <c r="B2" s="392"/>
      <c r="C2" s="392"/>
      <c r="D2" s="392"/>
      <c r="E2" s="392"/>
      <c r="F2" s="392"/>
      <c r="G2" s="392"/>
      <c r="H2" s="392"/>
      <c r="I2" s="392"/>
      <c r="J2" s="392"/>
      <c r="K2" s="392"/>
      <c r="L2" s="392"/>
      <c r="M2" s="392"/>
    </row>
    <row r="3" ht="13.5" customHeight="1">
      <c r="J3" s="395" t="s">
        <v>12</v>
      </c>
    </row>
    <row r="4" spans="1:10" ht="21" customHeight="1" thickBot="1">
      <c r="A4" s="396" t="s">
        <v>236</v>
      </c>
      <c r="B4" s="397"/>
      <c r="G4" s="398" t="s">
        <v>56</v>
      </c>
      <c r="H4" s="399" t="s">
        <v>57</v>
      </c>
      <c r="I4" s="400" t="s">
        <v>58</v>
      </c>
      <c r="J4" s="401" t="s">
        <v>59</v>
      </c>
    </row>
    <row r="5" spans="7:10" ht="13.5" customHeight="1" thickTop="1">
      <c r="G5" s="402">
        <v>14278</v>
      </c>
      <c r="H5" s="403">
        <v>7969</v>
      </c>
      <c r="I5" s="404">
        <v>1047</v>
      </c>
      <c r="J5" s="405">
        <v>23293</v>
      </c>
    </row>
    <row r="6" ht="14.25">
      <c r="A6" s="406" t="s">
        <v>2</v>
      </c>
    </row>
    <row r="7" spans="8:9" ht="10.5">
      <c r="H7" s="395" t="s">
        <v>12</v>
      </c>
      <c r="I7" s="395"/>
    </row>
    <row r="8" spans="1:8" ht="13.5" customHeight="1">
      <c r="A8" s="950" t="s">
        <v>0</v>
      </c>
      <c r="B8" s="952" t="s">
        <v>3</v>
      </c>
      <c r="C8" s="954" t="s">
        <v>4</v>
      </c>
      <c r="D8" s="954" t="s">
        <v>5</v>
      </c>
      <c r="E8" s="954" t="s">
        <v>6</v>
      </c>
      <c r="F8" s="956" t="s">
        <v>61</v>
      </c>
      <c r="G8" s="954" t="s">
        <v>7</v>
      </c>
      <c r="H8" s="958" t="s">
        <v>8</v>
      </c>
    </row>
    <row r="9" spans="1:8" ht="13.5" customHeight="1" thickBot="1">
      <c r="A9" s="951"/>
      <c r="B9" s="953"/>
      <c r="C9" s="955"/>
      <c r="D9" s="955"/>
      <c r="E9" s="955"/>
      <c r="F9" s="957"/>
      <c r="G9" s="955"/>
      <c r="H9" s="959"/>
    </row>
    <row r="10" spans="1:8" ht="126.75" thickTop="1">
      <c r="A10" s="407" t="s">
        <v>237</v>
      </c>
      <c r="B10" s="408">
        <v>38694</v>
      </c>
      <c r="C10" s="409">
        <v>36287</v>
      </c>
      <c r="D10" s="409">
        <v>2407</v>
      </c>
      <c r="E10" s="409">
        <v>1937</v>
      </c>
      <c r="F10" s="410">
        <v>526</v>
      </c>
      <c r="G10" s="410">
        <v>40091</v>
      </c>
      <c r="H10" s="411" t="s">
        <v>238</v>
      </c>
    </row>
    <row r="11" spans="1:8" ht="31.5">
      <c r="A11" s="412" t="s">
        <v>239</v>
      </c>
      <c r="B11" s="413">
        <v>238</v>
      </c>
      <c r="C11" s="414">
        <v>238</v>
      </c>
      <c r="D11" s="415" t="s">
        <v>240</v>
      </c>
      <c r="E11" s="415" t="s">
        <v>240</v>
      </c>
      <c r="F11" s="414">
        <v>168</v>
      </c>
      <c r="G11" s="415" t="s">
        <v>240</v>
      </c>
      <c r="H11" s="416" t="s">
        <v>241</v>
      </c>
    </row>
    <row r="12" spans="1:8" ht="13.5" customHeight="1">
      <c r="A12" s="412" t="s">
        <v>242</v>
      </c>
      <c r="B12" s="413">
        <v>29</v>
      </c>
      <c r="C12" s="414">
        <v>29</v>
      </c>
      <c r="D12" s="414">
        <v>0</v>
      </c>
      <c r="E12" s="414">
        <v>0</v>
      </c>
      <c r="F12" s="414">
        <v>7</v>
      </c>
      <c r="G12" s="414">
        <v>197</v>
      </c>
      <c r="H12" s="417"/>
    </row>
    <row r="13" spans="1:8" ht="13.5" customHeight="1">
      <c r="A13" s="418" t="s">
        <v>1</v>
      </c>
      <c r="B13" s="419">
        <v>38917</v>
      </c>
      <c r="C13" s="420">
        <v>36509</v>
      </c>
      <c r="D13" s="420">
        <v>2407</v>
      </c>
      <c r="E13" s="420">
        <v>1937</v>
      </c>
      <c r="F13" s="421"/>
      <c r="G13" s="422">
        <v>40288</v>
      </c>
      <c r="H13" s="423"/>
    </row>
    <row r="14" ht="9.75" customHeight="1"/>
    <row r="15" ht="14.25">
      <c r="A15" s="406" t="s">
        <v>10</v>
      </c>
    </row>
    <row r="16" spans="9:12" ht="10.5">
      <c r="I16" s="395" t="s">
        <v>12</v>
      </c>
      <c r="K16" s="395"/>
      <c r="L16" s="395"/>
    </row>
    <row r="17" spans="1:9" ht="13.5" customHeight="1">
      <c r="A17" s="950" t="s">
        <v>0</v>
      </c>
      <c r="B17" s="960" t="s">
        <v>47</v>
      </c>
      <c r="C17" s="956" t="s">
        <v>48</v>
      </c>
      <c r="D17" s="956" t="s">
        <v>49</v>
      </c>
      <c r="E17" s="961" t="s">
        <v>50</v>
      </c>
      <c r="F17" s="956" t="s">
        <v>61</v>
      </c>
      <c r="G17" s="956" t="s">
        <v>11</v>
      </c>
      <c r="H17" s="961" t="s">
        <v>45</v>
      </c>
      <c r="I17" s="958" t="s">
        <v>8</v>
      </c>
    </row>
    <row r="18" spans="1:9" ht="13.5" customHeight="1" thickBot="1">
      <c r="A18" s="951"/>
      <c r="B18" s="953"/>
      <c r="C18" s="955"/>
      <c r="D18" s="955"/>
      <c r="E18" s="962"/>
      <c r="F18" s="957"/>
      <c r="G18" s="957"/>
      <c r="H18" s="963"/>
      <c r="I18" s="959"/>
    </row>
    <row r="19" spans="1:9" ht="21" customHeight="1" thickTop="1">
      <c r="A19" s="424" t="s">
        <v>243</v>
      </c>
      <c r="B19" s="425">
        <v>1076</v>
      </c>
      <c r="C19" s="426">
        <v>1018</v>
      </c>
      <c r="D19" s="426">
        <v>58</v>
      </c>
      <c r="E19" s="426">
        <v>857</v>
      </c>
      <c r="F19" s="426">
        <v>3</v>
      </c>
      <c r="G19" s="426">
        <v>3314</v>
      </c>
      <c r="H19" s="426">
        <v>7</v>
      </c>
      <c r="I19" s="427" t="s">
        <v>85</v>
      </c>
    </row>
    <row r="20" spans="1:9" ht="10.5">
      <c r="A20" s="964" t="s">
        <v>244</v>
      </c>
      <c r="B20" s="429"/>
      <c r="C20" s="430"/>
      <c r="D20" s="431"/>
      <c r="E20" s="432"/>
      <c r="F20" s="431"/>
      <c r="G20" s="431"/>
      <c r="H20" s="431"/>
      <c r="I20" s="966" t="s">
        <v>245</v>
      </c>
    </row>
    <row r="21" spans="1:9" ht="10.5">
      <c r="A21" s="965"/>
      <c r="B21" s="434">
        <v>9287</v>
      </c>
      <c r="C21" s="435">
        <v>8633</v>
      </c>
      <c r="D21" s="436">
        <v>654</v>
      </c>
      <c r="E21" s="436">
        <v>654</v>
      </c>
      <c r="F21" s="436">
        <v>714</v>
      </c>
      <c r="G21" s="437" t="s">
        <v>240</v>
      </c>
      <c r="H21" s="437" t="s">
        <v>240</v>
      </c>
      <c r="I21" s="967"/>
    </row>
    <row r="22" spans="1:9" ht="10.5">
      <c r="A22" s="964" t="s">
        <v>246</v>
      </c>
      <c r="B22" s="429"/>
      <c r="C22" s="430"/>
      <c r="D22" s="431"/>
      <c r="E22" s="432"/>
      <c r="F22" s="431"/>
      <c r="G22" s="431"/>
      <c r="H22" s="431"/>
      <c r="I22" s="433"/>
    </row>
    <row r="23" spans="1:9" ht="10.5">
      <c r="A23" s="965"/>
      <c r="B23" s="438">
        <v>562</v>
      </c>
      <c r="C23" s="436">
        <v>541</v>
      </c>
      <c r="D23" s="436">
        <v>20</v>
      </c>
      <c r="E23" s="436">
        <v>20</v>
      </c>
      <c r="F23" s="436">
        <v>100</v>
      </c>
      <c r="G23" s="436">
        <v>84</v>
      </c>
      <c r="H23" s="436">
        <v>16</v>
      </c>
      <c r="I23" s="439"/>
    </row>
    <row r="24" spans="1:9" ht="10.5">
      <c r="A24" s="964" t="s">
        <v>247</v>
      </c>
      <c r="B24" s="429"/>
      <c r="C24" s="430"/>
      <c r="D24" s="431"/>
      <c r="E24" s="432"/>
      <c r="F24" s="431"/>
      <c r="G24" s="431"/>
      <c r="H24" s="431"/>
      <c r="I24" s="440"/>
    </row>
    <row r="25" spans="1:9" ht="10.5">
      <c r="A25" s="965"/>
      <c r="B25" s="441">
        <v>3358</v>
      </c>
      <c r="C25" s="442">
        <v>3354</v>
      </c>
      <c r="D25" s="442">
        <v>3</v>
      </c>
      <c r="E25" s="442">
        <v>1</v>
      </c>
      <c r="F25" s="442">
        <v>1412</v>
      </c>
      <c r="G25" s="442">
        <v>17785</v>
      </c>
      <c r="H25" s="443">
        <v>11614</v>
      </c>
      <c r="I25" s="444"/>
    </row>
    <row r="26" spans="1:9" ht="10.5">
      <c r="A26" s="964" t="s">
        <v>248</v>
      </c>
      <c r="B26" s="429"/>
      <c r="C26" s="430"/>
      <c r="D26" s="431"/>
      <c r="E26" s="432"/>
      <c r="F26" s="431"/>
      <c r="G26" s="431"/>
      <c r="H26" s="445"/>
      <c r="I26" s="440"/>
    </row>
    <row r="27" spans="1:9" ht="10.5">
      <c r="A27" s="965"/>
      <c r="B27" s="441">
        <v>952</v>
      </c>
      <c r="C27" s="442">
        <v>952</v>
      </c>
      <c r="D27" s="442">
        <v>0</v>
      </c>
      <c r="E27" s="442">
        <v>0</v>
      </c>
      <c r="F27" s="442">
        <v>644</v>
      </c>
      <c r="G27" s="442">
        <v>7236</v>
      </c>
      <c r="H27" s="442">
        <v>6419</v>
      </c>
      <c r="I27" s="444"/>
    </row>
    <row r="28" spans="1:9" ht="10.5">
      <c r="A28" s="964" t="s">
        <v>249</v>
      </c>
      <c r="B28" s="429"/>
      <c r="C28" s="430"/>
      <c r="D28" s="431"/>
      <c r="E28" s="432"/>
      <c r="F28" s="431"/>
      <c r="G28" s="431"/>
      <c r="H28" s="431"/>
      <c r="I28" s="440"/>
    </row>
    <row r="29" spans="1:9" ht="10.5">
      <c r="A29" s="965"/>
      <c r="B29" s="441">
        <v>43</v>
      </c>
      <c r="C29" s="442">
        <v>40</v>
      </c>
      <c r="D29" s="442">
        <v>3</v>
      </c>
      <c r="E29" s="442">
        <v>0</v>
      </c>
      <c r="F29" s="442">
        <v>8</v>
      </c>
      <c r="G29" s="442">
        <v>137</v>
      </c>
      <c r="H29" s="442">
        <v>29</v>
      </c>
      <c r="I29" s="444"/>
    </row>
    <row r="30" spans="1:9" ht="10.5">
      <c r="A30" s="964" t="s">
        <v>250</v>
      </c>
      <c r="B30" s="429"/>
      <c r="C30" s="430"/>
      <c r="D30" s="431"/>
      <c r="E30" s="432"/>
      <c r="F30" s="431"/>
      <c r="G30" s="431"/>
      <c r="H30" s="431"/>
      <c r="I30" s="440"/>
    </row>
    <row r="31" spans="1:9" ht="10.5">
      <c r="A31" s="965"/>
      <c r="B31" s="441">
        <v>7602</v>
      </c>
      <c r="C31" s="442">
        <v>7602</v>
      </c>
      <c r="D31" s="442">
        <v>0</v>
      </c>
      <c r="E31" s="442">
        <v>0</v>
      </c>
      <c r="F31" s="442">
        <v>465</v>
      </c>
      <c r="G31" s="446" t="s">
        <v>240</v>
      </c>
      <c r="H31" s="446" t="s">
        <v>240</v>
      </c>
      <c r="I31" s="444"/>
    </row>
    <row r="32" spans="1:9" ht="10.5">
      <c r="A32" s="964" t="s">
        <v>251</v>
      </c>
      <c r="B32" s="429"/>
      <c r="C32" s="430"/>
      <c r="D32" s="431"/>
      <c r="E32" s="432"/>
      <c r="F32" s="431"/>
      <c r="G32" s="431"/>
      <c r="H32" s="431"/>
      <c r="I32" s="440"/>
    </row>
    <row r="33" spans="1:9" ht="10.5">
      <c r="A33" s="965"/>
      <c r="B33" s="441">
        <v>49</v>
      </c>
      <c r="C33" s="442">
        <v>49</v>
      </c>
      <c r="D33" s="446" t="s">
        <v>240</v>
      </c>
      <c r="E33" s="446" t="s">
        <v>240</v>
      </c>
      <c r="F33" s="442">
        <v>39</v>
      </c>
      <c r="G33" s="442">
        <v>207</v>
      </c>
      <c r="H33" s="442">
        <v>141</v>
      </c>
      <c r="I33" s="444"/>
    </row>
    <row r="34" spans="1:9" ht="10.5">
      <c r="A34" s="964" t="s">
        <v>129</v>
      </c>
      <c r="B34" s="429"/>
      <c r="C34" s="430"/>
      <c r="D34" s="431"/>
      <c r="E34" s="432"/>
      <c r="F34" s="431"/>
      <c r="G34" s="431"/>
      <c r="H34" s="431"/>
      <c r="I34" s="440"/>
    </row>
    <row r="35" spans="1:9" ht="10.5">
      <c r="A35" s="965"/>
      <c r="B35" s="441">
        <v>4505</v>
      </c>
      <c r="C35" s="442">
        <v>4449</v>
      </c>
      <c r="D35" s="442">
        <v>56</v>
      </c>
      <c r="E35" s="442">
        <v>56</v>
      </c>
      <c r="F35" s="442">
        <v>606</v>
      </c>
      <c r="G35" s="446" t="s">
        <v>240</v>
      </c>
      <c r="H35" s="446" t="s">
        <v>240</v>
      </c>
      <c r="I35" s="444"/>
    </row>
    <row r="36" spans="1:9" ht="10.5">
      <c r="A36" s="964" t="s">
        <v>160</v>
      </c>
      <c r="B36" s="429"/>
      <c r="C36" s="430"/>
      <c r="D36" s="431"/>
      <c r="E36" s="432"/>
      <c r="F36" s="431"/>
      <c r="G36" s="431"/>
      <c r="H36" s="431"/>
      <c r="I36" s="440"/>
    </row>
    <row r="37" spans="1:9" ht="10.5">
      <c r="A37" s="965"/>
      <c r="B37" s="441">
        <v>659</v>
      </c>
      <c r="C37" s="442">
        <v>659</v>
      </c>
      <c r="D37" s="442">
        <v>0</v>
      </c>
      <c r="E37" s="442">
        <v>0</v>
      </c>
      <c r="F37" s="442">
        <v>283</v>
      </c>
      <c r="G37" s="442">
        <v>3423</v>
      </c>
      <c r="H37" s="442">
        <v>2560</v>
      </c>
      <c r="I37" s="444"/>
    </row>
    <row r="38" spans="1:9" ht="13.5" customHeight="1">
      <c r="A38" s="418" t="s">
        <v>15</v>
      </c>
      <c r="B38" s="447"/>
      <c r="C38" s="448"/>
      <c r="D38" s="448"/>
      <c r="E38" s="449">
        <f>SUM(E19:E37)</f>
        <v>1588</v>
      </c>
      <c r="F38" s="448"/>
      <c r="G38" s="449">
        <v>32186</v>
      </c>
      <c r="H38" s="449">
        <v>20786</v>
      </c>
      <c r="I38" s="450"/>
    </row>
    <row r="39" ht="10.5">
      <c r="A39" s="394" t="s">
        <v>25</v>
      </c>
    </row>
    <row r="40" ht="10.5">
      <c r="A40" s="394" t="s">
        <v>54</v>
      </c>
    </row>
    <row r="41" ht="10.5">
      <c r="A41" s="394" t="s">
        <v>53</v>
      </c>
    </row>
    <row r="42" ht="10.5">
      <c r="A42" s="394" t="s">
        <v>52</v>
      </c>
    </row>
    <row r="43" ht="9.75" customHeight="1"/>
    <row r="44" ht="14.25">
      <c r="A44" s="406" t="s">
        <v>13</v>
      </c>
    </row>
    <row r="45" spans="9:10" ht="10.5">
      <c r="I45" s="395" t="s">
        <v>12</v>
      </c>
      <c r="J45" s="395"/>
    </row>
    <row r="46" spans="1:9" ht="13.5" customHeight="1">
      <c r="A46" s="950" t="s">
        <v>14</v>
      </c>
      <c r="B46" s="960" t="s">
        <v>47</v>
      </c>
      <c r="C46" s="956" t="s">
        <v>48</v>
      </c>
      <c r="D46" s="956" t="s">
        <v>49</v>
      </c>
      <c r="E46" s="961" t="s">
        <v>50</v>
      </c>
      <c r="F46" s="956" t="s">
        <v>61</v>
      </c>
      <c r="G46" s="956" t="s">
        <v>11</v>
      </c>
      <c r="H46" s="961" t="s">
        <v>46</v>
      </c>
      <c r="I46" s="958" t="s">
        <v>8</v>
      </c>
    </row>
    <row r="47" spans="1:9" ht="13.5" customHeight="1" thickBot="1">
      <c r="A47" s="951"/>
      <c r="B47" s="953"/>
      <c r="C47" s="955"/>
      <c r="D47" s="955"/>
      <c r="E47" s="962"/>
      <c r="F47" s="957"/>
      <c r="G47" s="957"/>
      <c r="H47" s="963"/>
      <c r="I47" s="959"/>
    </row>
    <row r="48" spans="1:9" ht="13.5" customHeight="1" thickTop="1">
      <c r="A48" s="424" t="s">
        <v>98</v>
      </c>
      <c r="B48" s="425">
        <v>80</v>
      </c>
      <c r="C48" s="426">
        <v>77</v>
      </c>
      <c r="D48" s="426">
        <v>3</v>
      </c>
      <c r="E48" s="426">
        <v>3</v>
      </c>
      <c r="F48" s="451" t="s">
        <v>240</v>
      </c>
      <c r="G48" s="451" t="s">
        <v>240</v>
      </c>
      <c r="H48" s="451" t="s">
        <v>240</v>
      </c>
      <c r="I48" s="452"/>
    </row>
    <row r="49" spans="1:9" ht="13.5" customHeight="1">
      <c r="A49" s="453" t="s">
        <v>252</v>
      </c>
      <c r="B49" s="454">
        <v>327</v>
      </c>
      <c r="C49" s="455">
        <v>293</v>
      </c>
      <c r="D49" s="455">
        <v>34</v>
      </c>
      <c r="E49" s="455">
        <v>34</v>
      </c>
      <c r="F49" s="456" t="s">
        <v>240</v>
      </c>
      <c r="G49" s="455">
        <v>238</v>
      </c>
      <c r="H49" s="455">
        <v>66</v>
      </c>
      <c r="I49" s="457"/>
    </row>
    <row r="50" spans="1:9" ht="13.5" customHeight="1">
      <c r="A50" s="458" t="s">
        <v>253</v>
      </c>
      <c r="B50" s="459"/>
      <c r="C50" s="460"/>
      <c r="D50" s="460"/>
      <c r="E50" s="460"/>
      <c r="F50" s="461"/>
      <c r="G50" s="461"/>
      <c r="H50" s="461"/>
      <c r="I50" s="444"/>
    </row>
    <row r="51" spans="1:9" ht="13.5" customHeight="1">
      <c r="A51" s="462" t="s">
        <v>254</v>
      </c>
      <c r="B51" s="463">
        <v>2985</v>
      </c>
      <c r="C51" s="464">
        <v>2724</v>
      </c>
      <c r="D51" s="464">
        <v>261</v>
      </c>
      <c r="E51" s="464">
        <v>261</v>
      </c>
      <c r="F51" s="464">
        <v>1005</v>
      </c>
      <c r="G51" s="464">
        <v>4820</v>
      </c>
      <c r="H51" s="464">
        <v>3991</v>
      </c>
      <c r="I51" s="439"/>
    </row>
    <row r="52" spans="1:9" ht="13.5" customHeight="1">
      <c r="A52" s="465" t="s">
        <v>253</v>
      </c>
      <c r="B52" s="466"/>
      <c r="C52" s="467"/>
      <c r="D52" s="467"/>
      <c r="E52" s="467"/>
      <c r="F52" s="468"/>
      <c r="G52" s="468"/>
      <c r="H52" s="468"/>
      <c r="I52" s="440"/>
    </row>
    <row r="53" spans="1:9" ht="13.5" customHeight="1">
      <c r="A53" s="469" t="s">
        <v>255</v>
      </c>
      <c r="B53" s="470">
        <v>2</v>
      </c>
      <c r="C53" s="461">
        <v>1</v>
      </c>
      <c r="D53" s="461">
        <v>1</v>
      </c>
      <c r="E53" s="461">
        <v>1</v>
      </c>
      <c r="F53" s="471" t="s">
        <v>240</v>
      </c>
      <c r="G53" s="471" t="s">
        <v>240</v>
      </c>
      <c r="H53" s="471" t="s">
        <v>240</v>
      </c>
      <c r="I53" s="444"/>
    </row>
    <row r="54" spans="1:9" ht="13.5" customHeight="1">
      <c r="A54" s="472" t="s">
        <v>253</v>
      </c>
      <c r="B54" s="466"/>
      <c r="C54" s="467"/>
      <c r="D54" s="467"/>
      <c r="E54" s="467"/>
      <c r="F54" s="468"/>
      <c r="G54" s="468"/>
      <c r="H54" s="468"/>
      <c r="I54" s="440"/>
    </row>
    <row r="55" spans="1:9" ht="13.5" customHeight="1">
      <c r="A55" s="462" t="s">
        <v>256</v>
      </c>
      <c r="B55" s="463">
        <v>27</v>
      </c>
      <c r="C55" s="464">
        <v>23</v>
      </c>
      <c r="D55" s="464">
        <v>4</v>
      </c>
      <c r="E55" s="464">
        <v>4</v>
      </c>
      <c r="F55" s="473" t="s">
        <v>240</v>
      </c>
      <c r="G55" s="473" t="s">
        <v>240</v>
      </c>
      <c r="H55" s="473" t="s">
        <v>240</v>
      </c>
      <c r="I55" s="439"/>
    </row>
    <row r="56" spans="1:9" ht="13.5" customHeight="1">
      <c r="A56" s="472" t="s">
        <v>253</v>
      </c>
      <c r="B56" s="466"/>
      <c r="C56" s="467"/>
      <c r="D56" s="467"/>
      <c r="E56" s="467"/>
      <c r="F56" s="468"/>
      <c r="G56" s="468"/>
      <c r="H56" s="468"/>
      <c r="I56" s="440"/>
    </row>
    <row r="57" spans="1:9" ht="13.5" customHeight="1">
      <c r="A57" s="462" t="s">
        <v>257</v>
      </c>
      <c r="B57" s="463">
        <v>7</v>
      </c>
      <c r="C57" s="464">
        <v>6</v>
      </c>
      <c r="D57" s="464">
        <v>0</v>
      </c>
      <c r="E57" s="464">
        <v>0</v>
      </c>
      <c r="F57" s="473" t="s">
        <v>240</v>
      </c>
      <c r="G57" s="473" t="s">
        <v>240</v>
      </c>
      <c r="H57" s="473" t="s">
        <v>240</v>
      </c>
      <c r="I57" s="439"/>
    </row>
    <row r="58" spans="1:9" ht="13.5" customHeight="1">
      <c r="A58" s="472" t="s">
        <v>253</v>
      </c>
      <c r="B58" s="466"/>
      <c r="C58" s="467"/>
      <c r="D58" s="467"/>
      <c r="E58" s="467"/>
      <c r="F58" s="468"/>
      <c r="G58" s="468"/>
      <c r="H58" s="468"/>
      <c r="I58" s="440"/>
    </row>
    <row r="59" spans="1:9" ht="13.5" customHeight="1">
      <c r="A59" s="474" t="s">
        <v>258</v>
      </c>
      <c r="B59" s="470">
        <v>5</v>
      </c>
      <c r="C59" s="461">
        <v>4</v>
      </c>
      <c r="D59" s="461">
        <v>1</v>
      </c>
      <c r="E59" s="461">
        <v>1</v>
      </c>
      <c r="F59" s="471" t="s">
        <v>240</v>
      </c>
      <c r="G59" s="471" t="s">
        <v>240</v>
      </c>
      <c r="H59" s="471" t="s">
        <v>240</v>
      </c>
      <c r="I59" s="444"/>
    </row>
    <row r="60" spans="1:9" ht="13.5" customHeight="1">
      <c r="A60" s="428" t="s">
        <v>259</v>
      </c>
      <c r="B60" s="475">
        <v>1666</v>
      </c>
      <c r="C60" s="476">
        <v>1602</v>
      </c>
      <c r="D60" s="476">
        <v>64</v>
      </c>
      <c r="E60" s="476">
        <v>64</v>
      </c>
      <c r="F60" s="468" t="s">
        <v>240</v>
      </c>
      <c r="G60" s="476">
        <v>451</v>
      </c>
      <c r="H60" s="476">
        <v>354</v>
      </c>
      <c r="I60" s="440"/>
    </row>
    <row r="61" spans="1:9" ht="21">
      <c r="A61" s="428" t="s">
        <v>131</v>
      </c>
      <c r="B61" s="475">
        <v>91</v>
      </c>
      <c r="C61" s="476">
        <v>76</v>
      </c>
      <c r="D61" s="476">
        <v>15</v>
      </c>
      <c r="E61" s="476">
        <v>15</v>
      </c>
      <c r="F61" s="468" t="s">
        <v>240</v>
      </c>
      <c r="G61" s="468" t="s">
        <v>240</v>
      </c>
      <c r="H61" s="468" t="s">
        <v>240</v>
      </c>
      <c r="I61" s="440"/>
    </row>
    <row r="62" spans="1:9" ht="21">
      <c r="A62" s="453" t="s">
        <v>260</v>
      </c>
      <c r="B62" s="454">
        <v>1541</v>
      </c>
      <c r="C62" s="455">
        <v>1329</v>
      </c>
      <c r="D62" s="455">
        <v>212</v>
      </c>
      <c r="E62" s="455">
        <v>212</v>
      </c>
      <c r="F62" s="456" t="s">
        <v>240</v>
      </c>
      <c r="G62" s="456" t="s">
        <v>240</v>
      </c>
      <c r="H62" s="456" t="s">
        <v>240</v>
      </c>
      <c r="I62" s="457"/>
    </row>
    <row r="63" spans="1:9" ht="21" customHeight="1">
      <c r="A63" s="477" t="s">
        <v>261</v>
      </c>
      <c r="B63" s="470">
        <v>481</v>
      </c>
      <c r="C63" s="461">
        <v>464</v>
      </c>
      <c r="D63" s="461">
        <v>17</v>
      </c>
      <c r="E63" s="461">
        <v>17</v>
      </c>
      <c r="F63" s="471" t="s">
        <v>240</v>
      </c>
      <c r="G63" s="471" t="s">
        <v>240</v>
      </c>
      <c r="H63" s="471" t="s">
        <v>240</v>
      </c>
      <c r="I63" s="478" t="s">
        <v>85</v>
      </c>
    </row>
    <row r="64" spans="1:9" ht="13.5" customHeight="1">
      <c r="A64" s="418" t="s">
        <v>16</v>
      </c>
      <c r="B64" s="479"/>
      <c r="C64" s="480"/>
      <c r="D64" s="480"/>
      <c r="E64" s="481">
        <f>SUM(E48:E63)</f>
        <v>612</v>
      </c>
      <c r="F64" s="480"/>
      <c r="G64" s="481">
        <f>SUM(G48:G63)</f>
        <v>5509</v>
      </c>
      <c r="H64" s="481">
        <f>SUM(H48:H63)</f>
        <v>4411</v>
      </c>
      <c r="I64" s="482"/>
    </row>
    <row r="65" ht="9.75" customHeight="1">
      <c r="A65" s="483"/>
    </row>
    <row r="66" ht="14.25">
      <c r="A66" s="406" t="s">
        <v>62</v>
      </c>
    </row>
    <row r="67" ht="10.5">
      <c r="J67" s="395" t="s">
        <v>12</v>
      </c>
    </row>
    <row r="68" spans="1:10" ht="13.5" customHeight="1">
      <c r="A68" s="968" t="s">
        <v>17</v>
      </c>
      <c r="B68" s="960" t="s">
        <v>19</v>
      </c>
      <c r="C68" s="956" t="s">
        <v>51</v>
      </c>
      <c r="D68" s="956" t="s">
        <v>20</v>
      </c>
      <c r="E68" s="956" t="s">
        <v>21</v>
      </c>
      <c r="F68" s="956" t="s">
        <v>22</v>
      </c>
      <c r="G68" s="961" t="s">
        <v>23</v>
      </c>
      <c r="H68" s="961" t="s">
        <v>24</v>
      </c>
      <c r="I68" s="961" t="s">
        <v>66</v>
      </c>
      <c r="J68" s="958" t="s">
        <v>8</v>
      </c>
    </row>
    <row r="69" spans="1:10" ht="13.5" customHeight="1" thickBot="1">
      <c r="A69" s="969"/>
      <c r="B69" s="953"/>
      <c r="C69" s="955"/>
      <c r="D69" s="955"/>
      <c r="E69" s="955"/>
      <c r="F69" s="955"/>
      <c r="G69" s="962"/>
      <c r="H69" s="962"/>
      <c r="I69" s="963"/>
      <c r="J69" s="959"/>
    </row>
    <row r="70" spans="1:10" ht="13.5" customHeight="1" thickTop="1">
      <c r="A70" s="424" t="s">
        <v>262</v>
      </c>
      <c r="B70" s="484">
        <v>7</v>
      </c>
      <c r="C70" s="485">
        <v>463</v>
      </c>
      <c r="D70" s="485">
        <v>5</v>
      </c>
      <c r="E70" s="486" t="s">
        <v>240</v>
      </c>
      <c r="F70" s="485">
        <v>1241</v>
      </c>
      <c r="G70" s="485">
        <v>1070</v>
      </c>
      <c r="H70" s="486" t="s">
        <v>240</v>
      </c>
      <c r="I70" s="486" t="s">
        <v>240</v>
      </c>
      <c r="J70" s="439"/>
    </row>
    <row r="71" spans="1:10" ht="13.5" customHeight="1">
      <c r="A71" s="412" t="s">
        <v>263</v>
      </c>
      <c r="B71" s="487" t="s">
        <v>264</v>
      </c>
      <c r="C71" s="488">
        <v>11</v>
      </c>
      <c r="D71" s="488">
        <v>10</v>
      </c>
      <c r="E71" s="489" t="s">
        <v>240</v>
      </c>
      <c r="F71" s="489" t="s">
        <v>240</v>
      </c>
      <c r="G71" s="489" t="s">
        <v>240</v>
      </c>
      <c r="H71" s="489" t="s">
        <v>240</v>
      </c>
      <c r="I71" s="489" t="s">
        <v>240</v>
      </c>
      <c r="J71" s="457"/>
    </row>
    <row r="72" spans="1:10" ht="13.5" customHeight="1">
      <c r="A72" s="412" t="s">
        <v>265</v>
      </c>
      <c r="B72" s="490">
        <v>-179</v>
      </c>
      <c r="C72" s="488">
        <v>295</v>
      </c>
      <c r="D72" s="488">
        <v>20</v>
      </c>
      <c r="E72" s="488">
        <v>33</v>
      </c>
      <c r="F72" s="489" t="s">
        <v>240</v>
      </c>
      <c r="G72" s="489" t="s">
        <v>240</v>
      </c>
      <c r="H72" s="489" t="s">
        <v>240</v>
      </c>
      <c r="I72" s="489" t="s">
        <v>240</v>
      </c>
      <c r="J72" s="457"/>
    </row>
    <row r="73" spans="1:10" ht="13.5" customHeight="1">
      <c r="A73" s="491" t="s">
        <v>18</v>
      </c>
      <c r="B73" s="492"/>
      <c r="C73" s="493"/>
      <c r="D73" s="449">
        <f>SUM(D70:D72)</f>
        <v>35</v>
      </c>
      <c r="E73" s="449">
        <f>SUM(E72)</f>
        <v>33</v>
      </c>
      <c r="F73" s="449">
        <f>SUM(F70:F72)</f>
        <v>1241</v>
      </c>
      <c r="G73" s="449">
        <f>SUM(G70:G72)</f>
        <v>1070</v>
      </c>
      <c r="H73" s="494" t="s">
        <v>240</v>
      </c>
      <c r="I73" s="494" t="s">
        <v>240</v>
      </c>
      <c r="J73" s="450"/>
    </row>
    <row r="74" ht="10.5">
      <c r="A74" s="394" t="s">
        <v>60</v>
      </c>
    </row>
    <row r="75" ht="9.75" customHeight="1"/>
    <row r="76" ht="14.25">
      <c r="A76" s="406" t="s">
        <v>43</v>
      </c>
    </row>
    <row r="77" ht="10.5">
      <c r="D77" s="395" t="s">
        <v>12</v>
      </c>
    </row>
    <row r="78" spans="1:4" ht="21.75" thickBot="1">
      <c r="A78" s="495" t="s">
        <v>36</v>
      </c>
      <c r="B78" s="496" t="s">
        <v>41</v>
      </c>
      <c r="C78" s="497" t="s">
        <v>42</v>
      </c>
      <c r="D78" s="498" t="s">
        <v>55</v>
      </c>
    </row>
    <row r="79" spans="1:4" ht="13.5" customHeight="1" thickTop="1">
      <c r="A79" s="499" t="s">
        <v>37</v>
      </c>
      <c r="B79" s="500"/>
      <c r="C79" s="501">
        <v>4287</v>
      </c>
      <c r="D79" s="502"/>
    </row>
    <row r="80" spans="1:4" ht="13.5" customHeight="1">
      <c r="A80" s="503" t="s">
        <v>38</v>
      </c>
      <c r="B80" s="504"/>
      <c r="C80" s="505">
        <v>3407</v>
      </c>
      <c r="D80" s="506"/>
    </row>
    <row r="81" spans="1:4" ht="13.5" customHeight="1">
      <c r="A81" s="507" t="s">
        <v>39</v>
      </c>
      <c r="B81" s="508"/>
      <c r="C81" s="509">
        <v>9251</v>
      </c>
      <c r="D81" s="510"/>
    </row>
    <row r="82" spans="1:4" ht="13.5" customHeight="1">
      <c r="A82" s="511" t="s">
        <v>40</v>
      </c>
      <c r="B82" s="492"/>
      <c r="C82" s="512">
        <v>16945</v>
      </c>
      <c r="D82" s="513"/>
    </row>
    <row r="83" spans="1:4" ht="10.5">
      <c r="A83" s="394" t="s">
        <v>64</v>
      </c>
      <c r="B83" s="514"/>
      <c r="C83" s="514"/>
      <c r="D83" s="514"/>
    </row>
    <row r="84" spans="1:4" ht="9.75" customHeight="1">
      <c r="A84" s="515"/>
      <c r="B84" s="514"/>
      <c r="C84" s="514"/>
      <c r="D84" s="514"/>
    </row>
    <row r="85" ht="14.25">
      <c r="A85" s="406" t="s">
        <v>63</v>
      </c>
    </row>
    <row r="86" ht="10.5" customHeight="1">
      <c r="A86" s="406"/>
    </row>
    <row r="87" spans="1:11" ht="21.75" thickBot="1">
      <c r="A87" s="495" t="s">
        <v>34</v>
      </c>
      <c r="B87" s="496" t="s">
        <v>41</v>
      </c>
      <c r="C87" s="497" t="s">
        <v>42</v>
      </c>
      <c r="D87" s="497" t="s">
        <v>55</v>
      </c>
      <c r="E87" s="516" t="s">
        <v>32</v>
      </c>
      <c r="F87" s="498" t="s">
        <v>33</v>
      </c>
      <c r="G87" s="974" t="s">
        <v>44</v>
      </c>
      <c r="H87" s="975"/>
      <c r="I87" s="496" t="s">
        <v>41</v>
      </c>
      <c r="J87" s="497" t="s">
        <v>42</v>
      </c>
      <c r="K87" s="498" t="s">
        <v>55</v>
      </c>
    </row>
    <row r="88" spans="1:11" ht="13.5" customHeight="1" thickTop="1">
      <c r="A88" s="499" t="s">
        <v>26</v>
      </c>
      <c r="B88" s="517">
        <v>7.53</v>
      </c>
      <c r="C88" s="518">
        <v>8.31</v>
      </c>
      <c r="D88" s="518">
        <f>C88-B88</f>
        <v>0.7800000000000002</v>
      </c>
      <c r="E88" s="519">
        <v>-12.21</v>
      </c>
      <c r="F88" s="520">
        <v>-20</v>
      </c>
      <c r="G88" s="976" t="s">
        <v>243</v>
      </c>
      <c r="H88" s="977"/>
      <c r="I88" s="521"/>
      <c r="J88" s="522">
        <v>84.8</v>
      </c>
      <c r="K88" s="523"/>
    </row>
    <row r="89" spans="1:11" ht="13.5" customHeight="1">
      <c r="A89" s="524" t="s">
        <v>27</v>
      </c>
      <c r="B89" s="525"/>
      <c r="C89" s="526">
        <v>15.13</v>
      </c>
      <c r="D89" s="527"/>
      <c r="E89" s="528">
        <v>-17.21</v>
      </c>
      <c r="F89" s="529">
        <v>-40</v>
      </c>
      <c r="G89" s="970" t="s">
        <v>247</v>
      </c>
      <c r="H89" s="971"/>
      <c r="I89" s="530"/>
      <c r="J89" s="531">
        <v>0.1</v>
      </c>
      <c r="K89" s="532"/>
    </row>
    <row r="90" spans="1:11" ht="13.5" customHeight="1">
      <c r="A90" s="503" t="s">
        <v>28</v>
      </c>
      <c r="B90" s="533">
        <v>11.7</v>
      </c>
      <c r="C90" s="531">
        <v>11.2</v>
      </c>
      <c r="D90" s="531">
        <f>C90-B90</f>
        <v>-0.5</v>
      </c>
      <c r="E90" s="534">
        <v>25</v>
      </c>
      <c r="F90" s="535">
        <v>35</v>
      </c>
      <c r="G90" s="970" t="s">
        <v>161</v>
      </c>
      <c r="H90" s="971"/>
      <c r="I90" s="530"/>
      <c r="J90" s="531">
        <v>0.3</v>
      </c>
      <c r="K90" s="532"/>
    </row>
    <row r="91" spans="1:11" ht="13.5" customHeight="1">
      <c r="A91" s="503" t="s">
        <v>29</v>
      </c>
      <c r="B91" s="536"/>
      <c r="C91" s="531">
        <v>40</v>
      </c>
      <c r="D91" s="537"/>
      <c r="E91" s="534">
        <v>350</v>
      </c>
      <c r="F91" s="538"/>
      <c r="G91" s="970" t="s">
        <v>266</v>
      </c>
      <c r="H91" s="971"/>
      <c r="I91" s="530"/>
      <c r="J91" s="531">
        <v>0</v>
      </c>
      <c r="K91" s="532"/>
    </row>
    <row r="92" spans="1:11" ht="13.5" customHeight="1">
      <c r="A92" s="503" t="s">
        <v>30</v>
      </c>
      <c r="B92" s="539">
        <v>0.6</v>
      </c>
      <c r="C92" s="526">
        <v>0.63</v>
      </c>
      <c r="D92" s="526">
        <f>C92-B92</f>
        <v>0.030000000000000027</v>
      </c>
      <c r="E92" s="540"/>
      <c r="F92" s="538"/>
      <c r="G92" s="970" t="s">
        <v>267</v>
      </c>
      <c r="H92" s="971"/>
      <c r="I92" s="530"/>
      <c r="J92" s="531">
        <v>0</v>
      </c>
      <c r="K92" s="532"/>
    </row>
    <row r="93" spans="1:11" ht="13.5" customHeight="1">
      <c r="A93" s="541" t="s">
        <v>31</v>
      </c>
      <c r="B93" s="542">
        <v>84.7</v>
      </c>
      <c r="C93" s="543">
        <v>86.1</v>
      </c>
      <c r="D93" s="543">
        <f>C93-B93</f>
        <v>1.3999999999999915</v>
      </c>
      <c r="E93" s="544"/>
      <c r="F93" s="545"/>
      <c r="G93" s="972" t="s">
        <v>160</v>
      </c>
      <c r="H93" s="973"/>
      <c r="I93" s="546"/>
      <c r="J93" s="543">
        <v>0.1</v>
      </c>
      <c r="K93" s="547"/>
    </row>
    <row r="94" ht="10.5">
      <c r="A94" s="394" t="s">
        <v>65</v>
      </c>
    </row>
    <row r="95" ht="10.5">
      <c r="A95" s="394" t="s">
        <v>109</v>
      </c>
    </row>
  </sheetData>
  <sheetProtection password="81BD" sheet="1"/>
  <mergeCells count="53">
    <mergeCell ref="G91:H91"/>
    <mergeCell ref="G92:H92"/>
    <mergeCell ref="G93:H93"/>
    <mergeCell ref="I68:I69"/>
    <mergeCell ref="J68:J69"/>
    <mergeCell ref="G87:H87"/>
    <mergeCell ref="G88:H88"/>
    <mergeCell ref="G89:H89"/>
    <mergeCell ref="G90:H90"/>
    <mergeCell ref="H46:H47"/>
    <mergeCell ref="I46:I47"/>
    <mergeCell ref="A68:A69"/>
    <mergeCell ref="B68:B69"/>
    <mergeCell ref="C68:C69"/>
    <mergeCell ref="D68:D69"/>
    <mergeCell ref="E68:E69"/>
    <mergeCell ref="F68:F69"/>
    <mergeCell ref="G68:G69"/>
    <mergeCell ref="H68:H69"/>
    <mergeCell ref="B46:B47"/>
    <mergeCell ref="C46:C47"/>
    <mergeCell ref="D46:D47"/>
    <mergeCell ref="E46:E47"/>
    <mergeCell ref="F46:F47"/>
    <mergeCell ref="G46:G47"/>
    <mergeCell ref="A28:A29"/>
    <mergeCell ref="A30:A31"/>
    <mergeCell ref="A32:A33"/>
    <mergeCell ref="A34:A35"/>
    <mergeCell ref="A36:A37"/>
    <mergeCell ref="A46:A47"/>
    <mergeCell ref="I17:I18"/>
    <mergeCell ref="A20:A21"/>
    <mergeCell ref="I20:I21"/>
    <mergeCell ref="A22:A23"/>
    <mergeCell ref="A24:A25"/>
    <mergeCell ref="A26:A27"/>
    <mergeCell ref="G8:G9"/>
    <mergeCell ref="H8:H9"/>
    <mergeCell ref="A17:A18"/>
    <mergeCell ref="B17:B18"/>
    <mergeCell ref="C17:C18"/>
    <mergeCell ref="D17:D18"/>
    <mergeCell ref="E17:E18"/>
    <mergeCell ref="F17:F18"/>
    <mergeCell ref="G17:G18"/>
    <mergeCell ref="H17:H18"/>
    <mergeCell ref="A8:A9"/>
    <mergeCell ref="B8:B9"/>
    <mergeCell ref="C8:C9"/>
    <mergeCell ref="D8:D9"/>
    <mergeCell ref="E8:E9"/>
    <mergeCell ref="F8:F9"/>
  </mergeCells>
  <printOptions horizontalCentered="1"/>
  <pageMargins left="0.7874015748031497" right="0.7874015748031497" top="0.984251968503937" bottom="0.984251968503937" header="0.5118110236220472" footer="0.5118110236220472"/>
  <pageSetup fitToHeight="2" horizontalDpi="300" verticalDpi="300" orientation="portrait" paperSize="9" scale="77" r:id="rId1"/>
  <rowBreaks count="1" manualBreakCount="1">
    <brk id="65" max="10" man="1"/>
  </rowBreaks>
</worksheet>
</file>

<file path=xl/worksheets/sheet6.xml><?xml version="1.0" encoding="utf-8"?>
<worksheet xmlns="http://schemas.openxmlformats.org/spreadsheetml/2006/main" xmlns:r="http://schemas.openxmlformats.org/officeDocument/2006/relationships">
  <dimension ref="A1:M86"/>
  <sheetViews>
    <sheetView view="pageBreakPreview" zoomScale="115" zoomScaleSheetLayoutView="115" zoomScalePageLayoutView="0" workbookViewId="0" topLeftCell="A1">
      <pane xSplit="1" topLeftCell="B1" activePane="topRight" state="frozen"/>
      <selection pane="topLeft" activeCell="D5" sqref="D5"/>
      <selection pane="topRight" activeCell="D5" sqref="D5"/>
    </sheetView>
  </sheetViews>
  <sheetFormatPr defaultColWidth="9.00390625" defaultRowHeight="13.5" customHeight="1"/>
  <cols>
    <col min="1" max="1" width="16.625" style="121" customWidth="1"/>
    <col min="2" max="11" width="9.00390625" style="121" customWidth="1"/>
    <col min="12" max="12" width="9.00390625" style="550" customWidth="1"/>
    <col min="13" max="16384" width="9.00390625" style="121" customWidth="1"/>
  </cols>
  <sheetData>
    <row r="1" spans="1:13" ht="21" customHeight="1">
      <c r="A1" s="118" t="s">
        <v>35</v>
      </c>
      <c r="B1" s="119"/>
      <c r="C1" s="119"/>
      <c r="D1" s="119"/>
      <c r="E1" s="119"/>
      <c r="F1" s="119"/>
      <c r="G1" s="119"/>
      <c r="H1" s="119"/>
      <c r="I1" s="119"/>
      <c r="J1" s="119"/>
      <c r="K1" s="119"/>
      <c r="L1" s="548"/>
      <c r="M1" s="119"/>
    </row>
    <row r="2" spans="1:13" ht="13.5" customHeight="1">
      <c r="A2" s="118"/>
      <c r="B2" s="119"/>
      <c r="C2" s="119"/>
      <c r="D2" s="119"/>
      <c r="E2" s="119"/>
      <c r="F2" s="119"/>
      <c r="G2" s="119"/>
      <c r="H2" s="119"/>
      <c r="I2" s="119"/>
      <c r="J2" s="119"/>
      <c r="K2" s="119"/>
      <c r="L2" s="549"/>
      <c r="M2" s="119"/>
    </row>
    <row r="3" ht="13.5" customHeight="1">
      <c r="J3" s="122" t="s">
        <v>12</v>
      </c>
    </row>
    <row r="4" spans="1:10" ht="21" customHeight="1" thickBot="1">
      <c r="A4" s="123" t="s">
        <v>268</v>
      </c>
      <c r="B4" s="124"/>
      <c r="G4" s="125" t="s">
        <v>56</v>
      </c>
      <c r="H4" s="126" t="s">
        <v>57</v>
      </c>
      <c r="I4" s="127" t="s">
        <v>58</v>
      </c>
      <c r="J4" s="128" t="s">
        <v>59</v>
      </c>
    </row>
    <row r="5" spans="7:10" ht="13.5" customHeight="1" thickTop="1">
      <c r="G5" s="129">
        <v>12541</v>
      </c>
      <c r="H5" s="130">
        <v>10782</v>
      </c>
      <c r="I5" s="131">
        <v>1109</v>
      </c>
      <c r="J5" s="132">
        <v>24431</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38899</v>
      </c>
      <c r="C10" s="136">
        <v>36848</v>
      </c>
      <c r="D10" s="136">
        <v>2051</v>
      </c>
      <c r="E10" s="136">
        <v>2026</v>
      </c>
      <c r="F10" s="136">
        <v>1774</v>
      </c>
      <c r="G10" s="136">
        <v>48486</v>
      </c>
      <c r="H10" s="551" t="s">
        <v>269</v>
      </c>
    </row>
    <row r="11" spans="1:8" ht="13.5" customHeight="1">
      <c r="A11" s="151" t="s">
        <v>1</v>
      </c>
      <c r="B11" s="152">
        <f>SUM(B10)</f>
        <v>38899</v>
      </c>
      <c r="C11" s="153">
        <f>SUM(C10)</f>
        <v>36848</v>
      </c>
      <c r="D11" s="153">
        <f>SUM(D10)</f>
        <v>2051</v>
      </c>
      <c r="E11" s="153">
        <f>SUM(E10)</f>
        <v>2026</v>
      </c>
      <c r="F11" s="154"/>
      <c r="G11" s="153">
        <f>SUM(G10)</f>
        <v>48486</v>
      </c>
      <c r="H11" s="155"/>
    </row>
    <row r="12" ht="9.75" customHeight="1"/>
    <row r="13" ht="14.25">
      <c r="A13" s="133" t="s">
        <v>10</v>
      </c>
    </row>
    <row r="14" spans="9:12" ht="10.5">
      <c r="I14" s="122" t="s">
        <v>12</v>
      </c>
      <c r="K14" s="122"/>
      <c r="L14" s="552"/>
    </row>
    <row r="15" spans="1:9" ht="13.5" customHeight="1">
      <c r="A15" s="911" t="s">
        <v>0</v>
      </c>
      <c r="B15" s="907" t="s">
        <v>47</v>
      </c>
      <c r="C15" s="909" t="s">
        <v>48</v>
      </c>
      <c r="D15" s="909" t="s">
        <v>49</v>
      </c>
      <c r="E15" s="896" t="s">
        <v>50</v>
      </c>
      <c r="F15" s="909" t="s">
        <v>61</v>
      </c>
      <c r="G15" s="909" t="s">
        <v>11</v>
      </c>
      <c r="H15" s="896" t="s">
        <v>45</v>
      </c>
      <c r="I15" s="899" t="s">
        <v>8</v>
      </c>
    </row>
    <row r="16" spans="1:9" ht="13.5" customHeight="1" thickBot="1">
      <c r="A16" s="912"/>
      <c r="B16" s="908"/>
      <c r="C16" s="910"/>
      <c r="D16" s="910"/>
      <c r="E16" s="897"/>
      <c r="F16" s="913"/>
      <c r="G16" s="913"/>
      <c r="H16" s="898"/>
      <c r="I16" s="900"/>
    </row>
    <row r="17" spans="1:9" ht="13.5" customHeight="1" thickTop="1">
      <c r="A17" s="553" t="s">
        <v>84</v>
      </c>
      <c r="B17" s="156">
        <v>1134</v>
      </c>
      <c r="C17" s="157">
        <v>1222</v>
      </c>
      <c r="D17" s="157">
        <v>-88</v>
      </c>
      <c r="E17" s="157">
        <v>1189</v>
      </c>
      <c r="F17" s="157">
        <v>1</v>
      </c>
      <c r="G17" s="157">
        <v>1113</v>
      </c>
      <c r="H17" s="157">
        <v>6</v>
      </c>
      <c r="I17" s="158" t="s">
        <v>85</v>
      </c>
    </row>
    <row r="18" spans="1:9" ht="13.5" customHeight="1">
      <c r="A18" s="554" t="s">
        <v>83</v>
      </c>
      <c r="B18" s="164">
        <v>8988</v>
      </c>
      <c r="C18" s="181">
        <v>10305</v>
      </c>
      <c r="D18" s="181">
        <v>-1318</v>
      </c>
      <c r="E18" s="181">
        <v>580</v>
      </c>
      <c r="F18" s="181">
        <v>683</v>
      </c>
      <c r="G18" s="181">
        <v>12292</v>
      </c>
      <c r="H18" s="181">
        <v>7974</v>
      </c>
      <c r="I18" s="166" t="s">
        <v>85</v>
      </c>
    </row>
    <row r="19" spans="1:9" ht="13.5" customHeight="1">
      <c r="A19" s="554" t="s">
        <v>122</v>
      </c>
      <c r="B19" s="164">
        <v>3197</v>
      </c>
      <c r="C19" s="181">
        <v>3036</v>
      </c>
      <c r="D19" s="181">
        <v>161</v>
      </c>
      <c r="E19" s="181">
        <v>154</v>
      </c>
      <c r="F19" s="181">
        <v>1257</v>
      </c>
      <c r="G19" s="181">
        <v>12576</v>
      </c>
      <c r="H19" s="181">
        <v>9985</v>
      </c>
      <c r="I19" s="166"/>
    </row>
    <row r="20" spans="1:9" ht="13.5" customHeight="1">
      <c r="A20" s="554" t="s">
        <v>80</v>
      </c>
      <c r="B20" s="164">
        <v>979</v>
      </c>
      <c r="C20" s="181">
        <v>916</v>
      </c>
      <c r="D20" s="181">
        <v>64</v>
      </c>
      <c r="E20" s="181">
        <v>64</v>
      </c>
      <c r="F20" s="181">
        <v>591</v>
      </c>
      <c r="G20" s="181">
        <v>7006</v>
      </c>
      <c r="H20" s="181">
        <v>6544</v>
      </c>
      <c r="I20" s="166"/>
    </row>
    <row r="21" spans="1:9" ht="13.5" customHeight="1">
      <c r="A21" s="554" t="s">
        <v>79</v>
      </c>
      <c r="B21" s="164">
        <v>2074</v>
      </c>
      <c r="C21" s="181">
        <v>1941</v>
      </c>
      <c r="D21" s="181">
        <v>133</v>
      </c>
      <c r="E21" s="181">
        <v>133</v>
      </c>
      <c r="F21" s="181">
        <v>900</v>
      </c>
      <c r="G21" s="181">
        <v>16716</v>
      </c>
      <c r="H21" s="181">
        <v>14694</v>
      </c>
      <c r="I21" s="166"/>
    </row>
    <row r="22" spans="1:9" ht="13.5" customHeight="1">
      <c r="A22" s="554" t="s">
        <v>270</v>
      </c>
      <c r="B22" s="164">
        <v>12</v>
      </c>
      <c r="C22" s="181">
        <v>11</v>
      </c>
      <c r="D22" s="181">
        <v>2</v>
      </c>
      <c r="E22" s="181">
        <v>2</v>
      </c>
      <c r="F22" s="181">
        <v>3</v>
      </c>
      <c r="G22" s="181">
        <v>65</v>
      </c>
      <c r="H22" s="181">
        <v>52</v>
      </c>
      <c r="I22" s="166"/>
    </row>
    <row r="23" spans="1:9" ht="13.5" customHeight="1">
      <c r="A23" s="554" t="s">
        <v>76</v>
      </c>
      <c r="B23" s="164">
        <v>1157</v>
      </c>
      <c r="C23" s="181">
        <v>1113</v>
      </c>
      <c r="D23" s="181">
        <v>44</v>
      </c>
      <c r="E23" s="181">
        <v>44</v>
      </c>
      <c r="F23" s="181">
        <v>178</v>
      </c>
      <c r="G23" s="181">
        <v>3840</v>
      </c>
      <c r="H23" s="181">
        <v>2197</v>
      </c>
      <c r="I23" s="166"/>
    </row>
    <row r="24" spans="1:9" ht="13.5" customHeight="1">
      <c r="A24" s="554" t="s">
        <v>271</v>
      </c>
      <c r="B24" s="164">
        <v>7611</v>
      </c>
      <c r="C24" s="181">
        <v>7101</v>
      </c>
      <c r="D24" s="181">
        <v>510</v>
      </c>
      <c r="E24" s="181">
        <v>510</v>
      </c>
      <c r="F24" s="181">
        <v>409</v>
      </c>
      <c r="G24" s="165" t="s">
        <v>114</v>
      </c>
      <c r="H24" s="165" t="s">
        <v>114</v>
      </c>
      <c r="I24" s="166"/>
    </row>
    <row r="25" spans="1:9" ht="13.5" customHeight="1">
      <c r="A25" s="554" t="s">
        <v>272</v>
      </c>
      <c r="B25" s="164">
        <v>259</v>
      </c>
      <c r="C25" s="181">
        <v>231</v>
      </c>
      <c r="D25" s="181">
        <v>28</v>
      </c>
      <c r="E25" s="181">
        <v>28</v>
      </c>
      <c r="F25" s="181">
        <v>48</v>
      </c>
      <c r="G25" s="181">
        <v>251</v>
      </c>
      <c r="H25" s="181">
        <v>51</v>
      </c>
      <c r="I25" s="166"/>
    </row>
    <row r="26" spans="1:9" ht="13.5" customHeight="1">
      <c r="A26" s="554" t="s">
        <v>75</v>
      </c>
      <c r="B26" s="164">
        <v>5492</v>
      </c>
      <c r="C26" s="181">
        <v>5334</v>
      </c>
      <c r="D26" s="181">
        <v>158</v>
      </c>
      <c r="E26" s="181">
        <v>158</v>
      </c>
      <c r="F26" s="181">
        <v>766</v>
      </c>
      <c r="G26" s="165" t="s">
        <v>273</v>
      </c>
      <c r="H26" s="165" t="s">
        <v>273</v>
      </c>
      <c r="I26" s="166"/>
    </row>
    <row r="27" spans="1:9" ht="13.5" customHeight="1">
      <c r="A27" s="554" t="s">
        <v>274</v>
      </c>
      <c r="B27" s="164">
        <v>8084</v>
      </c>
      <c r="C27" s="181">
        <v>8048</v>
      </c>
      <c r="D27" s="181">
        <v>36</v>
      </c>
      <c r="E27" s="181">
        <v>36</v>
      </c>
      <c r="F27" s="181">
        <v>688</v>
      </c>
      <c r="G27" s="165" t="s">
        <v>273</v>
      </c>
      <c r="H27" s="165" t="s">
        <v>273</v>
      </c>
      <c r="I27" s="166"/>
    </row>
    <row r="28" spans="1:9" ht="13.5" customHeight="1">
      <c r="A28" s="554" t="s">
        <v>71</v>
      </c>
      <c r="B28" s="164">
        <v>20</v>
      </c>
      <c r="C28" s="181">
        <v>19</v>
      </c>
      <c r="D28" s="181">
        <v>2</v>
      </c>
      <c r="E28" s="181">
        <v>2</v>
      </c>
      <c r="F28" s="555">
        <v>8</v>
      </c>
      <c r="G28" s="165" t="s">
        <v>273</v>
      </c>
      <c r="H28" s="165" t="s">
        <v>273</v>
      </c>
      <c r="I28" s="556"/>
    </row>
    <row r="29" spans="1:9" ht="13.5" customHeight="1">
      <c r="A29" s="557" t="s">
        <v>275</v>
      </c>
      <c r="B29" s="167">
        <v>96</v>
      </c>
      <c r="C29" s="169">
        <v>15</v>
      </c>
      <c r="D29" s="169">
        <v>81</v>
      </c>
      <c r="E29" s="169">
        <v>81</v>
      </c>
      <c r="F29" s="365" t="s">
        <v>273</v>
      </c>
      <c r="G29" s="365" t="s">
        <v>273</v>
      </c>
      <c r="H29" s="365" t="s">
        <v>273</v>
      </c>
      <c r="I29" s="170"/>
    </row>
    <row r="30" spans="1:9" ht="13.5" customHeight="1">
      <c r="A30" s="151" t="s">
        <v>15</v>
      </c>
      <c r="B30" s="171"/>
      <c r="C30" s="187"/>
      <c r="D30" s="187"/>
      <c r="E30" s="172">
        <f>SUM(E17:E29)</f>
        <v>2981</v>
      </c>
      <c r="F30" s="353"/>
      <c r="G30" s="172">
        <f>SUM(G17:G29)</f>
        <v>53859</v>
      </c>
      <c r="H30" s="172">
        <f>SUM(H17:H29)</f>
        <v>41503</v>
      </c>
      <c r="I30" s="173"/>
    </row>
    <row r="31" ht="10.5">
      <c r="A31" s="121" t="s">
        <v>25</v>
      </c>
    </row>
    <row r="32" ht="10.5">
      <c r="A32" s="121" t="s">
        <v>54</v>
      </c>
    </row>
    <row r="33" ht="10.5">
      <c r="A33" s="121" t="s">
        <v>53</v>
      </c>
    </row>
    <row r="34" ht="10.5">
      <c r="A34" s="121" t="s">
        <v>52</v>
      </c>
    </row>
    <row r="35" ht="9.75" customHeight="1"/>
    <row r="36" ht="14.25">
      <c r="A36" s="133" t="s">
        <v>13</v>
      </c>
    </row>
    <row r="37" spans="9:10" ht="10.5">
      <c r="I37" s="122" t="s">
        <v>12</v>
      </c>
      <c r="J37" s="122"/>
    </row>
    <row r="38" spans="1:9" ht="13.5" customHeight="1">
      <c r="A38" s="911" t="s">
        <v>14</v>
      </c>
      <c r="B38" s="907" t="s">
        <v>47</v>
      </c>
      <c r="C38" s="909" t="s">
        <v>48</v>
      </c>
      <c r="D38" s="909" t="s">
        <v>49</v>
      </c>
      <c r="E38" s="896" t="s">
        <v>50</v>
      </c>
      <c r="F38" s="909" t="s">
        <v>61</v>
      </c>
      <c r="G38" s="909" t="s">
        <v>11</v>
      </c>
      <c r="H38" s="896" t="s">
        <v>46</v>
      </c>
      <c r="I38" s="899" t="s">
        <v>8</v>
      </c>
    </row>
    <row r="39" spans="1:9" ht="13.5" customHeight="1" thickBot="1">
      <c r="A39" s="912"/>
      <c r="B39" s="908"/>
      <c r="C39" s="910"/>
      <c r="D39" s="910"/>
      <c r="E39" s="897"/>
      <c r="F39" s="913"/>
      <c r="G39" s="913"/>
      <c r="H39" s="898"/>
      <c r="I39" s="900"/>
    </row>
    <row r="40" spans="1:9" ht="13.5" customHeight="1" thickTop="1">
      <c r="A40" s="553" t="s">
        <v>276</v>
      </c>
      <c r="B40" s="156">
        <v>2540</v>
      </c>
      <c r="C40" s="157">
        <v>2432</v>
      </c>
      <c r="D40" s="157">
        <v>108</v>
      </c>
      <c r="E40" s="157">
        <v>108</v>
      </c>
      <c r="F40" s="174" t="s">
        <v>273</v>
      </c>
      <c r="G40" s="157">
        <v>1448</v>
      </c>
      <c r="H40" s="157">
        <v>11</v>
      </c>
      <c r="I40" s="175"/>
    </row>
    <row r="41" spans="1:9" ht="13.5" customHeight="1">
      <c r="A41" s="554" t="s">
        <v>98</v>
      </c>
      <c r="B41" s="164">
        <v>80</v>
      </c>
      <c r="C41" s="181">
        <v>77</v>
      </c>
      <c r="D41" s="181">
        <v>3</v>
      </c>
      <c r="E41" s="181">
        <v>3</v>
      </c>
      <c r="F41" s="165" t="s">
        <v>273</v>
      </c>
      <c r="G41" s="165" t="s">
        <v>273</v>
      </c>
      <c r="H41" s="165" t="s">
        <v>273</v>
      </c>
      <c r="I41" s="166"/>
    </row>
    <row r="42" spans="1:9" ht="13.5" customHeight="1">
      <c r="A42" s="554" t="s">
        <v>99</v>
      </c>
      <c r="B42" s="164">
        <v>1541</v>
      </c>
      <c r="C42" s="181">
        <v>1329</v>
      </c>
      <c r="D42" s="181">
        <v>212</v>
      </c>
      <c r="E42" s="181">
        <v>212</v>
      </c>
      <c r="F42" s="165" t="s">
        <v>273</v>
      </c>
      <c r="G42" s="165" t="s">
        <v>273</v>
      </c>
      <c r="H42" s="165" t="s">
        <v>273</v>
      </c>
      <c r="I42" s="166"/>
    </row>
    <row r="43" spans="1:9" ht="13.5" customHeight="1">
      <c r="A43" s="557" t="s">
        <v>277</v>
      </c>
      <c r="B43" s="167">
        <v>391</v>
      </c>
      <c r="C43" s="169">
        <v>380</v>
      </c>
      <c r="D43" s="169">
        <v>12</v>
      </c>
      <c r="E43" s="169">
        <v>701</v>
      </c>
      <c r="F43" s="365" t="s">
        <v>273</v>
      </c>
      <c r="G43" s="365" t="s">
        <v>273</v>
      </c>
      <c r="H43" s="365" t="s">
        <v>273</v>
      </c>
      <c r="I43" s="170" t="s">
        <v>429</v>
      </c>
    </row>
    <row r="44" spans="1:9" ht="13.5" customHeight="1">
      <c r="A44" s="151" t="s">
        <v>16</v>
      </c>
      <c r="B44" s="171"/>
      <c r="C44" s="187"/>
      <c r="D44" s="187"/>
      <c r="E44" s="172">
        <f>SUM(E40:E43)</f>
        <v>1024</v>
      </c>
      <c r="F44" s="353"/>
      <c r="G44" s="172">
        <f>SUM(G40:G43)</f>
        <v>1448</v>
      </c>
      <c r="H44" s="172">
        <f>SUM(H40:H43)</f>
        <v>11</v>
      </c>
      <c r="I44" s="188"/>
    </row>
    <row r="45" ht="9.75" customHeight="1">
      <c r="A45" s="189"/>
    </row>
    <row r="46" ht="14.25">
      <c r="A46" s="133" t="s">
        <v>62</v>
      </c>
    </row>
    <row r="47" ht="10.5">
      <c r="J47" s="122" t="s">
        <v>12</v>
      </c>
    </row>
    <row r="48" spans="1:10" ht="13.5" customHeight="1">
      <c r="A48" s="905" t="s">
        <v>17</v>
      </c>
      <c r="B48" s="907" t="s">
        <v>19</v>
      </c>
      <c r="C48" s="909" t="s">
        <v>51</v>
      </c>
      <c r="D48" s="909" t="s">
        <v>20</v>
      </c>
      <c r="E48" s="909" t="s">
        <v>21</v>
      </c>
      <c r="F48" s="909" t="s">
        <v>22</v>
      </c>
      <c r="G48" s="896" t="s">
        <v>23</v>
      </c>
      <c r="H48" s="896" t="s">
        <v>24</v>
      </c>
      <c r="I48" s="896" t="s">
        <v>66</v>
      </c>
      <c r="J48" s="899" t="s">
        <v>8</v>
      </c>
    </row>
    <row r="49" spans="1:10" ht="13.5" customHeight="1" thickBot="1">
      <c r="A49" s="906"/>
      <c r="B49" s="908"/>
      <c r="C49" s="910"/>
      <c r="D49" s="910"/>
      <c r="E49" s="910"/>
      <c r="F49" s="910"/>
      <c r="G49" s="897"/>
      <c r="H49" s="897"/>
      <c r="I49" s="898"/>
      <c r="J49" s="900"/>
    </row>
    <row r="50" spans="1:12" ht="13.5" customHeight="1" thickTop="1">
      <c r="A50" s="553" t="s">
        <v>278</v>
      </c>
      <c r="B50" s="156">
        <v>0</v>
      </c>
      <c r="C50" s="157">
        <v>266</v>
      </c>
      <c r="D50" s="40">
        <v>5</v>
      </c>
      <c r="E50" s="174" t="s">
        <v>273</v>
      </c>
      <c r="F50" s="174" t="s">
        <v>273</v>
      </c>
      <c r="G50" s="174">
        <v>2456</v>
      </c>
      <c r="H50" s="174" t="s">
        <v>273</v>
      </c>
      <c r="I50" s="174">
        <v>500</v>
      </c>
      <c r="J50" s="158"/>
      <c r="L50" s="550">
        <v>1</v>
      </c>
    </row>
    <row r="51" spans="1:12" ht="13.5" customHeight="1">
      <c r="A51" s="553" t="s">
        <v>279</v>
      </c>
      <c r="B51" s="159">
        <v>0</v>
      </c>
      <c r="C51" s="160">
        <v>10</v>
      </c>
      <c r="D51" s="161">
        <v>10</v>
      </c>
      <c r="E51" s="163" t="s">
        <v>273</v>
      </c>
      <c r="F51" s="163" t="s">
        <v>273</v>
      </c>
      <c r="G51" s="163" t="s">
        <v>273</v>
      </c>
      <c r="H51" s="163" t="s">
        <v>273</v>
      </c>
      <c r="I51" s="163" t="s">
        <v>273</v>
      </c>
      <c r="J51" s="158"/>
      <c r="L51" s="550">
        <v>1</v>
      </c>
    </row>
    <row r="52" spans="1:12" ht="13.5" customHeight="1">
      <c r="A52" s="553" t="s">
        <v>280</v>
      </c>
      <c r="B52" s="159">
        <v>0</v>
      </c>
      <c r="C52" s="160">
        <v>11</v>
      </c>
      <c r="D52" s="161">
        <v>6</v>
      </c>
      <c r="E52" s="163" t="s">
        <v>273</v>
      </c>
      <c r="F52" s="163" t="s">
        <v>273</v>
      </c>
      <c r="G52" s="163" t="s">
        <v>273</v>
      </c>
      <c r="H52" s="163" t="s">
        <v>273</v>
      </c>
      <c r="I52" s="163" t="s">
        <v>273</v>
      </c>
      <c r="J52" s="158"/>
      <c r="L52" s="550">
        <v>0.545</v>
      </c>
    </row>
    <row r="53" spans="1:12" ht="13.5" customHeight="1">
      <c r="A53" s="553" t="s">
        <v>281</v>
      </c>
      <c r="B53" s="159">
        <v>1</v>
      </c>
      <c r="C53" s="160">
        <v>7</v>
      </c>
      <c r="D53" s="161">
        <v>5</v>
      </c>
      <c r="E53" s="163" t="s">
        <v>273</v>
      </c>
      <c r="F53" s="163" t="s">
        <v>273</v>
      </c>
      <c r="G53" s="163" t="s">
        <v>273</v>
      </c>
      <c r="H53" s="163" t="s">
        <v>273</v>
      </c>
      <c r="I53" s="163" t="s">
        <v>273</v>
      </c>
      <c r="J53" s="158"/>
      <c r="L53" s="550">
        <v>0.5</v>
      </c>
    </row>
    <row r="54" spans="1:12" ht="13.5" customHeight="1">
      <c r="A54" s="553" t="s">
        <v>282</v>
      </c>
      <c r="B54" s="159">
        <v>16</v>
      </c>
      <c r="C54" s="160">
        <v>62</v>
      </c>
      <c r="D54" s="161">
        <v>41</v>
      </c>
      <c r="E54" s="163" t="s">
        <v>273</v>
      </c>
      <c r="F54" s="163" t="s">
        <v>273</v>
      </c>
      <c r="G54" s="163" t="s">
        <v>273</v>
      </c>
      <c r="H54" s="163" t="s">
        <v>273</v>
      </c>
      <c r="I54" s="163" t="s">
        <v>273</v>
      </c>
      <c r="J54" s="158"/>
      <c r="L54" s="550">
        <v>0.506</v>
      </c>
    </row>
    <row r="55" spans="1:12" ht="13.5" customHeight="1">
      <c r="A55" s="553" t="s">
        <v>283</v>
      </c>
      <c r="B55" s="159">
        <v>-1</v>
      </c>
      <c r="C55" s="160">
        <v>13</v>
      </c>
      <c r="D55" s="161">
        <v>45</v>
      </c>
      <c r="E55" s="163" t="s">
        <v>273</v>
      </c>
      <c r="F55" s="163" t="s">
        <v>273</v>
      </c>
      <c r="G55" s="163" t="s">
        <v>273</v>
      </c>
      <c r="H55" s="163" t="s">
        <v>273</v>
      </c>
      <c r="I55" s="163" t="s">
        <v>273</v>
      </c>
      <c r="J55" s="158"/>
      <c r="L55" s="550">
        <v>0.902</v>
      </c>
    </row>
    <row r="56" spans="1:12" ht="13.5" customHeight="1">
      <c r="A56" s="553" t="s">
        <v>284</v>
      </c>
      <c r="B56" s="159">
        <v>-1</v>
      </c>
      <c r="C56" s="160">
        <v>4</v>
      </c>
      <c r="D56" s="161">
        <v>30</v>
      </c>
      <c r="E56" s="163" t="s">
        <v>273</v>
      </c>
      <c r="F56" s="163" t="s">
        <v>273</v>
      </c>
      <c r="G56" s="163" t="s">
        <v>273</v>
      </c>
      <c r="H56" s="163" t="s">
        <v>273</v>
      </c>
      <c r="I56" s="163" t="s">
        <v>273</v>
      </c>
      <c r="J56" s="158"/>
      <c r="L56" s="550">
        <v>1</v>
      </c>
    </row>
    <row r="57" spans="1:12" ht="13.5" customHeight="1">
      <c r="A57" s="553" t="s">
        <v>285</v>
      </c>
      <c r="B57" s="159">
        <v>8</v>
      </c>
      <c r="C57" s="160">
        <v>55</v>
      </c>
      <c r="D57" s="161">
        <v>10</v>
      </c>
      <c r="E57" s="163" t="s">
        <v>273</v>
      </c>
      <c r="F57" s="163" t="s">
        <v>273</v>
      </c>
      <c r="G57" s="163" t="s">
        <v>273</v>
      </c>
      <c r="H57" s="163" t="s">
        <v>273</v>
      </c>
      <c r="I57" s="163" t="s">
        <v>273</v>
      </c>
      <c r="J57" s="158"/>
      <c r="L57" s="550">
        <v>1</v>
      </c>
    </row>
    <row r="58" spans="1:12" ht="13.5" customHeight="1">
      <c r="A58" s="553" t="s">
        <v>286</v>
      </c>
      <c r="B58" s="159">
        <v>1</v>
      </c>
      <c r="C58" s="160">
        <v>12</v>
      </c>
      <c r="D58" s="161">
        <v>10</v>
      </c>
      <c r="E58" s="163" t="s">
        <v>273</v>
      </c>
      <c r="F58" s="163" t="s">
        <v>273</v>
      </c>
      <c r="G58" s="163" t="s">
        <v>273</v>
      </c>
      <c r="H58" s="163" t="s">
        <v>273</v>
      </c>
      <c r="I58" s="163" t="s">
        <v>273</v>
      </c>
      <c r="J58" s="158"/>
      <c r="L58" s="550">
        <v>0.95</v>
      </c>
    </row>
    <row r="59" spans="1:12" ht="13.5" customHeight="1">
      <c r="A59" s="554" t="s">
        <v>287</v>
      </c>
      <c r="B59" s="164">
        <v>3</v>
      </c>
      <c r="C59" s="181">
        <v>64</v>
      </c>
      <c r="D59" s="7">
        <v>24</v>
      </c>
      <c r="E59" s="165" t="s">
        <v>273</v>
      </c>
      <c r="F59" s="165" t="s">
        <v>273</v>
      </c>
      <c r="G59" s="165" t="s">
        <v>273</v>
      </c>
      <c r="H59" s="165" t="s">
        <v>273</v>
      </c>
      <c r="I59" s="165" t="s">
        <v>273</v>
      </c>
      <c r="J59" s="166"/>
      <c r="L59" s="550">
        <v>0.585</v>
      </c>
    </row>
    <row r="60" spans="1:12" ht="13.5" customHeight="1">
      <c r="A60" s="554" t="s">
        <v>288</v>
      </c>
      <c r="B60" s="164">
        <v>-52</v>
      </c>
      <c r="C60" s="181">
        <v>176</v>
      </c>
      <c r="D60" s="7">
        <v>10</v>
      </c>
      <c r="E60" s="165">
        <v>11</v>
      </c>
      <c r="F60" s="165" t="s">
        <v>273</v>
      </c>
      <c r="G60" s="165" t="s">
        <v>273</v>
      </c>
      <c r="H60" s="165" t="s">
        <v>273</v>
      </c>
      <c r="I60" s="165" t="s">
        <v>273</v>
      </c>
      <c r="J60" s="166"/>
      <c r="L60" s="550">
        <v>0.0475</v>
      </c>
    </row>
    <row r="61" spans="1:12" ht="13.5" customHeight="1">
      <c r="A61" s="558" t="s">
        <v>289</v>
      </c>
      <c r="B61" s="177">
        <v>7</v>
      </c>
      <c r="C61" s="178">
        <v>72</v>
      </c>
      <c r="D61" s="162">
        <v>5</v>
      </c>
      <c r="E61" s="179">
        <v>8</v>
      </c>
      <c r="F61" s="179" t="s">
        <v>273</v>
      </c>
      <c r="G61" s="179" t="s">
        <v>273</v>
      </c>
      <c r="H61" s="179" t="s">
        <v>273</v>
      </c>
      <c r="I61" s="179" t="s">
        <v>273</v>
      </c>
      <c r="J61" s="180"/>
      <c r="L61" s="550">
        <v>0.157</v>
      </c>
    </row>
    <row r="62" spans="1:12" ht="13.5" customHeight="1">
      <c r="A62" s="557" t="s">
        <v>290</v>
      </c>
      <c r="B62" s="167">
        <v>-15</v>
      </c>
      <c r="C62" s="169">
        <v>229</v>
      </c>
      <c r="D62" s="47">
        <v>100</v>
      </c>
      <c r="E62" s="365" t="s">
        <v>273</v>
      </c>
      <c r="F62" s="365" t="s">
        <v>273</v>
      </c>
      <c r="G62" s="365" t="s">
        <v>273</v>
      </c>
      <c r="H62" s="365" t="s">
        <v>273</v>
      </c>
      <c r="I62" s="365" t="s">
        <v>273</v>
      </c>
      <c r="J62" s="170"/>
      <c r="L62" s="550">
        <v>0.436097345492466</v>
      </c>
    </row>
    <row r="63" spans="1:10" ht="13.5" customHeight="1">
      <c r="A63" s="200" t="s">
        <v>18</v>
      </c>
      <c r="B63" s="215"/>
      <c r="C63" s="353"/>
      <c r="D63" s="172">
        <f aca="true" t="shared" si="0" ref="D63:I63">SUM(D50:D62)</f>
        <v>301</v>
      </c>
      <c r="E63" s="172">
        <f t="shared" si="0"/>
        <v>19</v>
      </c>
      <c r="F63" s="559" t="s">
        <v>273</v>
      </c>
      <c r="G63" s="172">
        <f t="shared" si="0"/>
        <v>2456</v>
      </c>
      <c r="H63" s="559" t="s">
        <v>273</v>
      </c>
      <c r="I63" s="172">
        <f t="shared" si="0"/>
        <v>500</v>
      </c>
      <c r="J63" s="173"/>
    </row>
    <row r="64" ht="10.5">
      <c r="A64" s="121" t="s">
        <v>60</v>
      </c>
    </row>
    <row r="65" ht="9.75" customHeight="1"/>
    <row r="66" ht="14.25">
      <c r="A66" s="133" t="s">
        <v>43</v>
      </c>
    </row>
    <row r="67" ht="10.5">
      <c r="D67" s="122" t="s">
        <v>12</v>
      </c>
    </row>
    <row r="68" spans="1:4" ht="21.75" thickBot="1">
      <c r="A68" s="201" t="s">
        <v>36</v>
      </c>
      <c r="B68" s="202" t="s">
        <v>41</v>
      </c>
      <c r="C68" s="203" t="s">
        <v>42</v>
      </c>
      <c r="D68" s="204" t="s">
        <v>55</v>
      </c>
    </row>
    <row r="69" spans="1:4" ht="13.5" customHeight="1" thickTop="1">
      <c r="A69" s="205" t="s">
        <v>37</v>
      </c>
      <c r="B69" s="206"/>
      <c r="C69" s="157">
        <v>3903</v>
      </c>
      <c r="D69" s="207"/>
    </row>
    <row r="70" spans="1:4" ht="13.5" customHeight="1">
      <c r="A70" s="208" t="s">
        <v>38</v>
      </c>
      <c r="B70" s="209"/>
      <c r="C70" s="181">
        <v>261</v>
      </c>
      <c r="D70" s="210"/>
    </row>
    <row r="71" spans="1:4" ht="13.5" customHeight="1">
      <c r="A71" s="211" t="s">
        <v>39</v>
      </c>
      <c r="B71" s="212"/>
      <c r="C71" s="169">
        <v>5756</v>
      </c>
      <c r="D71" s="213"/>
    </row>
    <row r="72" spans="1:4" ht="13.5" customHeight="1">
      <c r="A72" s="214" t="s">
        <v>40</v>
      </c>
      <c r="B72" s="215"/>
      <c r="C72" s="172">
        <f>SUM(C69:C71)</f>
        <v>9920</v>
      </c>
      <c r="D72" s="216"/>
    </row>
    <row r="73" spans="1:4" ht="10.5">
      <c r="A73" s="121" t="s">
        <v>64</v>
      </c>
      <c r="B73" s="217"/>
      <c r="C73" s="217"/>
      <c r="D73" s="217"/>
    </row>
    <row r="74" spans="1:4" ht="9.75" customHeight="1">
      <c r="A74" s="218"/>
      <c r="B74" s="217"/>
      <c r="C74" s="217"/>
      <c r="D74" s="217"/>
    </row>
    <row r="75" ht="14.25">
      <c r="A75" s="133" t="s">
        <v>63</v>
      </c>
    </row>
    <row r="76" ht="10.5" customHeight="1">
      <c r="A76" s="133"/>
    </row>
    <row r="77" spans="1:11" ht="21.75" thickBot="1">
      <c r="A77" s="201" t="s">
        <v>34</v>
      </c>
      <c r="B77" s="202" t="s">
        <v>41</v>
      </c>
      <c r="C77" s="203" t="s">
        <v>42</v>
      </c>
      <c r="D77" s="203" t="s">
        <v>55</v>
      </c>
      <c r="E77" s="219" t="s">
        <v>32</v>
      </c>
      <c r="F77" s="204" t="s">
        <v>33</v>
      </c>
      <c r="G77" s="901" t="s">
        <v>44</v>
      </c>
      <c r="H77" s="902"/>
      <c r="I77" s="202" t="s">
        <v>41</v>
      </c>
      <c r="J77" s="203" t="s">
        <v>42</v>
      </c>
      <c r="K77" s="204" t="s">
        <v>55</v>
      </c>
    </row>
    <row r="78" spans="1:11" ht="13.5" customHeight="1" thickTop="1">
      <c r="A78" s="205" t="s">
        <v>26</v>
      </c>
      <c r="B78" s="368">
        <v>7.07</v>
      </c>
      <c r="C78" s="369">
        <v>8.29</v>
      </c>
      <c r="D78" s="369">
        <f>C78-B78</f>
        <v>1.2199999999999989</v>
      </c>
      <c r="E78" s="370">
        <v>-12.12</v>
      </c>
      <c r="F78" s="371">
        <v>-20</v>
      </c>
      <c r="G78" s="978" t="s">
        <v>84</v>
      </c>
      <c r="H78" s="979"/>
      <c r="I78" s="220"/>
      <c r="J78" s="221">
        <f>1188940/1127138*100</f>
        <v>105.48309080165872</v>
      </c>
      <c r="K78" s="222"/>
    </row>
    <row r="79" spans="1:11" ht="13.5" customHeight="1">
      <c r="A79" s="208" t="s">
        <v>27</v>
      </c>
      <c r="B79" s="223"/>
      <c r="C79" s="372">
        <v>20.49</v>
      </c>
      <c r="D79" s="373"/>
      <c r="E79" s="374">
        <v>-17.12</v>
      </c>
      <c r="F79" s="375">
        <v>-40</v>
      </c>
      <c r="G79" s="948" t="s">
        <v>83</v>
      </c>
      <c r="H79" s="949"/>
      <c r="I79" s="223"/>
      <c r="J79" s="224">
        <f>580395/8333256*100</f>
        <v>6.964804633386998</v>
      </c>
      <c r="K79" s="225"/>
    </row>
    <row r="80" spans="1:11" ht="13.5" customHeight="1">
      <c r="A80" s="208" t="s">
        <v>28</v>
      </c>
      <c r="B80" s="377">
        <v>20.8</v>
      </c>
      <c r="C80" s="224">
        <v>16.4</v>
      </c>
      <c r="D80" s="224">
        <f>C80-B80</f>
        <v>-4.400000000000002</v>
      </c>
      <c r="E80" s="378">
        <v>25</v>
      </c>
      <c r="F80" s="379">
        <v>35</v>
      </c>
      <c r="G80" s="948" t="s">
        <v>122</v>
      </c>
      <c r="H80" s="949"/>
      <c r="I80" s="223"/>
      <c r="J80" s="224">
        <f>153984/389797*100</f>
        <v>39.50363907367168</v>
      </c>
      <c r="K80" s="225"/>
    </row>
    <row r="81" spans="1:11" ht="13.5" customHeight="1">
      <c r="A81" s="208" t="s">
        <v>29</v>
      </c>
      <c r="B81" s="380"/>
      <c r="C81" s="224">
        <v>152.2</v>
      </c>
      <c r="D81" s="381"/>
      <c r="E81" s="378">
        <v>350</v>
      </c>
      <c r="F81" s="382"/>
      <c r="G81" s="948" t="s">
        <v>80</v>
      </c>
      <c r="H81" s="949"/>
      <c r="I81" s="223"/>
      <c r="J81" s="224">
        <f>63812/132782*100</f>
        <v>48.057718666686746</v>
      </c>
      <c r="K81" s="225"/>
    </row>
    <row r="82" spans="1:11" ht="13.5" customHeight="1">
      <c r="A82" s="208" t="s">
        <v>30</v>
      </c>
      <c r="B82" s="383">
        <v>0.5</v>
      </c>
      <c r="C82" s="372">
        <v>0.53</v>
      </c>
      <c r="D82" s="372">
        <f>C82-B82</f>
        <v>0.030000000000000027</v>
      </c>
      <c r="E82" s="384"/>
      <c r="F82" s="385"/>
      <c r="G82" s="948" t="s">
        <v>79</v>
      </c>
      <c r="H82" s="949"/>
      <c r="I82" s="223"/>
      <c r="J82" s="224">
        <f>132864/327680*100</f>
        <v>40.546875</v>
      </c>
      <c r="K82" s="225"/>
    </row>
    <row r="83" spans="1:11" ht="13.5" customHeight="1">
      <c r="A83" s="386" t="s">
        <v>31</v>
      </c>
      <c r="B83" s="387">
        <v>89.3</v>
      </c>
      <c r="C83" s="232">
        <v>91.1</v>
      </c>
      <c r="D83" s="232">
        <f>C83-B83</f>
        <v>1.7999999999999972</v>
      </c>
      <c r="E83" s="389"/>
      <c r="F83" s="390"/>
      <c r="G83" s="948" t="s">
        <v>291</v>
      </c>
      <c r="H83" s="949"/>
      <c r="I83" s="223"/>
      <c r="J83" s="224">
        <f>0.464436248682824*100</f>
        <v>46.4436248682824</v>
      </c>
      <c r="K83" s="225"/>
    </row>
    <row r="84" spans="1:11" ht="13.5" customHeight="1">
      <c r="A84" s="229"/>
      <c r="B84" s="561"/>
      <c r="C84" s="561"/>
      <c r="D84" s="561"/>
      <c r="E84" s="562"/>
      <c r="F84" s="562"/>
      <c r="G84" s="894" t="s">
        <v>76</v>
      </c>
      <c r="H84" s="895"/>
      <c r="I84" s="231"/>
      <c r="J84" s="232">
        <f>43893/367333*100</f>
        <v>11.949103402090202</v>
      </c>
      <c r="K84" s="233"/>
    </row>
    <row r="85" ht="10.5">
      <c r="A85" s="121" t="s">
        <v>65</v>
      </c>
    </row>
    <row r="86" ht="10.5">
      <c r="A86" s="121" t="s">
        <v>109</v>
      </c>
    </row>
  </sheetData>
  <sheetProtection password="81BD" sheet="1"/>
  <mergeCells count="44">
    <mergeCell ref="G79:H79"/>
    <mergeCell ref="G80:H80"/>
    <mergeCell ref="G81:H81"/>
    <mergeCell ref="G82:H82"/>
    <mergeCell ref="G83:H83"/>
    <mergeCell ref="G84:H84"/>
    <mergeCell ref="G48:G49"/>
    <mergeCell ref="H48:H49"/>
    <mergeCell ref="I48:I49"/>
    <mergeCell ref="J48:J49"/>
    <mergeCell ref="G77:H77"/>
    <mergeCell ref="G78:H78"/>
    <mergeCell ref="A48:A49"/>
    <mergeCell ref="B48:B49"/>
    <mergeCell ref="C48:C49"/>
    <mergeCell ref="D48:D49"/>
    <mergeCell ref="E48:E49"/>
    <mergeCell ref="F48:F49"/>
    <mergeCell ref="I15:I16"/>
    <mergeCell ref="A38:A39"/>
    <mergeCell ref="B38:B39"/>
    <mergeCell ref="C38:C39"/>
    <mergeCell ref="D38:D39"/>
    <mergeCell ref="E38:E39"/>
    <mergeCell ref="F38:F39"/>
    <mergeCell ref="G38:G39"/>
    <mergeCell ref="H38:H39"/>
    <mergeCell ref="I38:I39"/>
    <mergeCell ref="G8:G9"/>
    <mergeCell ref="H8:H9"/>
    <mergeCell ref="A15:A16"/>
    <mergeCell ref="B15:B16"/>
    <mergeCell ref="C15:C16"/>
    <mergeCell ref="D15:D16"/>
    <mergeCell ref="E15:E16"/>
    <mergeCell ref="F15:F16"/>
    <mergeCell ref="G15:G16"/>
    <mergeCell ref="H15:H16"/>
    <mergeCell ref="A8:A9"/>
    <mergeCell ref="B8:B9"/>
    <mergeCell ref="C8:C9"/>
    <mergeCell ref="D8:D9"/>
    <mergeCell ref="E8:E9"/>
    <mergeCell ref="F8:F9"/>
  </mergeCells>
  <printOptions/>
  <pageMargins left="0.6299212598425197" right="0.1968503937007874" top="0.7086614173228347" bottom="0.31496062992125984" header="0.4330708661417323" footer="0.1968503937007874"/>
  <pageSetup fitToHeight="2" horizontalDpi="600" verticalDpi="600" orientation="portrait" paperSize="9" scale="88" r:id="rId1"/>
  <rowBreaks count="1" manualBreakCount="1">
    <brk id="65" max="10" man="1"/>
  </rowBreaks>
</worksheet>
</file>

<file path=xl/worksheets/sheet7.xml><?xml version="1.0" encoding="utf-8"?>
<worksheet xmlns="http://schemas.openxmlformats.org/spreadsheetml/2006/main" xmlns:r="http://schemas.openxmlformats.org/officeDocument/2006/relationships">
  <dimension ref="A1:M92"/>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292</v>
      </c>
      <c r="B4" s="124"/>
      <c r="G4" s="125" t="s">
        <v>56</v>
      </c>
      <c r="H4" s="126" t="s">
        <v>57</v>
      </c>
      <c r="I4" s="127" t="s">
        <v>58</v>
      </c>
      <c r="J4" s="128" t="s">
        <v>59</v>
      </c>
    </row>
    <row r="5" spans="7:10" ht="13.5" customHeight="1" thickTop="1">
      <c r="G5" s="129">
        <v>3691</v>
      </c>
      <c r="H5" s="130">
        <v>1769</v>
      </c>
      <c r="I5" s="131">
        <v>237</v>
      </c>
      <c r="J5" s="132">
        <v>5697</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9033</v>
      </c>
      <c r="C10" s="136">
        <v>8704</v>
      </c>
      <c r="D10" s="136">
        <v>330</v>
      </c>
      <c r="E10" s="136">
        <v>294</v>
      </c>
      <c r="F10" s="563">
        <v>197</v>
      </c>
      <c r="G10" s="136">
        <v>8871</v>
      </c>
      <c r="H10" s="137" t="s">
        <v>293</v>
      </c>
    </row>
    <row r="11" spans="1:8" ht="13.5" customHeight="1">
      <c r="A11" s="151" t="s">
        <v>294</v>
      </c>
      <c r="B11" s="152">
        <v>9033</v>
      </c>
      <c r="C11" s="153">
        <v>8704</v>
      </c>
      <c r="D11" s="153">
        <v>330</v>
      </c>
      <c r="E11" s="153">
        <v>294</v>
      </c>
      <c r="F11" s="154"/>
      <c r="G11" s="153">
        <v>8871</v>
      </c>
      <c r="H11" s="155" t="s">
        <v>293</v>
      </c>
    </row>
    <row r="12" spans="1:8" ht="13.5" customHeight="1">
      <c r="A12" s="564"/>
      <c r="B12" s="565"/>
      <c r="C12" s="565"/>
      <c r="D12" s="565"/>
      <c r="E12" s="565"/>
      <c r="F12" s="565"/>
      <c r="G12" s="565"/>
      <c r="H12" s="566"/>
    </row>
    <row r="13" ht="9.75" customHeight="1"/>
    <row r="14" ht="14.25">
      <c r="A14" s="133" t="s">
        <v>10</v>
      </c>
    </row>
    <row r="15" spans="9:12" ht="10.5">
      <c r="I15" s="122" t="s">
        <v>12</v>
      </c>
      <c r="K15" s="122"/>
      <c r="L15" s="122"/>
    </row>
    <row r="16" spans="1:9" ht="13.5" customHeight="1">
      <c r="A16" s="911" t="s">
        <v>0</v>
      </c>
      <c r="B16" s="907" t="s">
        <v>47</v>
      </c>
      <c r="C16" s="909" t="s">
        <v>48</v>
      </c>
      <c r="D16" s="909" t="s">
        <v>49</v>
      </c>
      <c r="E16" s="896" t="s">
        <v>50</v>
      </c>
      <c r="F16" s="909" t="s">
        <v>61</v>
      </c>
      <c r="G16" s="909" t="s">
        <v>11</v>
      </c>
      <c r="H16" s="896" t="s">
        <v>45</v>
      </c>
      <c r="I16" s="899" t="s">
        <v>8</v>
      </c>
    </row>
    <row r="17" spans="1:9" ht="13.5" customHeight="1" thickBot="1">
      <c r="A17" s="912"/>
      <c r="B17" s="908"/>
      <c r="C17" s="910"/>
      <c r="D17" s="910"/>
      <c r="E17" s="897"/>
      <c r="F17" s="913"/>
      <c r="G17" s="913"/>
      <c r="H17" s="898"/>
      <c r="I17" s="900"/>
    </row>
    <row r="18" spans="1:9" ht="13.5" customHeight="1" thickTop="1">
      <c r="A18" s="134" t="s">
        <v>83</v>
      </c>
      <c r="B18" s="156">
        <v>2379</v>
      </c>
      <c r="C18" s="157">
        <v>2501</v>
      </c>
      <c r="D18" s="157">
        <v>-121</v>
      </c>
      <c r="E18" s="157">
        <v>840</v>
      </c>
      <c r="F18" s="157">
        <v>244</v>
      </c>
      <c r="G18" s="157">
        <v>4417</v>
      </c>
      <c r="H18" s="157">
        <v>2964</v>
      </c>
      <c r="I18" s="158" t="s">
        <v>85</v>
      </c>
    </row>
    <row r="19" spans="1:9" ht="13.5" customHeight="1">
      <c r="A19" s="134" t="s">
        <v>243</v>
      </c>
      <c r="B19" s="159">
        <v>333</v>
      </c>
      <c r="C19" s="160">
        <v>278</v>
      </c>
      <c r="D19" s="160">
        <v>55</v>
      </c>
      <c r="E19" s="160">
        <v>294</v>
      </c>
      <c r="F19" s="160">
        <v>26</v>
      </c>
      <c r="G19" s="160">
        <v>2338</v>
      </c>
      <c r="H19" s="160">
        <v>224</v>
      </c>
      <c r="I19" s="158" t="s">
        <v>85</v>
      </c>
    </row>
    <row r="20" spans="1:9" ht="13.5" customHeight="1">
      <c r="A20" s="567" t="s">
        <v>295</v>
      </c>
      <c r="B20" s="159">
        <v>6</v>
      </c>
      <c r="C20" s="160">
        <v>6</v>
      </c>
      <c r="D20" s="160">
        <v>1</v>
      </c>
      <c r="E20" s="160">
        <v>1</v>
      </c>
      <c r="F20" s="160">
        <v>1</v>
      </c>
      <c r="G20" s="361" t="s">
        <v>114</v>
      </c>
      <c r="H20" s="361" t="s">
        <v>114</v>
      </c>
      <c r="I20" s="158"/>
    </row>
    <row r="21" spans="1:9" ht="13.5" customHeight="1">
      <c r="A21" s="134" t="s">
        <v>296</v>
      </c>
      <c r="B21" s="159">
        <v>2437</v>
      </c>
      <c r="C21" s="160">
        <v>2366</v>
      </c>
      <c r="D21" s="160">
        <v>72</v>
      </c>
      <c r="E21" s="160">
        <v>72</v>
      </c>
      <c r="F21" s="160">
        <v>173</v>
      </c>
      <c r="G21" s="361" t="s">
        <v>114</v>
      </c>
      <c r="H21" s="361" t="s">
        <v>114</v>
      </c>
      <c r="I21" s="158"/>
    </row>
    <row r="22" spans="1:9" ht="13.5" customHeight="1">
      <c r="A22" s="134" t="s">
        <v>250</v>
      </c>
      <c r="B22" s="159">
        <v>2669</v>
      </c>
      <c r="C22" s="160">
        <v>2667</v>
      </c>
      <c r="D22" s="160">
        <v>2</v>
      </c>
      <c r="E22" s="160">
        <v>2</v>
      </c>
      <c r="F22" s="160">
        <v>209</v>
      </c>
      <c r="G22" s="361" t="s">
        <v>114</v>
      </c>
      <c r="H22" s="361" t="s">
        <v>114</v>
      </c>
      <c r="I22" s="158"/>
    </row>
    <row r="23" spans="1:9" ht="13.5" customHeight="1">
      <c r="A23" s="134" t="s">
        <v>297</v>
      </c>
      <c r="B23" s="159">
        <v>224</v>
      </c>
      <c r="C23" s="160">
        <v>224</v>
      </c>
      <c r="D23" s="160">
        <v>0</v>
      </c>
      <c r="E23" s="160">
        <v>0</v>
      </c>
      <c r="F23" s="160">
        <v>50</v>
      </c>
      <c r="G23" s="160">
        <v>742</v>
      </c>
      <c r="H23" s="160">
        <v>350</v>
      </c>
      <c r="I23" s="158"/>
    </row>
    <row r="24" spans="1:9" ht="13.5" customHeight="1">
      <c r="A24" s="568" t="s">
        <v>298</v>
      </c>
      <c r="B24" s="159">
        <v>323</v>
      </c>
      <c r="C24" s="160">
        <v>323</v>
      </c>
      <c r="D24" s="160">
        <v>0</v>
      </c>
      <c r="E24" s="160">
        <v>0</v>
      </c>
      <c r="F24" s="160">
        <v>159</v>
      </c>
      <c r="G24" s="160">
        <v>1957</v>
      </c>
      <c r="H24" s="160">
        <v>1781</v>
      </c>
      <c r="I24" s="158"/>
    </row>
    <row r="25" spans="1:9" ht="13.5" customHeight="1">
      <c r="A25" s="134" t="s">
        <v>247</v>
      </c>
      <c r="B25" s="159">
        <v>1522</v>
      </c>
      <c r="C25" s="160">
        <v>1522</v>
      </c>
      <c r="D25" s="160">
        <v>0</v>
      </c>
      <c r="E25" s="160">
        <v>0</v>
      </c>
      <c r="F25" s="160">
        <v>529</v>
      </c>
      <c r="G25" s="160">
        <v>10477</v>
      </c>
      <c r="H25" s="160">
        <v>8654</v>
      </c>
      <c r="I25" s="569" t="s">
        <v>299</v>
      </c>
    </row>
    <row r="26" spans="1:9" ht="13.5" customHeight="1">
      <c r="A26" s="182" t="s">
        <v>300</v>
      </c>
      <c r="B26" s="183">
        <v>1376</v>
      </c>
      <c r="C26" s="184">
        <v>1319</v>
      </c>
      <c r="D26" s="184">
        <v>57</v>
      </c>
      <c r="E26" s="184">
        <v>57</v>
      </c>
      <c r="F26" s="184">
        <v>194</v>
      </c>
      <c r="G26" s="570" t="s">
        <v>114</v>
      </c>
      <c r="H26" s="570" t="s">
        <v>114</v>
      </c>
      <c r="I26" s="186"/>
    </row>
    <row r="27" spans="1:9" ht="13.5" customHeight="1">
      <c r="A27" s="151" t="s">
        <v>15</v>
      </c>
      <c r="B27" s="171"/>
      <c r="C27" s="187"/>
      <c r="D27" s="187"/>
      <c r="E27" s="172">
        <v>1266</v>
      </c>
      <c r="F27" s="353"/>
      <c r="G27" s="172">
        <v>19931</v>
      </c>
      <c r="H27" s="172">
        <v>13973</v>
      </c>
      <c r="I27" s="173"/>
    </row>
    <row r="28" ht="10.5">
      <c r="A28" s="121" t="s">
        <v>25</v>
      </c>
    </row>
    <row r="29" ht="10.5">
      <c r="A29" s="121" t="s">
        <v>54</v>
      </c>
    </row>
    <row r="30" ht="10.5">
      <c r="A30" s="121" t="s">
        <v>53</v>
      </c>
    </row>
    <row r="31" ht="10.5">
      <c r="A31" s="121" t="s">
        <v>52</v>
      </c>
    </row>
    <row r="32" ht="10.5"/>
    <row r="33" ht="9.75" customHeight="1"/>
    <row r="34" ht="14.25">
      <c r="A34" s="133" t="s">
        <v>13</v>
      </c>
    </row>
    <row r="35" spans="9:10" ht="10.5">
      <c r="I35" s="122" t="s">
        <v>12</v>
      </c>
      <c r="J35" s="122"/>
    </row>
    <row r="36" spans="1:9" ht="13.5" customHeight="1">
      <c r="A36" s="911" t="s">
        <v>14</v>
      </c>
      <c r="B36" s="907" t="s">
        <v>47</v>
      </c>
      <c r="C36" s="909" t="s">
        <v>48</v>
      </c>
      <c r="D36" s="909" t="s">
        <v>49</v>
      </c>
      <c r="E36" s="896" t="s">
        <v>50</v>
      </c>
      <c r="F36" s="909" t="s">
        <v>61</v>
      </c>
      <c r="G36" s="909" t="s">
        <v>11</v>
      </c>
      <c r="H36" s="896" t="s">
        <v>46</v>
      </c>
      <c r="I36" s="899" t="s">
        <v>8</v>
      </c>
    </row>
    <row r="37" spans="1:9" ht="13.5" customHeight="1" thickBot="1">
      <c r="A37" s="912"/>
      <c r="B37" s="908"/>
      <c r="C37" s="910"/>
      <c r="D37" s="910"/>
      <c r="E37" s="897"/>
      <c r="F37" s="913"/>
      <c r="G37" s="913"/>
      <c r="H37" s="898"/>
      <c r="I37" s="900"/>
    </row>
    <row r="38" spans="1:9" ht="10.5" customHeight="1" thickTop="1">
      <c r="A38" s="571" t="s">
        <v>301</v>
      </c>
      <c r="B38" s="572"/>
      <c r="C38" s="573"/>
      <c r="D38" s="573"/>
      <c r="E38" s="573"/>
      <c r="F38" s="574"/>
      <c r="G38" s="574"/>
      <c r="H38" s="574"/>
      <c r="I38" s="575"/>
    </row>
    <row r="39" spans="1:9" ht="10.5" customHeight="1">
      <c r="A39" s="567" t="s">
        <v>254</v>
      </c>
      <c r="B39" s="159">
        <v>2985</v>
      </c>
      <c r="C39" s="160">
        <v>2724</v>
      </c>
      <c r="D39" s="160">
        <v>261</v>
      </c>
      <c r="E39" s="160">
        <v>261</v>
      </c>
      <c r="F39" s="160">
        <v>1005</v>
      </c>
      <c r="G39" s="160">
        <v>4820</v>
      </c>
      <c r="H39" s="160">
        <v>337</v>
      </c>
      <c r="I39" s="158"/>
    </row>
    <row r="40" spans="1:9" ht="10.5" customHeight="1">
      <c r="A40" s="576" t="s">
        <v>301</v>
      </c>
      <c r="B40" s="577"/>
      <c r="C40" s="578"/>
      <c r="D40" s="578"/>
      <c r="E40" s="578"/>
      <c r="F40" s="178"/>
      <c r="G40" s="178"/>
      <c r="H40" s="178"/>
      <c r="I40" s="180"/>
    </row>
    <row r="41" spans="1:9" ht="10.5" customHeight="1">
      <c r="A41" s="579" t="s">
        <v>255</v>
      </c>
      <c r="B41" s="356">
        <v>2</v>
      </c>
      <c r="C41" s="357">
        <v>1</v>
      </c>
      <c r="D41" s="357">
        <v>1</v>
      </c>
      <c r="E41" s="357">
        <v>1</v>
      </c>
      <c r="F41" s="358" t="s">
        <v>114</v>
      </c>
      <c r="G41" s="358" t="s">
        <v>114</v>
      </c>
      <c r="H41" s="358" t="s">
        <v>114</v>
      </c>
      <c r="I41" s="359"/>
    </row>
    <row r="42" spans="1:9" ht="10.5" customHeight="1">
      <c r="A42" s="580" t="s">
        <v>301</v>
      </c>
      <c r="B42" s="577"/>
      <c r="C42" s="578"/>
      <c r="D42" s="578"/>
      <c r="E42" s="578"/>
      <c r="F42" s="178"/>
      <c r="G42" s="178"/>
      <c r="H42" s="178"/>
      <c r="I42" s="180"/>
    </row>
    <row r="43" spans="1:9" ht="10.5" customHeight="1">
      <c r="A43" s="567" t="s">
        <v>256</v>
      </c>
      <c r="B43" s="159">
        <v>27</v>
      </c>
      <c r="C43" s="160">
        <v>23</v>
      </c>
      <c r="D43" s="160">
        <v>4</v>
      </c>
      <c r="E43" s="160">
        <v>4</v>
      </c>
      <c r="F43" s="361" t="s">
        <v>114</v>
      </c>
      <c r="G43" s="361" t="s">
        <v>114</v>
      </c>
      <c r="H43" s="361" t="s">
        <v>114</v>
      </c>
      <c r="I43" s="158"/>
    </row>
    <row r="44" spans="1:9" ht="10.5" customHeight="1">
      <c r="A44" s="580" t="s">
        <v>301</v>
      </c>
      <c r="B44" s="577"/>
      <c r="C44" s="578"/>
      <c r="D44" s="578"/>
      <c r="E44" s="578"/>
      <c r="F44" s="178"/>
      <c r="G44" s="178"/>
      <c r="H44" s="178"/>
      <c r="I44" s="180"/>
    </row>
    <row r="45" spans="1:9" ht="10.5" customHeight="1">
      <c r="A45" s="567" t="s">
        <v>257</v>
      </c>
      <c r="B45" s="159">
        <v>7</v>
      </c>
      <c r="C45" s="160">
        <v>6</v>
      </c>
      <c r="D45" s="160">
        <v>0</v>
      </c>
      <c r="E45" s="160">
        <v>0</v>
      </c>
      <c r="F45" s="361" t="s">
        <v>114</v>
      </c>
      <c r="G45" s="361" t="s">
        <v>114</v>
      </c>
      <c r="H45" s="361" t="s">
        <v>114</v>
      </c>
      <c r="I45" s="158"/>
    </row>
    <row r="46" spans="1:9" ht="10.5" customHeight="1">
      <c r="A46" s="580" t="s">
        <v>301</v>
      </c>
      <c r="B46" s="577"/>
      <c r="C46" s="578"/>
      <c r="D46" s="578"/>
      <c r="E46" s="578"/>
      <c r="F46" s="178"/>
      <c r="G46" s="178"/>
      <c r="H46" s="178"/>
      <c r="I46" s="180"/>
    </row>
    <row r="47" spans="1:9" ht="10.5" customHeight="1">
      <c r="A47" s="581" t="s">
        <v>258</v>
      </c>
      <c r="B47" s="356">
        <v>5</v>
      </c>
      <c r="C47" s="357">
        <v>4</v>
      </c>
      <c r="D47" s="357">
        <v>1</v>
      </c>
      <c r="E47" s="357">
        <v>1</v>
      </c>
      <c r="F47" s="358" t="s">
        <v>114</v>
      </c>
      <c r="G47" s="358" t="s">
        <v>114</v>
      </c>
      <c r="H47" s="358" t="s">
        <v>114</v>
      </c>
      <c r="I47" s="359"/>
    </row>
    <row r="48" spans="1:9" ht="13.5" customHeight="1">
      <c r="A48" s="582" t="s">
        <v>259</v>
      </c>
      <c r="B48" s="164">
        <v>1666</v>
      </c>
      <c r="C48" s="181">
        <v>1602</v>
      </c>
      <c r="D48" s="181">
        <v>64</v>
      </c>
      <c r="E48" s="181">
        <v>64</v>
      </c>
      <c r="F48" s="349" t="s">
        <v>114</v>
      </c>
      <c r="G48" s="181">
        <v>451</v>
      </c>
      <c r="H48" s="181">
        <v>97</v>
      </c>
      <c r="I48" s="166"/>
    </row>
    <row r="49" spans="1:9" ht="13.5" customHeight="1">
      <c r="A49" s="355" t="s">
        <v>302</v>
      </c>
      <c r="B49" s="356">
        <v>13669</v>
      </c>
      <c r="C49" s="357">
        <v>13204</v>
      </c>
      <c r="D49" s="357">
        <v>466</v>
      </c>
      <c r="E49" s="357">
        <v>466</v>
      </c>
      <c r="F49" s="357">
        <v>4030</v>
      </c>
      <c r="G49" s="358" t="s">
        <v>114</v>
      </c>
      <c r="H49" s="358" t="s">
        <v>114</v>
      </c>
      <c r="I49" s="359"/>
    </row>
    <row r="50" spans="1:9" ht="13.5" customHeight="1">
      <c r="A50" s="138" t="s">
        <v>98</v>
      </c>
      <c r="B50" s="164">
        <v>80</v>
      </c>
      <c r="C50" s="181">
        <v>77</v>
      </c>
      <c r="D50" s="181">
        <v>3</v>
      </c>
      <c r="E50" s="181">
        <v>3</v>
      </c>
      <c r="F50" s="349" t="s">
        <v>114</v>
      </c>
      <c r="G50" s="349" t="s">
        <v>114</v>
      </c>
      <c r="H50" s="349" t="s">
        <v>114</v>
      </c>
      <c r="I50" s="166"/>
    </row>
    <row r="51" spans="1:9" ht="13.5" customHeight="1">
      <c r="A51" s="138" t="s">
        <v>303</v>
      </c>
      <c r="B51" s="164">
        <v>481</v>
      </c>
      <c r="C51" s="181">
        <v>464</v>
      </c>
      <c r="D51" s="181">
        <v>17</v>
      </c>
      <c r="E51" s="181">
        <v>17</v>
      </c>
      <c r="F51" s="349" t="s">
        <v>114</v>
      </c>
      <c r="G51" s="349" t="s">
        <v>114</v>
      </c>
      <c r="H51" s="349" t="s">
        <v>114</v>
      </c>
      <c r="I51" s="166" t="s">
        <v>85</v>
      </c>
    </row>
    <row r="52" spans="1:9" ht="10.5" customHeight="1">
      <c r="A52" s="581" t="s">
        <v>304</v>
      </c>
      <c r="B52" s="577"/>
      <c r="C52" s="578"/>
      <c r="D52" s="578"/>
      <c r="E52" s="578"/>
      <c r="F52" s="178"/>
      <c r="G52" s="178"/>
      <c r="H52" s="178"/>
      <c r="I52" s="583"/>
    </row>
    <row r="53" spans="1:9" ht="10.5" customHeight="1">
      <c r="A53" s="576" t="s">
        <v>305</v>
      </c>
      <c r="B53" s="356">
        <v>91</v>
      </c>
      <c r="C53" s="357">
        <v>76</v>
      </c>
      <c r="D53" s="357">
        <v>15</v>
      </c>
      <c r="E53" s="357">
        <v>15</v>
      </c>
      <c r="F53" s="358" t="s">
        <v>114</v>
      </c>
      <c r="G53" s="358" t="s">
        <v>114</v>
      </c>
      <c r="H53" s="358" t="s">
        <v>114</v>
      </c>
      <c r="I53" s="359"/>
    </row>
    <row r="54" spans="1:9" ht="13.5" customHeight="1">
      <c r="A54" s="145" t="s">
        <v>99</v>
      </c>
      <c r="B54" s="167">
        <v>1541</v>
      </c>
      <c r="C54" s="169">
        <v>1329</v>
      </c>
      <c r="D54" s="169">
        <v>212</v>
      </c>
      <c r="E54" s="169">
        <v>212</v>
      </c>
      <c r="F54" s="352" t="s">
        <v>114</v>
      </c>
      <c r="G54" s="352" t="s">
        <v>114</v>
      </c>
      <c r="H54" s="352" t="s">
        <v>114</v>
      </c>
      <c r="I54" s="170"/>
    </row>
    <row r="55" spans="1:9" ht="13.5" customHeight="1">
      <c r="A55" s="151" t="s">
        <v>16</v>
      </c>
      <c r="B55" s="171"/>
      <c r="C55" s="187"/>
      <c r="D55" s="187"/>
      <c r="E55" s="172">
        <f>SUM(E39:E54)</f>
        <v>1044</v>
      </c>
      <c r="F55" s="353"/>
      <c r="G55" s="172">
        <f>SUM(G39:G54)</f>
        <v>5271</v>
      </c>
      <c r="H55" s="172">
        <f>SUM(H39:H54)</f>
        <v>434</v>
      </c>
      <c r="I55" s="188"/>
    </row>
    <row r="56" spans="1:9" ht="13.5" customHeight="1">
      <c r="A56" s="564"/>
      <c r="B56" s="584"/>
      <c r="C56" s="584"/>
      <c r="D56" s="584"/>
      <c r="E56" s="585"/>
      <c r="F56" s="585"/>
      <c r="G56" s="585"/>
      <c r="H56" s="585"/>
      <c r="I56" s="584"/>
    </row>
    <row r="57" ht="9.75" customHeight="1">
      <c r="A57" s="189"/>
    </row>
    <row r="58" ht="14.25">
      <c r="A58" s="133" t="s">
        <v>62</v>
      </c>
    </row>
    <row r="59" ht="10.5">
      <c r="J59" s="122" t="s">
        <v>12</v>
      </c>
    </row>
    <row r="60" spans="1:10" ht="13.5" customHeight="1">
      <c r="A60" s="905" t="s">
        <v>17</v>
      </c>
      <c r="B60" s="907" t="s">
        <v>19</v>
      </c>
      <c r="C60" s="909" t="s">
        <v>51</v>
      </c>
      <c r="D60" s="909" t="s">
        <v>20</v>
      </c>
      <c r="E60" s="909" t="s">
        <v>21</v>
      </c>
      <c r="F60" s="909" t="s">
        <v>22</v>
      </c>
      <c r="G60" s="896" t="s">
        <v>23</v>
      </c>
      <c r="H60" s="896" t="s">
        <v>24</v>
      </c>
      <c r="I60" s="896" t="s">
        <v>66</v>
      </c>
      <c r="J60" s="899" t="s">
        <v>8</v>
      </c>
    </row>
    <row r="61" spans="1:10" ht="13.5" customHeight="1" thickBot="1">
      <c r="A61" s="906"/>
      <c r="B61" s="908"/>
      <c r="C61" s="910"/>
      <c r="D61" s="910"/>
      <c r="E61" s="910"/>
      <c r="F61" s="910"/>
      <c r="G61" s="897"/>
      <c r="H61" s="897"/>
      <c r="I61" s="898"/>
      <c r="J61" s="900"/>
    </row>
    <row r="62" spans="1:10" ht="13.5" customHeight="1" thickTop="1">
      <c r="A62" s="134" t="s">
        <v>306</v>
      </c>
      <c r="B62" s="586" t="s">
        <v>225</v>
      </c>
      <c r="C62" s="157">
        <v>54</v>
      </c>
      <c r="D62" s="157">
        <v>5</v>
      </c>
      <c r="E62" s="354" t="s">
        <v>114</v>
      </c>
      <c r="F62" s="354" t="s">
        <v>114</v>
      </c>
      <c r="G62" s="157">
        <v>817</v>
      </c>
      <c r="H62" s="354" t="s">
        <v>114</v>
      </c>
      <c r="I62" s="354" t="s">
        <v>307</v>
      </c>
      <c r="J62" s="158"/>
    </row>
    <row r="63" spans="1:10" ht="13.5" customHeight="1">
      <c r="A63" s="138" t="s">
        <v>308</v>
      </c>
      <c r="B63" s="164">
        <v>3</v>
      </c>
      <c r="C63" s="181">
        <v>31</v>
      </c>
      <c r="D63" s="181">
        <v>14</v>
      </c>
      <c r="E63" s="349" t="s">
        <v>114</v>
      </c>
      <c r="F63" s="349" t="s">
        <v>114</v>
      </c>
      <c r="G63" s="349" t="s">
        <v>307</v>
      </c>
      <c r="H63" s="349" t="s">
        <v>114</v>
      </c>
      <c r="I63" s="349" t="s">
        <v>307</v>
      </c>
      <c r="J63" s="166"/>
    </row>
    <row r="64" spans="1:10" ht="13.5" customHeight="1">
      <c r="A64" s="138" t="s">
        <v>265</v>
      </c>
      <c r="B64" s="164">
        <v>-179</v>
      </c>
      <c r="C64" s="181">
        <v>295</v>
      </c>
      <c r="D64" s="181">
        <v>13</v>
      </c>
      <c r="E64" s="181">
        <v>20</v>
      </c>
      <c r="F64" s="349" t="s">
        <v>114</v>
      </c>
      <c r="G64" s="349" t="s">
        <v>307</v>
      </c>
      <c r="H64" s="349" t="s">
        <v>114</v>
      </c>
      <c r="I64" s="349" t="s">
        <v>307</v>
      </c>
      <c r="J64" s="166"/>
    </row>
    <row r="65" spans="1:10" ht="13.5" customHeight="1">
      <c r="A65" s="200" t="s">
        <v>18</v>
      </c>
      <c r="B65" s="215"/>
      <c r="C65" s="353"/>
      <c r="D65" s="172">
        <f>SUM(D62:D64)</f>
        <v>32</v>
      </c>
      <c r="E65" s="172">
        <f>SUM(E62:E64)</f>
        <v>20</v>
      </c>
      <c r="F65" s="367" t="s">
        <v>114</v>
      </c>
      <c r="G65" s="172">
        <f>SUM(G62:G64)</f>
        <v>817</v>
      </c>
      <c r="H65" s="367" t="s">
        <v>114</v>
      </c>
      <c r="I65" s="367" t="s">
        <v>114</v>
      </c>
      <c r="J65" s="173"/>
    </row>
    <row r="66" ht="10.5">
      <c r="A66" s="121" t="s">
        <v>60</v>
      </c>
    </row>
    <row r="67" ht="10.5"/>
    <row r="68" ht="9.75" customHeight="1">
      <c r="A68" s="189"/>
    </row>
    <row r="69" ht="9.75" customHeight="1">
      <c r="A69" s="189"/>
    </row>
    <row r="70" ht="9.75" customHeight="1">
      <c r="A70" s="189"/>
    </row>
    <row r="71" ht="9.75" customHeight="1"/>
    <row r="72" ht="14.25">
      <c r="A72" s="133" t="s">
        <v>43</v>
      </c>
    </row>
    <row r="73" ht="10.5">
      <c r="D73" s="122" t="s">
        <v>12</v>
      </c>
    </row>
    <row r="74" spans="1:4" ht="21.75" thickBot="1">
      <c r="A74" s="201" t="s">
        <v>36</v>
      </c>
      <c r="B74" s="202" t="s">
        <v>41</v>
      </c>
      <c r="C74" s="203" t="s">
        <v>42</v>
      </c>
      <c r="D74" s="204" t="s">
        <v>55</v>
      </c>
    </row>
    <row r="75" spans="1:4" ht="13.5" customHeight="1" thickTop="1">
      <c r="A75" s="205" t="s">
        <v>37</v>
      </c>
      <c r="B75" s="206"/>
      <c r="C75" s="157">
        <v>1122</v>
      </c>
      <c r="D75" s="207"/>
    </row>
    <row r="76" spans="1:4" ht="13.5" customHeight="1">
      <c r="A76" s="208" t="s">
        <v>38</v>
      </c>
      <c r="B76" s="209"/>
      <c r="C76" s="181">
        <v>129</v>
      </c>
      <c r="D76" s="210"/>
    </row>
    <row r="77" spans="1:4" ht="13.5" customHeight="1">
      <c r="A77" s="211" t="s">
        <v>39</v>
      </c>
      <c r="B77" s="212"/>
      <c r="C77" s="169">
        <v>1413</v>
      </c>
      <c r="D77" s="213"/>
    </row>
    <row r="78" spans="1:4" ht="13.5" customHeight="1">
      <c r="A78" s="214" t="s">
        <v>40</v>
      </c>
      <c r="B78" s="215"/>
      <c r="C78" s="172">
        <v>2663</v>
      </c>
      <c r="D78" s="216"/>
    </row>
    <row r="79" spans="1:4" ht="10.5">
      <c r="A79" s="121" t="s">
        <v>64</v>
      </c>
      <c r="B79" s="217"/>
      <c r="C79" s="217"/>
      <c r="D79" s="217"/>
    </row>
    <row r="80" spans="2:4" ht="10.5">
      <c r="B80" s="217"/>
      <c r="C80" s="217"/>
      <c r="D80" s="217"/>
    </row>
    <row r="81" spans="1:4" ht="9.75" customHeight="1">
      <c r="A81" s="218"/>
      <c r="B81" s="217"/>
      <c r="C81" s="217"/>
      <c r="D81" s="217"/>
    </row>
    <row r="82" ht="14.25">
      <c r="A82" s="133" t="s">
        <v>63</v>
      </c>
    </row>
    <row r="83" ht="10.5" customHeight="1">
      <c r="A83" s="133"/>
    </row>
    <row r="84" spans="1:11" ht="21.75" thickBot="1">
      <c r="A84" s="201" t="s">
        <v>34</v>
      </c>
      <c r="B84" s="202" t="s">
        <v>41</v>
      </c>
      <c r="C84" s="203" t="s">
        <v>42</v>
      </c>
      <c r="D84" s="203" t="s">
        <v>55</v>
      </c>
      <c r="E84" s="219" t="s">
        <v>32</v>
      </c>
      <c r="F84" s="204" t="s">
        <v>33</v>
      </c>
      <c r="G84" s="901" t="s">
        <v>44</v>
      </c>
      <c r="H84" s="902"/>
      <c r="I84" s="202" t="s">
        <v>41</v>
      </c>
      <c r="J84" s="203" t="s">
        <v>42</v>
      </c>
      <c r="K84" s="204" t="s">
        <v>55</v>
      </c>
    </row>
    <row r="85" spans="1:11" ht="13.5" customHeight="1" thickTop="1">
      <c r="A85" s="205" t="s">
        <v>26</v>
      </c>
      <c r="B85" s="368">
        <v>4.85</v>
      </c>
      <c r="C85" s="369">
        <v>5.15</v>
      </c>
      <c r="D85" s="369">
        <f>C85-B85</f>
        <v>0.3000000000000007</v>
      </c>
      <c r="E85" s="370">
        <v>-14.59</v>
      </c>
      <c r="F85" s="371">
        <v>-20</v>
      </c>
      <c r="G85" s="978" t="s">
        <v>297</v>
      </c>
      <c r="H85" s="979"/>
      <c r="I85" s="220"/>
      <c r="J85" s="221">
        <v>0</v>
      </c>
      <c r="K85" s="222"/>
    </row>
    <row r="86" spans="1:11" ht="13.5" customHeight="1">
      <c r="A86" s="208" t="s">
        <v>27</v>
      </c>
      <c r="B86" s="223"/>
      <c r="C86" s="372">
        <v>27.36</v>
      </c>
      <c r="D86" s="373"/>
      <c r="E86" s="374">
        <v>-19.59</v>
      </c>
      <c r="F86" s="375">
        <v>-40</v>
      </c>
      <c r="G86" s="948" t="s">
        <v>298</v>
      </c>
      <c r="H86" s="949"/>
      <c r="I86" s="223"/>
      <c r="J86" s="224">
        <v>0.3</v>
      </c>
      <c r="K86" s="225"/>
    </row>
    <row r="87" spans="1:11" ht="13.5" customHeight="1">
      <c r="A87" s="208" t="s">
        <v>28</v>
      </c>
      <c r="B87" s="377">
        <v>17.7</v>
      </c>
      <c r="C87" s="224">
        <v>15.2</v>
      </c>
      <c r="D87" s="224">
        <f>C87-B87</f>
        <v>-2.5</v>
      </c>
      <c r="E87" s="378">
        <v>25</v>
      </c>
      <c r="F87" s="379">
        <v>35</v>
      </c>
      <c r="G87" s="948" t="s">
        <v>247</v>
      </c>
      <c r="H87" s="949"/>
      <c r="I87" s="223"/>
      <c r="J87" s="224">
        <v>0.1</v>
      </c>
      <c r="K87" s="225"/>
    </row>
    <row r="88" spans="1:11" ht="13.5" customHeight="1">
      <c r="A88" s="208" t="s">
        <v>29</v>
      </c>
      <c r="B88" s="380"/>
      <c r="C88" s="224">
        <v>119.4</v>
      </c>
      <c r="D88" s="381"/>
      <c r="E88" s="378">
        <v>350</v>
      </c>
      <c r="F88" s="382"/>
      <c r="G88" s="948" t="s">
        <v>83</v>
      </c>
      <c r="H88" s="949"/>
      <c r="I88" s="223"/>
      <c r="J88" s="224">
        <v>36.5</v>
      </c>
      <c r="K88" s="225"/>
    </row>
    <row r="89" spans="1:11" ht="13.5" customHeight="1">
      <c r="A89" s="208" t="s">
        <v>30</v>
      </c>
      <c r="B89" s="383">
        <v>0.55</v>
      </c>
      <c r="C89" s="372">
        <v>0.58</v>
      </c>
      <c r="D89" s="372">
        <f>C89-B89</f>
        <v>0.029999999999999916</v>
      </c>
      <c r="E89" s="384"/>
      <c r="F89" s="385"/>
      <c r="G89" s="948" t="s">
        <v>243</v>
      </c>
      <c r="H89" s="949"/>
      <c r="I89" s="223"/>
      <c r="J89" s="224">
        <v>98.5</v>
      </c>
      <c r="K89" s="225"/>
    </row>
    <row r="90" spans="1:11" ht="13.5" customHeight="1">
      <c r="A90" s="386" t="s">
        <v>31</v>
      </c>
      <c r="B90" s="387">
        <v>97.9</v>
      </c>
      <c r="C90" s="232">
        <v>99.8</v>
      </c>
      <c r="D90" s="232">
        <f>C90-B90</f>
        <v>1.8999999999999915</v>
      </c>
      <c r="E90" s="389"/>
      <c r="F90" s="390"/>
      <c r="G90" s="894"/>
      <c r="H90" s="895"/>
      <c r="I90" s="231"/>
      <c r="J90" s="232"/>
      <c r="K90" s="233"/>
    </row>
    <row r="91" ht="10.5">
      <c r="A91" s="121" t="s">
        <v>65</v>
      </c>
    </row>
    <row r="92" ht="10.5">
      <c r="A92" s="121" t="s">
        <v>109</v>
      </c>
    </row>
  </sheetData>
  <sheetProtection password="81BD" sheet="1"/>
  <mergeCells count="43">
    <mergeCell ref="G86:H86"/>
    <mergeCell ref="G87:H87"/>
    <mergeCell ref="G88:H88"/>
    <mergeCell ref="G89:H89"/>
    <mergeCell ref="G90:H90"/>
    <mergeCell ref="G60:G61"/>
    <mergeCell ref="H60:H61"/>
    <mergeCell ref="I60:I61"/>
    <mergeCell ref="J60:J61"/>
    <mergeCell ref="G84:H84"/>
    <mergeCell ref="G85:H85"/>
    <mergeCell ref="A60:A61"/>
    <mergeCell ref="B60:B61"/>
    <mergeCell ref="C60:C61"/>
    <mergeCell ref="D60:D61"/>
    <mergeCell ref="E60:E61"/>
    <mergeCell ref="F60:F61"/>
    <mergeCell ref="I16:I17"/>
    <mergeCell ref="A36:A37"/>
    <mergeCell ref="B36:B37"/>
    <mergeCell ref="C36:C37"/>
    <mergeCell ref="D36:D37"/>
    <mergeCell ref="E36:E37"/>
    <mergeCell ref="F36:F37"/>
    <mergeCell ref="G36:G37"/>
    <mergeCell ref="H36:H37"/>
    <mergeCell ref="I36:I37"/>
    <mergeCell ref="G8:G9"/>
    <mergeCell ref="H8:H9"/>
    <mergeCell ref="A16:A17"/>
    <mergeCell ref="B16:B17"/>
    <mergeCell ref="C16:C17"/>
    <mergeCell ref="D16:D17"/>
    <mergeCell ref="E16:E17"/>
    <mergeCell ref="F16:F17"/>
    <mergeCell ref="G16:G17"/>
    <mergeCell ref="H16:H17"/>
    <mergeCell ref="A8:A9"/>
    <mergeCell ref="B8:B9"/>
    <mergeCell ref="C8:C9"/>
    <mergeCell ref="D8:D9"/>
    <mergeCell ref="E8:E9"/>
    <mergeCell ref="F8:F9"/>
  </mergeCells>
  <printOptions/>
  <pageMargins left="0.4330708661417323" right="0.3937007874015748" top="0.7874015748031497" bottom="0.7874015748031497" header="0.4330708661417323" footer="0.1968503937007874"/>
  <pageSetup horizontalDpi="300" verticalDpi="300" orientation="portrait" paperSize="9" scale="83" r:id="rId1"/>
  <rowBreaks count="1" manualBreakCount="1">
    <brk id="67" max="10" man="1"/>
  </rowBreaks>
</worksheet>
</file>

<file path=xl/worksheets/sheet8.xml><?xml version="1.0" encoding="utf-8"?>
<worksheet xmlns="http://schemas.openxmlformats.org/spreadsheetml/2006/main" xmlns:r="http://schemas.openxmlformats.org/officeDocument/2006/relationships">
  <sheetPr>
    <pageSetUpPr fitToPage="1"/>
  </sheetPr>
  <dimension ref="A1:M90"/>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1" width="9.00390625" style="121" customWidth="1"/>
    <col min="12" max="12" width="2.375" style="121" customWidth="1"/>
    <col min="13"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309</v>
      </c>
      <c r="B4" s="124"/>
      <c r="G4" s="125" t="s">
        <v>56</v>
      </c>
      <c r="H4" s="126" t="s">
        <v>57</v>
      </c>
      <c r="I4" s="127" t="s">
        <v>58</v>
      </c>
      <c r="J4" s="128" t="s">
        <v>59</v>
      </c>
    </row>
    <row r="5" spans="7:10" ht="13.5" customHeight="1" thickTop="1">
      <c r="G5" s="129">
        <v>5938</v>
      </c>
      <c r="H5" s="130">
        <v>2078</v>
      </c>
      <c r="I5" s="131">
        <v>371</v>
      </c>
      <c r="J5" s="132">
        <v>8387</v>
      </c>
    </row>
    <row r="6" ht="14.25">
      <c r="A6" s="133" t="s">
        <v>2</v>
      </c>
    </row>
    <row r="7" spans="8:9" ht="10.5">
      <c r="H7" s="122" t="s">
        <v>12</v>
      </c>
      <c r="I7" s="122"/>
    </row>
    <row r="8" spans="1:9" ht="13.5" customHeight="1">
      <c r="A8" s="911" t="s">
        <v>0</v>
      </c>
      <c r="B8" s="915" t="s">
        <v>3</v>
      </c>
      <c r="C8" s="914" t="s">
        <v>4</v>
      </c>
      <c r="D8" s="914" t="s">
        <v>5</v>
      </c>
      <c r="E8" s="914" t="s">
        <v>6</v>
      </c>
      <c r="F8" s="909" t="s">
        <v>61</v>
      </c>
      <c r="G8" s="914" t="s">
        <v>7</v>
      </c>
      <c r="H8" s="980" t="s">
        <v>8</v>
      </c>
      <c r="I8" s="981"/>
    </row>
    <row r="9" spans="1:9" ht="13.5" customHeight="1" thickBot="1">
      <c r="A9" s="912"/>
      <c r="B9" s="908"/>
      <c r="C9" s="910"/>
      <c r="D9" s="910"/>
      <c r="E9" s="910"/>
      <c r="F9" s="913"/>
      <c r="G9" s="910"/>
      <c r="H9" s="982"/>
      <c r="I9" s="983"/>
    </row>
    <row r="10" spans="1:9" ht="27.75" customHeight="1" thickTop="1">
      <c r="A10" s="134" t="s">
        <v>9</v>
      </c>
      <c r="B10" s="135">
        <v>16140</v>
      </c>
      <c r="C10" s="136">
        <v>15418</v>
      </c>
      <c r="D10" s="136">
        <v>722</v>
      </c>
      <c r="E10" s="136">
        <v>634</v>
      </c>
      <c r="F10" s="136">
        <v>1621</v>
      </c>
      <c r="G10" s="136">
        <v>17871</v>
      </c>
      <c r="H10" s="984" t="s">
        <v>310</v>
      </c>
      <c r="I10" s="985"/>
    </row>
    <row r="11" spans="1:9" ht="13.5" customHeight="1">
      <c r="A11" s="145"/>
      <c r="B11" s="146"/>
      <c r="C11" s="149"/>
      <c r="D11" s="149"/>
      <c r="E11" s="149"/>
      <c r="F11" s="149"/>
      <c r="G11" s="149"/>
      <c r="H11" s="986"/>
      <c r="I11" s="987"/>
    </row>
    <row r="12" spans="1:9" ht="13.5" customHeight="1">
      <c r="A12" s="151" t="s">
        <v>1</v>
      </c>
      <c r="B12" s="152">
        <v>16140</v>
      </c>
      <c r="C12" s="153">
        <v>15418</v>
      </c>
      <c r="D12" s="153">
        <v>722</v>
      </c>
      <c r="E12" s="153">
        <v>634</v>
      </c>
      <c r="F12" s="154"/>
      <c r="G12" s="153">
        <v>17871</v>
      </c>
      <c r="H12" s="988"/>
      <c r="I12" s="989"/>
    </row>
    <row r="13" ht="9.75" customHeight="1"/>
    <row r="14" ht="14.25">
      <c r="A14" s="133" t="s">
        <v>10</v>
      </c>
    </row>
    <row r="15" spans="9:12" ht="10.5">
      <c r="I15" s="122" t="s">
        <v>12</v>
      </c>
      <c r="K15" s="122"/>
      <c r="L15" s="122"/>
    </row>
    <row r="16" spans="1:9" ht="13.5" customHeight="1">
      <c r="A16" s="911" t="s">
        <v>0</v>
      </c>
      <c r="B16" s="907" t="s">
        <v>47</v>
      </c>
      <c r="C16" s="909" t="s">
        <v>48</v>
      </c>
      <c r="D16" s="909" t="s">
        <v>49</v>
      </c>
      <c r="E16" s="896" t="s">
        <v>50</v>
      </c>
      <c r="F16" s="909" t="s">
        <v>61</v>
      </c>
      <c r="G16" s="909" t="s">
        <v>11</v>
      </c>
      <c r="H16" s="896" t="s">
        <v>45</v>
      </c>
      <c r="I16" s="899" t="s">
        <v>8</v>
      </c>
    </row>
    <row r="17" spans="1:9" ht="13.5" customHeight="1" thickBot="1">
      <c r="A17" s="912"/>
      <c r="B17" s="908"/>
      <c r="C17" s="910"/>
      <c r="D17" s="910"/>
      <c r="E17" s="897"/>
      <c r="F17" s="913"/>
      <c r="G17" s="913"/>
      <c r="H17" s="898"/>
      <c r="I17" s="900"/>
    </row>
    <row r="18" spans="1:9" ht="13.5" customHeight="1" thickTop="1">
      <c r="A18" s="134" t="s">
        <v>84</v>
      </c>
      <c r="B18" s="156">
        <v>947</v>
      </c>
      <c r="C18" s="157">
        <v>946</v>
      </c>
      <c r="D18" s="157">
        <v>1</v>
      </c>
      <c r="E18" s="157">
        <v>1232</v>
      </c>
      <c r="F18" s="157">
        <v>329</v>
      </c>
      <c r="G18" s="157">
        <v>4186</v>
      </c>
      <c r="H18" s="157">
        <v>850</v>
      </c>
      <c r="I18" s="158" t="s">
        <v>85</v>
      </c>
    </row>
    <row r="19" spans="1:9" ht="13.5" customHeight="1">
      <c r="A19" s="138" t="s">
        <v>161</v>
      </c>
      <c r="B19" s="164">
        <v>137</v>
      </c>
      <c r="C19" s="181">
        <v>137</v>
      </c>
      <c r="D19" s="181">
        <v>0</v>
      </c>
      <c r="E19" s="181">
        <v>0</v>
      </c>
      <c r="F19" s="181">
        <v>102</v>
      </c>
      <c r="G19" s="181">
        <v>1286</v>
      </c>
      <c r="H19" s="181">
        <v>1083</v>
      </c>
      <c r="I19" s="166"/>
    </row>
    <row r="20" spans="1:9" ht="13.5" customHeight="1">
      <c r="A20" s="138" t="s">
        <v>158</v>
      </c>
      <c r="B20" s="164">
        <v>1776</v>
      </c>
      <c r="C20" s="181">
        <v>1772</v>
      </c>
      <c r="D20" s="181">
        <v>4</v>
      </c>
      <c r="E20" s="181">
        <v>3</v>
      </c>
      <c r="F20" s="181">
        <v>296</v>
      </c>
      <c r="G20" s="181">
        <v>7694</v>
      </c>
      <c r="H20" s="181">
        <v>4416</v>
      </c>
      <c r="I20" s="166"/>
    </row>
    <row r="21" spans="1:9" ht="13.5" customHeight="1">
      <c r="A21" s="138" t="s">
        <v>160</v>
      </c>
      <c r="B21" s="164">
        <v>16</v>
      </c>
      <c r="C21" s="181">
        <v>14</v>
      </c>
      <c r="D21" s="181">
        <v>2</v>
      </c>
      <c r="E21" s="181">
        <v>2</v>
      </c>
      <c r="F21" s="181">
        <v>6</v>
      </c>
      <c r="G21" s="181">
        <v>146</v>
      </c>
      <c r="H21" s="181">
        <v>73</v>
      </c>
      <c r="I21" s="166"/>
    </row>
    <row r="22" spans="1:9" ht="13.5" customHeight="1">
      <c r="A22" s="138" t="s">
        <v>311</v>
      </c>
      <c r="B22" s="164">
        <v>145</v>
      </c>
      <c r="C22" s="181">
        <v>112</v>
      </c>
      <c r="D22" s="181">
        <v>33</v>
      </c>
      <c r="E22" s="181">
        <v>459</v>
      </c>
      <c r="F22" s="165">
        <v>3</v>
      </c>
      <c r="G22" s="349" t="s">
        <v>114</v>
      </c>
      <c r="H22" s="349" t="s">
        <v>114</v>
      </c>
      <c r="I22" s="166"/>
    </row>
    <row r="23" spans="1:9" ht="13.5" customHeight="1">
      <c r="A23" s="138" t="s">
        <v>312</v>
      </c>
      <c r="B23" s="164">
        <v>3471</v>
      </c>
      <c r="C23" s="181">
        <v>3523</v>
      </c>
      <c r="D23" s="181">
        <v>-52</v>
      </c>
      <c r="E23" s="181">
        <v>-52</v>
      </c>
      <c r="F23" s="181">
        <v>288</v>
      </c>
      <c r="G23" s="349" t="s">
        <v>114</v>
      </c>
      <c r="H23" s="349" t="s">
        <v>114</v>
      </c>
      <c r="I23" s="166"/>
    </row>
    <row r="24" spans="1:9" ht="13.5" customHeight="1">
      <c r="A24" s="138" t="s">
        <v>127</v>
      </c>
      <c r="B24" s="164">
        <v>3516</v>
      </c>
      <c r="C24" s="181">
        <v>3359</v>
      </c>
      <c r="D24" s="181">
        <v>157</v>
      </c>
      <c r="E24" s="181">
        <v>157</v>
      </c>
      <c r="F24" s="181">
        <v>299</v>
      </c>
      <c r="G24" s="349" t="s">
        <v>114</v>
      </c>
      <c r="H24" s="349" t="s">
        <v>114</v>
      </c>
      <c r="I24" s="166" t="s">
        <v>313</v>
      </c>
    </row>
    <row r="25" spans="1:9" ht="13.5" customHeight="1">
      <c r="A25" s="138" t="s">
        <v>129</v>
      </c>
      <c r="B25" s="164">
        <v>2118</v>
      </c>
      <c r="C25" s="181">
        <v>2058</v>
      </c>
      <c r="D25" s="181">
        <v>60</v>
      </c>
      <c r="E25" s="181">
        <v>60</v>
      </c>
      <c r="F25" s="181">
        <v>357</v>
      </c>
      <c r="G25" s="349" t="s">
        <v>114</v>
      </c>
      <c r="H25" s="349" t="s">
        <v>114</v>
      </c>
      <c r="I25" s="166"/>
    </row>
    <row r="26" spans="1:9" ht="13.5" customHeight="1">
      <c r="A26" s="138" t="s">
        <v>314</v>
      </c>
      <c r="B26" s="164">
        <v>24</v>
      </c>
      <c r="C26" s="181">
        <v>23</v>
      </c>
      <c r="D26" s="181">
        <v>1</v>
      </c>
      <c r="E26" s="181">
        <v>1</v>
      </c>
      <c r="F26" s="181">
        <v>13</v>
      </c>
      <c r="G26" s="349" t="s">
        <v>114</v>
      </c>
      <c r="H26" s="349" t="s">
        <v>114</v>
      </c>
      <c r="I26" s="166"/>
    </row>
    <row r="27" spans="1:9" ht="13.5" customHeight="1">
      <c r="A27" s="138" t="s">
        <v>315</v>
      </c>
      <c r="B27" s="164">
        <v>39</v>
      </c>
      <c r="C27" s="181">
        <v>37</v>
      </c>
      <c r="D27" s="181">
        <v>2</v>
      </c>
      <c r="E27" s="181">
        <v>2</v>
      </c>
      <c r="F27" s="349" t="s">
        <v>114</v>
      </c>
      <c r="G27" s="349" t="s">
        <v>114</v>
      </c>
      <c r="H27" s="349" t="s">
        <v>114</v>
      </c>
      <c r="I27" s="166"/>
    </row>
    <row r="28" spans="1:9" ht="13.5" customHeight="1">
      <c r="A28" s="355"/>
      <c r="B28" s="356"/>
      <c r="C28" s="357"/>
      <c r="D28" s="357"/>
      <c r="E28" s="357"/>
      <c r="F28" s="357"/>
      <c r="G28" s="357"/>
      <c r="H28" s="357"/>
      <c r="I28" s="359"/>
    </row>
    <row r="29" spans="1:9" ht="13.5" customHeight="1">
      <c r="A29" s="151" t="s">
        <v>15</v>
      </c>
      <c r="B29" s="171"/>
      <c r="C29" s="187"/>
      <c r="D29" s="187"/>
      <c r="E29" s="172">
        <f>SUM(E18:E28)</f>
        <v>1864</v>
      </c>
      <c r="F29" s="353"/>
      <c r="G29" s="172">
        <f>SUM(G18:G28)</f>
        <v>13312</v>
      </c>
      <c r="H29" s="172">
        <f>SUM(H18:H28)</f>
        <v>6422</v>
      </c>
      <c r="I29" s="173"/>
    </row>
    <row r="30" ht="10.5">
      <c r="A30" s="121" t="s">
        <v>25</v>
      </c>
    </row>
    <row r="31" ht="10.5">
      <c r="A31" s="121" t="s">
        <v>54</v>
      </c>
    </row>
    <row r="32" ht="10.5">
      <c r="A32" s="121" t="s">
        <v>53</v>
      </c>
    </row>
    <row r="33" ht="10.5">
      <c r="A33" s="121" t="s">
        <v>52</v>
      </c>
    </row>
    <row r="34" ht="9.75" customHeight="1"/>
    <row r="35" ht="14.25">
      <c r="A35" s="133" t="s">
        <v>13</v>
      </c>
    </row>
    <row r="36" spans="9:10" ht="10.5">
      <c r="I36" s="122" t="s">
        <v>12</v>
      </c>
      <c r="J36" s="122"/>
    </row>
    <row r="37" spans="1:9" ht="13.5" customHeight="1">
      <c r="A37" s="911" t="s">
        <v>14</v>
      </c>
      <c r="B37" s="907" t="s">
        <v>47</v>
      </c>
      <c r="C37" s="909" t="s">
        <v>48</v>
      </c>
      <c r="D37" s="909" t="s">
        <v>49</v>
      </c>
      <c r="E37" s="896" t="s">
        <v>50</v>
      </c>
      <c r="F37" s="909" t="s">
        <v>61</v>
      </c>
      <c r="G37" s="909" t="s">
        <v>11</v>
      </c>
      <c r="H37" s="896" t="s">
        <v>46</v>
      </c>
      <c r="I37" s="899" t="s">
        <v>8</v>
      </c>
    </row>
    <row r="38" spans="1:9" ht="13.5" customHeight="1" thickBot="1">
      <c r="A38" s="912"/>
      <c r="B38" s="908"/>
      <c r="C38" s="910"/>
      <c r="D38" s="910"/>
      <c r="E38" s="897"/>
      <c r="F38" s="913"/>
      <c r="G38" s="913"/>
      <c r="H38" s="898"/>
      <c r="I38" s="900"/>
    </row>
    <row r="39" spans="1:9" ht="13.5" customHeight="1" thickTop="1">
      <c r="A39" s="134" t="s">
        <v>208</v>
      </c>
      <c r="B39" s="156">
        <v>13</v>
      </c>
      <c r="C39" s="157">
        <v>12</v>
      </c>
      <c r="D39" s="157">
        <v>1</v>
      </c>
      <c r="E39" s="157">
        <v>1</v>
      </c>
      <c r="F39" s="354" t="s">
        <v>114</v>
      </c>
      <c r="G39" s="349" t="s">
        <v>114</v>
      </c>
      <c r="H39" s="349" t="s">
        <v>114</v>
      </c>
      <c r="I39" s="175"/>
    </row>
    <row r="40" spans="1:9" ht="13.5" customHeight="1">
      <c r="A40" s="355" t="s">
        <v>98</v>
      </c>
      <c r="B40" s="356">
        <v>80</v>
      </c>
      <c r="C40" s="357">
        <v>77</v>
      </c>
      <c r="D40" s="357">
        <v>3</v>
      </c>
      <c r="E40" s="357">
        <v>3</v>
      </c>
      <c r="F40" s="358" t="s">
        <v>114</v>
      </c>
      <c r="G40" s="349" t="s">
        <v>114</v>
      </c>
      <c r="H40" s="349" t="s">
        <v>114</v>
      </c>
      <c r="I40" s="359"/>
    </row>
    <row r="41" spans="1:9" ht="13.5" customHeight="1">
      <c r="A41" s="138" t="s">
        <v>302</v>
      </c>
      <c r="B41" s="164">
        <v>13669</v>
      </c>
      <c r="C41" s="181">
        <v>13204</v>
      </c>
      <c r="D41" s="181">
        <v>465</v>
      </c>
      <c r="E41" s="181">
        <v>465</v>
      </c>
      <c r="F41" s="165">
        <v>4030</v>
      </c>
      <c r="G41" s="349" t="s">
        <v>114</v>
      </c>
      <c r="H41" s="349" t="s">
        <v>114</v>
      </c>
      <c r="I41" s="166"/>
    </row>
    <row r="42" spans="1:9" ht="10.5" customHeight="1">
      <c r="A42" s="362" t="s">
        <v>212</v>
      </c>
      <c r="B42" s="177"/>
      <c r="C42" s="178"/>
      <c r="D42" s="178"/>
      <c r="E42" s="178"/>
      <c r="F42" s="351"/>
      <c r="G42" s="351"/>
      <c r="H42" s="351"/>
      <c r="I42" s="180"/>
    </row>
    <row r="43" spans="1:9" ht="10.5" customHeight="1">
      <c r="A43" s="360" t="s">
        <v>9</v>
      </c>
      <c r="B43" s="159">
        <v>298</v>
      </c>
      <c r="C43" s="160">
        <v>294</v>
      </c>
      <c r="D43" s="160">
        <v>4</v>
      </c>
      <c r="E43" s="160">
        <v>4</v>
      </c>
      <c r="F43" s="361" t="s">
        <v>114</v>
      </c>
      <c r="G43" s="361" t="s">
        <v>114</v>
      </c>
      <c r="H43" s="361" t="s">
        <v>114</v>
      </c>
      <c r="I43" s="158"/>
    </row>
    <row r="44" spans="1:9" ht="10.5" customHeight="1">
      <c r="A44" s="362" t="s">
        <v>212</v>
      </c>
      <c r="B44" s="177"/>
      <c r="C44" s="178"/>
      <c r="D44" s="178"/>
      <c r="E44" s="178"/>
      <c r="F44" s="351"/>
      <c r="G44" s="351"/>
      <c r="H44" s="351"/>
      <c r="I44" s="180"/>
    </row>
    <row r="45" spans="1:9" ht="10.5" customHeight="1">
      <c r="A45" s="360" t="s">
        <v>213</v>
      </c>
      <c r="B45" s="159">
        <v>2</v>
      </c>
      <c r="C45" s="160">
        <v>2</v>
      </c>
      <c r="D45" s="160">
        <v>0</v>
      </c>
      <c r="E45" s="160">
        <v>0</v>
      </c>
      <c r="F45" s="361" t="s">
        <v>114</v>
      </c>
      <c r="G45" s="361" t="s">
        <v>114</v>
      </c>
      <c r="H45" s="361" t="s">
        <v>114</v>
      </c>
      <c r="I45" s="158"/>
    </row>
    <row r="46" spans="1:9" ht="10.5" customHeight="1">
      <c r="A46" s="363" t="s">
        <v>212</v>
      </c>
      <c r="B46" s="356"/>
      <c r="C46" s="357"/>
      <c r="D46" s="357"/>
      <c r="E46" s="357"/>
      <c r="F46" s="358"/>
      <c r="G46" s="358"/>
      <c r="H46" s="358"/>
      <c r="I46" s="359"/>
    </row>
    <row r="47" spans="1:9" ht="10.5" customHeight="1">
      <c r="A47" s="364" t="s">
        <v>214</v>
      </c>
      <c r="B47" s="356">
        <v>11</v>
      </c>
      <c r="C47" s="357">
        <v>7</v>
      </c>
      <c r="D47" s="357">
        <v>4</v>
      </c>
      <c r="E47" s="357">
        <v>4</v>
      </c>
      <c r="F47" s="358" t="s">
        <v>114</v>
      </c>
      <c r="G47" s="358" t="s">
        <v>114</v>
      </c>
      <c r="H47" s="358" t="s">
        <v>114</v>
      </c>
      <c r="I47" s="359"/>
    </row>
    <row r="48" spans="1:9" ht="10.5" customHeight="1">
      <c r="A48" s="362" t="s">
        <v>212</v>
      </c>
      <c r="B48" s="177"/>
      <c r="C48" s="178"/>
      <c r="D48" s="178"/>
      <c r="E48" s="178"/>
      <c r="F48" s="351"/>
      <c r="G48" s="351"/>
      <c r="H48" s="351"/>
      <c r="I48" s="180"/>
    </row>
    <row r="49" spans="1:9" ht="10.5" customHeight="1">
      <c r="A49" s="360" t="s">
        <v>215</v>
      </c>
      <c r="B49" s="159">
        <v>121</v>
      </c>
      <c r="C49" s="160">
        <v>118</v>
      </c>
      <c r="D49" s="160">
        <v>3</v>
      </c>
      <c r="E49" s="160">
        <v>3</v>
      </c>
      <c r="F49" s="361" t="s">
        <v>114</v>
      </c>
      <c r="G49" s="160">
        <v>137</v>
      </c>
      <c r="H49" s="160">
        <v>22</v>
      </c>
      <c r="I49" s="158"/>
    </row>
    <row r="50" spans="1:9" ht="10.5" customHeight="1">
      <c r="A50" s="362" t="s">
        <v>212</v>
      </c>
      <c r="B50" s="177"/>
      <c r="C50" s="178"/>
      <c r="D50" s="178"/>
      <c r="E50" s="178"/>
      <c r="F50" s="351"/>
      <c r="G50" s="351"/>
      <c r="H50" s="351"/>
      <c r="I50" s="180"/>
    </row>
    <row r="51" spans="1:9" ht="10.5" customHeight="1">
      <c r="A51" s="360" t="s">
        <v>216</v>
      </c>
      <c r="B51" s="159">
        <v>14</v>
      </c>
      <c r="C51" s="160">
        <v>14</v>
      </c>
      <c r="D51" s="160">
        <v>0</v>
      </c>
      <c r="E51" s="160">
        <v>0</v>
      </c>
      <c r="F51" s="361" t="s">
        <v>114</v>
      </c>
      <c r="G51" s="361" t="s">
        <v>114</v>
      </c>
      <c r="H51" s="361" t="s">
        <v>114</v>
      </c>
      <c r="I51" s="158"/>
    </row>
    <row r="52" spans="1:9" ht="10.5" customHeight="1">
      <c r="A52" s="363" t="s">
        <v>212</v>
      </c>
      <c r="B52" s="356"/>
      <c r="C52" s="357"/>
      <c r="D52" s="357"/>
      <c r="E52" s="357"/>
      <c r="F52" s="358"/>
      <c r="G52" s="358"/>
      <c r="H52" s="358"/>
      <c r="I52" s="359"/>
    </row>
    <row r="53" spans="1:9" ht="10.5" customHeight="1">
      <c r="A53" s="364" t="s">
        <v>217</v>
      </c>
      <c r="B53" s="356">
        <v>50</v>
      </c>
      <c r="C53" s="357">
        <v>50</v>
      </c>
      <c r="D53" s="358" t="s">
        <v>114</v>
      </c>
      <c r="E53" s="358" t="s">
        <v>114</v>
      </c>
      <c r="F53" s="358" t="s">
        <v>114</v>
      </c>
      <c r="G53" s="358" t="s">
        <v>114</v>
      </c>
      <c r="H53" s="358" t="s">
        <v>114</v>
      </c>
      <c r="I53" s="359"/>
    </row>
    <row r="54" spans="1:9" ht="13.5" customHeight="1">
      <c r="A54" s="138" t="s">
        <v>316</v>
      </c>
      <c r="B54" s="164">
        <v>86</v>
      </c>
      <c r="C54" s="181">
        <v>76</v>
      </c>
      <c r="D54" s="181">
        <v>10</v>
      </c>
      <c r="E54" s="181">
        <v>10</v>
      </c>
      <c r="F54" s="349" t="s">
        <v>114</v>
      </c>
      <c r="G54" s="349" t="s">
        <v>114</v>
      </c>
      <c r="H54" s="349" t="s">
        <v>114</v>
      </c>
      <c r="I54" s="166"/>
    </row>
    <row r="55" spans="1:9" ht="13.5" customHeight="1">
      <c r="A55" s="138" t="s">
        <v>317</v>
      </c>
      <c r="B55" s="164">
        <v>1541</v>
      </c>
      <c r="C55" s="181">
        <v>1329</v>
      </c>
      <c r="D55" s="181">
        <v>212</v>
      </c>
      <c r="E55" s="181">
        <v>212</v>
      </c>
      <c r="F55" s="349" t="s">
        <v>114</v>
      </c>
      <c r="G55" s="349" t="s">
        <v>114</v>
      </c>
      <c r="H55" s="349" t="s">
        <v>114</v>
      </c>
      <c r="I55" s="166"/>
    </row>
    <row r="56" spans="1:9" ht="13.5" customHeight="1">
      <c r="A56" s="355" t="s">
        <v>277</v>
      </c>
      <c r="B56" s="356">
        <v>391</v>
      </c>
      <c r="C56" s="357">
        <v>380</v>
      </c>
      <c r="D56" s="357">
        <v>12</v>
      </c>
      <c r="E56" s="357">
        <v>702</v>
      </c>
      <c r="F56" s="358" t="s">
        <v>114</v>
      </c>
      <c r="G56" s="349" t="s">
        <v>114</v>
      </c>
      <c r="H56" s="349" t="s">
        <v>114</v>
      </c>
      <c r="I56" s="359" t="s">
        <v>429</v>
      </c>
    </row>
    <row r="57" spans="1:9" ht="13.5" customHeight="1">
      <c r="A57" s="145"/>
      <c r="B57" s="167"/>
      <c r="C57" s="169"/>
      <c r="D57" s="169"/>
      <c r="E57" s="169"/>
      <c r="F57" s="169"/>
      <c r="G57" s="169"/>
      <c r="H57" s="169"/>
      <c r="I57" s="170"/>
    </row>
    <row r="58" spans="1:9" ht="13.5" customHeight="1">
      <c r="A58" s="151" t="s">
        <v>16</v>
      </c>
      <c r="B58" s="171"/>
      <c r="C58" s="187"/>
      <c r="D58" s="187"/>
      <c r="E58" s="172">
        <f>SUM(E39:E57)</f>
        <v>1404</v>
      </c>
      <c r="F58" s="353"/>
      <c r="G58" s="172">
        <f>SUM(G39:G57)</f>
        <v>137</v>
      </c>
      <c r="H58" s="172">
        <f>SUM(H39:H57)</f>
        <v>22</v>
      </c>
      <c r="I58" s="188"/>
    </row>
    <row r="59" ht="9.75" customHeight="1">
      <c r="A59" s="189"/>
    </row>
    <row r="60" ht="14.25">
      <c r="A60" s="133" t="s">
        <v>62</v>
      </c>
    </row>
    <row r="61" ht="10.5">
      <c r="J61" s="122" t="s">
        <v>12</v>
      </c>
    </row>
    <row r="62" spans="1:10" ht="13.5" customHeight="1">
      <c r="A62" s="905" t="s">
        <v>17</v>
      </c>
      <c r="B62" s="907" t="s">
        <v>19</v>
      </c>
      <c r="C62" s="909" t="s">
        <v>51</v>
      </c>
      <c r="D62" s="909" t="s">
        <v>20</v>
      </c>
      <c r="E62" s="909" t="s">
        <v>21</v>
      </c>
      <c r="F62" s="909" t="s">
        <v>22</v>
      </c>
      <c r="G62" s="896" t="s">
        <v>23</v>
      </c>
      <c r="H62" s="896" t="s">
        <v>24</v>
      </c>
      <c r="I62" s="896" t="s">
        <v>66</v>
      </c>
      <c r="J62" s="899" t="s">
        <v>8</v>
      </c>
    </row>
    <row r="63" spans="1:10" ht="13.5" customHeight="1" thickBot="1">
      <c r="A63" s="906"/>
      <c r="B63" s="908"/>
      <c r="C63" s="910"/>
      <c r="D63" s="910"/>
      <c r="E63" s="910"/>
      <c r="F63" s="910"/>
      <c r="G63" s="897"/>
      <c r="H63" s="897"/>
      <c r="I63" s="898"/>
      <c r="J63" s="900"/>
    </row>
    <row r="64" spans="1:10" ht="13.5" customHeight="1" thickTop="1">
      <c r="A64" s="134" t="s">
        <v>318</v>
      </c>
      <c r="B64" s="156">
        <v>6</v>
      </c>
      <c r="C64" s="157">
        <v>17</v>
      </c>
      <c r="D64" s="157">
        <v>5</v>
      </c>
      <c r="E64" s="349" t="s">
        <v>114</v>
      </c>
      <c r="F64" s="349" t="s">
        <v>114</v>
      </c>
      <c r="G64" s="349" t="s">
        <v>114</v>
      </c>
      <c r="H64" s="349" t="s">
        <v>114</v>
      </c>
      <c r="I64" s="349" t="s">
        <v>114</v>
      </c>
      <c r="J64" s="158"/>
    </row>
    <row r="65" spans="1:10" ht="13.5" customHeight="1">
      <c r="A65" s="138" t="s">
        <v>319</v>
      </c>
      <c r="B65" s="164">
        <v>-6</v>
      </c>
      <c r="C65" s="181">
        <v>235</v>
      </c>
      <c r="D65" s="181">
        <v>5</v>
      </c>
      <c r="E65" s="181">
        <v>1</v>
      </c>
      <c r="F65" s="349" t="s">
        <v>114</v>
      </c>
      <c r="G65" s="349" t="s">
        <v>114</v>
      </c>
      <c r="H65" s="349" t="s">
        <v>114</v>
      </c>
      <c r="I65" s="349" t="s">
        <v>114</v>
      </c>
      <c r="J65" s="166"/>
    </row>
    <row r="66" spans="1:10" ht="13.5" customHeight="1">
      <c r="A66" s="138" t="s">
        <v>320</v>
      </c>
      <c r="B66" s="164">
        <v>1</v>
      </c>
      <c r="C66" s="181">
        <v>117</v>
      </c>
      <c r="D66" s="181">
        <v>5</v>
      </c>
      <c r="E66" s="349" t="s">
        <v>114</v>
      </c>
      <c r="F66" s="349" t="s">
        <v>114</v>
      </c>
      <c r="G66" s="165">
        <v>76</v>
      </c>
      <c r="H66" s="349" t="s">
        <v>114</v>
      </c>
      <c r="I66" s="349" t="s">
        <v>114</v>
      </c>
      <c r="J66" s="166"/>
    </row>
    <row r="67" spans="1:10" ht="13.5" customHeight="1">
      <c r="A67" s="145"/>
      <c r="B67" s="167"/>
      <c r="C67" s="169"/>
      <c r="D67" s="169"/>
      <c r="E67" s="169"/>
      <c r="F67" s="169"/>
      <c r="G67" s="169"/>
      <c r="H67" s="169"/>
      <c r="I67" s="169"/>
      <c r="J67" s="170"/>
    </row>
    <row r="68" spans="1:10" ht="13.5" customHeight="1">
      <c r="A68" s="200" t="s">
        <v>18</v>
      </c>
      <c r="B68" s="215"/>
      <c r="C68" s="353"/>
      <c r="D68" s="172">
        <f>SUM(D64:D67)</f>
        <v>15</v>
      </c>
      <c r="E68" s="172">
        <f>SUM(E64:E67)</f>
        <v>1</v>
      </c>
      <c r="F68" s="367" t="s">
        <v>114</v>
      </c>
      <c r="G68" s="172">
        <f>SUM(G64:G67)</f>
        <v>76</v>
      </c>
      <c r="H68" s="367" t="s">
        <v>114</v>
      </c>
      <c r="I68" s="367" t="s">
        <v>114</v>
      </c>
      <c r="J68" s="173"/>
    </row>
    <row r="69" ht="10.5">
      <c r="A69" s="121" t="s">
        <v>60</v>
      </c>
    </row>
    <row r="70" ht="9.75" customHeight="1"/>
    <row r="71" ht="14.25">
      <c r="A71" s="133" t="s">
        <v>43</v>
      </c>
    </row>
    <row r="72" ht="10.5">
      <c r="D72" s="122" t="s">
        <v>12</v>
      </c>
    </row>
    <row r="73" spans="1:4" ht="21.75" thickBot="1">
      <c r="A73" s="201" t="s">
        <v>36</v>
      </c>
      <c r="B73" s="202" t="s">
        <v>41</v>
      </c>
      <c r="C73" s="203" t="s">
        <v>42</v>
      </c>
      <c r="D73" s="204" t="s">
        <v>55</v>
      </c>
    </row>
    <row r="74" spans="1:4" ht="13.5" customHeight="1" thickTop="1">
      <c r="A74" s="205" t="s">
        <v>37</v>
      </c>
      <c r="B74" s="206"/>
      <c r="C74" s="157">
        <v>1639</v>
      </c>
      <c r="D74" s="207"/>
    </row>
    <row r="75" spans="1:4" ht="13.5" customHeight="1">
      <c r="A75" s="208" t="s">
        <v>38</v>
      </c>
      <c r="B75" s="209"/>
      <c r="C75" s="181">
        <v>566</v>
      </c>
      <c r="D75" s="210"/>
    </row>
    <row r="76" spans="1:4" ht="13.5" customHeight="1">
      <c r="A76" s="211" t="s">
        <v>39</v>
      </c>
      <c r="B76" s="212"/>
      <c r="C76" s="169">
        <v>2985</v>
      </c>
      <c r="D76" s="213"/>
    </row>
    <row r="77" spans="1:4" ht="13.5" customHeight="1">
      <c r="A77" s="214" t="s">
        <v>40</v>
      </c>
      <c r="B77" s="215"/>
      <c r="C77" s="172">
        <v>5190</v>
      </c>
      <c r="D77" s="216"/>
    </row>
    <row r="78" spans="1:4" ht="10.5">
      <c r="A78" s="121" t="s">
        <v>64</v>
      </c>
      <c r="B78" s="217"/>
      <c r="C78" s="217"/>
      <c r="D78" s="217"/>
    </row>
    <row r="79" spans="1:4" ht="9.75" customHeight="1">
      <c r="A79" s="218"/>
      <c r="B79" s="217"/>
      <c r="C79" s="217"/>
      <c r="D79" s="217"/>
    </row>
    <row r="80" ht="14.25">
      <c r="A80" s="133" t="s">
        <v>63</v>
      </c>
    </row>
    <row r="81" ht="10.5" customHeight="1">
      <c r="A81" s="133"/>
    </row>
    <row r="82" spans="1:11" ht="21.75" thickBot="1">
      <c r="A82" s="201" t="s">
        <v>34</v>
      </c>
      <c r="B82" s="202" t="s">
        <v>41</v>
      </c>
      <c r="C82" s="203" t="s">
        <v>42</v>
      </c>
      <c r="D82" s="203" t="s">
        <v>55</v>
      </c>
      <c r="E82" s="219" t="s">
        <v>32</v>
      </c>
      <c r="F82" s="204" t="s">
        <v>33</v>
      </c>
      <c r="G82" s="901" t="s">
        <v>44</v>
      </c>
      <c r="H82" s="902"/>
      <c r="I82" s="202" t="s">
        <v>41</v>
      </c>
      <c r="J82" s="203" t="s">
        <v>42</v>
      </c>
      <c r="K82" s="204" t="s">
        <v>55</v>
      </c>
    </row>
    <row r="83" spans="1:11" ht="13.5" customHeight="1" thickTop="1">
      <c r="A83" s="205" t="s">
        <v>26</v>
      </c>
      <c r="B83" s="368">
        <v>8.24</v>
      </c>
      <c r="C83" s="369">
        <v>7.55</v>
      </c>
      <c r="D83" s="369">
        <f>C83-B83</f>
        <v>-0.6900000000000004</v>
      </c>
      <c r="E83" s="370">
        <v>-13.65</v>
      </c>
      <c r="F83" s="371">
        <v>-20</v>
      </c>
      <c r="G83" s="978" t="s">
        <v>84</v>
      </c>
      <c r="H83" s="979"/>
      <c r="I83" s="220"/>
      <c r="J83" s="221">
        <v>140.1</v>
      </c>
      <c r="K83" s="222"/>
    </row>
    <row r="84" spans="1:11" ht="13.5" customHeight="1">
      <c r="A84" s="208" t="s">
        <v>27</v>
      </c>
      <c r="B84" s="223"/>
      <c r="C84" s="372">
        <v>29.77</v>
      </c>
      <c r="D84" s="373"/>
      <c r="E84" s="374">
        <v>-18.65</v>
      </c>
      <c r="F84" s="375">
        <v>-40</v>
      </c>
      <c r="G84" s="948" t="s">
        <v>161</v>
      </c>
      <c r="H84" s="949"/>
      <c r="I84" s="223"/>
      <c r="J84" s="224">
        <v>0.6</v>
      </c>
      <c r="K84" s="225"/>
    </row>
    <row r="85" spans="1:11" ht="13.5" customHeight="1">
      <c r="A85" s="208" t="s">
        <v>28</v>
      </c>
      <c r="B85" s="377">
        <v>12.6</v>
      </c>
      <c r="C85" s="224">
        <v>8.7</v>
      </c>
      <c r="D85" s="224">
        <v>-3.9</v>
      </c>
      <c r="E85" s="378">
        <v>25</v>
      </c>
      <c r="F85" s="379">
        <v>35</v>
      </c>
      <c r="G85" s="948" t="s">
        <v>158</v>
      </c>
      <c r="H85" s="949"/>
      <c r="I85" s="223"/>
      <c r="J85" s="224">
        <v>0.5</v>
      </c>
      <c r="K85" s="225"/>
    </row>
    <row r="86" spans="1:11" ht="13.5" customHeight="1">
      <c r="A86" s="208" t="s">
        <v>29</v>
      </c>
      <c r="B86" s="380"/>
      <c r="C86" s="224">
        <v>70.7</v>
      </c>
      <c r="D86" s="381"/>
      <c r="E86" s="378">
        <v>350</v>
      </c>
      <c r="F86" s="382"/>
      <c r="G86" s="948" t="s">
        <v>160</v>
      </c>
      <c r="H86" s="949"/>
      <c r="I86" s="223"/>
      <c r="J86" s="224">
        <v>113.5</v>
      </c>
      <c r="K86" s="225"/>
    </row>
    <row r="87" spans="1:11" ht="13.5" customHeight="1">
      <c r="A87" s="208" t="s">
        <v>30</v>
      </c>
      <c r="B87" s="383">
        <v>0.69</v>
      </c>
      <c r="C87" s="372">
        <v>0.68</v>
      </c>
      <c r="D87" s="372">
        <f>C87-B87</f>
        <v>-0.009999999999999898</v>
      </c>
      <c r="E87" s="384"/>
      <c r="F87" s="385"/>
      <c r="G87" s="948" t="s">
        <v>321</v>
      </c>
      <c r="H87" s="949"/>
      <c r="I87" s="223"/>
      <c r="J87" s="224">
        <v>100</v>
      </c>
      <c r="K87" s="225"/>
    </row>
    <row r="88" spans="1:11" ht="13.5" customHeight="1">
      <c r="A88" s="386" t="s">
        <v>31</v>
      </c>
      <c r="B88" s="387">
        <v>91</v>
      </c>
      <c r="C88" s="232">
        <v>90.7</v>
      </c>
      <c r="D88" s="232">
        <f>C88-B88</f>
        <v>-0.29999999999999716</v>
      </c>
      <c r="E88" s="389"/>
      <c r="F88" s="390"/>
      <c r="G88" s="894"/>
      <c r="H88" s="895"/>
      <c r="I88" s="231"/>
      <c r="J88" s="232"/>
      <c r="K88" s="233"/>
    </row>
    <row r="89" ht="10.5">
      <c r="A89" s="121" t="s">
        <v>65</v>
      </c>
    </row>
    <row r="90" ht="10.5">
      <c r="A90" s="121" t="s">
        <v>109</v>
      </c>
    </row>
  </sheetData>
  <sheetProtection password="81BD" sheet="1"/>
  <mergeCells count="46">
    <mergeCell ref="G85:H85"/>
    <mergeCell ref="G86:H86"/>
    <mergeCell ref="G87:H87"/>
    <mergeCell ref="G88:H88"/>
    <mergeCell ref="H62:H63"/>
    <mergeCell ref="I62:I63"/>
    <mergeCell ref="J62:J63"/>
    <mergeCell ref="G82:H82"/>
    <mergeCell ref="G83:H83"/>
    <mergeCell ref="G84:H84"/>
    <mergeCell ref="G37:G38"/>
    <mergeCell ref="H37:H38"/>
    <mergeCell ref="I37:I38"/>
    <mergeCell ref="G62:G63"/>
    <mergeCell ref="A62:A63"/>
    <mergeCell ref="B62:B63"/>
    <mergeCell ref="C62:C63"/>
    <mergeCell ref="D62:D63"/>
    <mergeCell ref="E62:E63"/>
    <mergeCell ref="F62:F63"/>
    <mergeCell ref="F16:F17"/>
    <mergeCell ref="G16:G17"/>
    <mergeCell ref="H16:H17"/>
    <mergeCell ref="I16:I17"/>
    <mergeCell ref="A37:A38"/>
    <mergeCell ref="B37:B38"/>
    <mergeCell ref="C37:C38"/>
    <mergeCell ref="D37:D38"/>
    <mergeCell ref="E37:E38"/>
    <mergeCell ref="F37:F38"/>
    <mergeCell ref="G8:G9"/>
    <mergeCell ref="H8:I9"/>
    <mergeCell ref="H10:I10"/>
    <mergeCell ref="H11:I11"/>
    <mergeCell ref="H12:I12"/>
    <mergeCell ref="A16:A17"/>
    <mergeCell ref="B16:B17"/>
    <mergeCell ref="C16:C17"/>
    <mergeCell ref="D16:D17"/>
    <mergeCell ref="E16:E17"/>
    <mergeCell ref="A8:A9"/>
    <mergeCell ref="B8:B9"/>
    <mergeCell ref="C8:C9"/>
    <mergeCell ref="D8:D9"/>
    <mergeCell ref="E8:E9"/>
    <mergeCell ref="F8:F9"/>
  </mergeCells>
  <printOptions/>
  <pageMargins left="0.4330708661417323" right="0.3937007874015748" top="0.71" bottom="0.3" header="0.45" footer="0.2"/>
  <pageSetup fitToHeight="0" fitToWidth="1" horizontalDpi="300" verticalDpi="300" orientation="portrait" paperSize="9" scale="86" r:id="rId1"/>
  <rowBreaks count="1" manualBreakCount="1">
    <brk id="59" max="11" man="1"/>
  </rowBreaks>
</worksheet>
</file>

<file path=xl/worksheets/sheet9.xml><?xml version="1.0" encoding="utf-8"?>
<worksheet xmlns="http://schemas.openxmlformats.org/spreadsheetml/2006/main" xmlns:r="http://schemas.openxmlformats.org/officeDocument/2006/relationships">
  <dimension ref="A1:M75"/>
  <sheetViews>
    <sheetView view="pageBreakPreview" zoomScale="130" zoomScaleSheetLayoutView="130" zoomScalePageLayoutView="0" workbookViewId="0" topLeftCell="A1">
      <selection activeCell="D5" sqref="D5"/>
    </sheetView>
  </sheetViews>
  <sheetFormatPr defaultColWidth="9.00390625" defaultRowHeight="13.5" customHeight="1"/>
  <cols>
    <col min="1" max="1" width="16.625" style="121" customWidth="1"/>
    <col min="2" max="16384" width="9.00390625" style="121" customWidth="1"/>
  </cols>
  <sheetData>
    <row r="1" spans="1:13" ht="21" customHeight="1">
      <c r="A1" s="118" t="s">
        <v>35</v>
      </c>
      <c r="B1" s="119"/>
      <c r="C1" s="119"/>
      <c r="D1" s="119"/>
      <c r="E1" s="119"/>
      <c r="F1" s="119"/>
      <c r="G1" s="119"/>
      <c r="H1" s="119"/>
      <c r="I1" s="119"/>
      <c r="J1" s="119"/>
      <c r="K1" s="119"/>
      <c r="L1" s="120"/>
      <c r="M1" s="119"/>
    </row>
    <row r="2" spans="1:13" ht="13.5" customHeight="1">
      <c r="A2" s="118"/>
      <c r="B2" s="119"/>
      <c r="C2" s="119"/>
      <c r="D2" s="119"/>
      <c r="E2" s="119"/>
      <c r="F2" s="119"/>
      <c r="G2" s="119"/>
      <c r="H2" s="119"/>
      <c r="I2" s="119"/>
      <c r="J2" s="119"/>
      <c r="K2" s="119"/>
      <c r="L2" s="119"/>
      <c r="M2" s="119"/>
    </row>
    <row r="3" ht="13.5" customHeight="1">
      <c r="J3" s="122" t="s">
        <v>12</v>
      </c>
    </row>
    <row r="4" spans="1:10" ht="21" customHeight="1" thickBot="1">
      <c r="A4" s="123" t="s">
        <v>322</v>
      </c>
      <c r="B4" s="124"/>
      <c r="G4" s="125" t="s">
        <v>56</v>
      </c>
      <c r="H4" s="126" t="s">
        <v>57</v>
      </c>
      <c r="I4" s="127" t="s">
        <v>58</v>
      </c>
      <c r="J4" s="128" t="s">
        <v>59</v>
      </c>
    </row>
    <row r="5" spans="7:10" ht="13.5" customHeight="1" thickTop="1">
      <c r="G5" s="129">
        <v>9840</v>
      </c>
      <c r="H5" s="130">
        <v>2234</v>
      </c>
      <c r="I5" s="131">
        <v>572</v>
      </c>
      <c r="J5" s="132">
        <v>12646</v>
      </c>
    </row>
    <row r="6" ht="14.25">
      <c r="A6" s="133" t="s">
        <v>2</v>
      </c>
    </row>
    <row r="7" spans="8:9" ht="10.5">
      <c r="H7" s="122" t="s">
        <v>12</v>
      </c>
      <c r="I7" s="122"/>
    </row>
    <row r="8" spans="1:8" ht="13.5" customHeight="1">
      <c r="A8" s="911" t="s">
        <v>0</v>
      </c>
      <c r="B8" s="915" t="s">
        <v>3</v>
      </c>
      <c r="C8" s="914" t="s">
        <v>4</v>
      </c>
      <c r="D8" s="914" t="s">
        <v>5</v>
      </c>
      <c r="E8" s="914" t="s">
        <v>6</v>
      </c>
      <c r="F8" s="909" t="s">
        <v>61</v>
      </c>
      <c r="G8" s="914" t="s">
        <v>7</v>
      </c>
      <c r="H8" s="899" t="s">
        <v>8</v>
      </c>
    </row>
    <row r="9" spans="1:8" ht="13.5" customHeight="1" thickBot="1">
      <c r="A9" s="912"/>
      <c r="B9" s="908"/>
      <c r="C9" s="910"/>
      <c r="D9" s="910"/>
      <c r="E9" s="910"/>
      <c r="F9" s="913"/>
      <c r="G9" s="910"/>
      <c r="H9" s="900"/>
    </row>
    <row r="10" spans="1:8" ht="13.5" customHeight="1" thickTop="1">
      <c r="A10" s="134" t="s">
        <v>9</v>
      </c>
      <c r="B10" s="135">
        <v>19626</v>
      </c>
      <c r="C10" s="136">
        <v>18844</v>
      </c>
      <c r="D10" s="136">
        <v>782</v>
      </c>
      <c r="E10" s="136">
        <v>773</v>
      </c>
      <c r="F10" s="587">
        <v>669</v>
      </c>
      <c r="G10" s="587">
        <v>18908</v>
      </c>
      <c r="H10" s="588" t="s">
        <v>323</v>
      </c>
    </row>
    <row r="11" spans="1:8" ht="13.5" customHeight="1">
      <c r="A11" s="138" t="s">
        <v>324</v>
      </c>
      <c r="B11" s="139">
        <v>780</v>
      </c>
      <c r="C11" s="140">
        <v>577</v>
      </c>
      <c r="D11" s="140">
        <v>203</v>
      </c>
      <c r="E11" s="140">
        <v>194</v>
      </c>
      <c r="F11" s="142">
        <v>337</v>
      </c>
      <c r="G11" s="142">
        <v>134</v>
      </c>
      <c r="H11" s="589"/>
    </row>
    <row r="12" spans="1:8" ht="13.5" customHeight="1">
      <c r="A12" s="138" t="s">
        <v>325</v>
      </c>
      <c r="B12" s="139">
        <v>90</v>
      </c>
      <c r="C12" s="140">
        <v>76</v>
      </c>
      <c r="D12" s="140">
        <v>14</v>
      </c>
      <c r="E12" s="140">
        <v>14</v>
      </c>
      <c r="F12" s="142">
        <v>61</v>
      </c>
      <c r="G12" s="590" t="s">
        <v>114</v>
      </c>
      <c r="H12" s="589"/>
    </row>
    <row r="13" spans="1:8" ht="13.5" customHeight="1">
      <c r="A13" s="145" t="s">
        <v>326</v>
      </c>
      <c r="B13" s="146">
        <v>214</v>
      </c>
      <c r="C13" s="149">
        <v>202</v>
      </c>
      <c r="D13" s="149">
        <v>12</v>
      </c>
      <c r="E13" s="149">
        <v>12</v>
      </c>
      <c r="F13" s="147">
        <v>100</v>
      </c>
      <c r="G13" s="147">
        <v>920</v>
      </c>
      <c r="H13" s="591"/>
    </row>
    <row r="14" spans="1:8" ht="13.5" customHeight="1">
      <c r="A14" s="151" t="s">
        <v>1</v>
      </c>
      <c r="B14" s="152">
        <v>20211</v>
      </c>
      <c r="C14" s="153">
        <v>19200</v>
      </c>
      <c r="D14" s="153">
        <v>1011</v>
      </c>
      <c r="E14" s="153">
        <v>994</v>
      </c>
      <c r="F14" s="592"/>
      <c r="G14" s="593">
        <v>19962</v>
      </c>
      <c r="H14" s="594"/>
    </row>
    <row r="15" ht="9.75" customHeight="1"/>
    <row r="16" ht="14.25">
      <c r="A16" s="133" t="s">
        <v>10</v>
      </c>
    </row>
    <row r="17" spans="9:12" ht="10.5">
      <c r="I17" s="122" t="s">
        <v>12</v>
      </c>
      <c r="K17" s="122"/>
      <c r="L17" s="122"/>
    </row>
    <row r="18" spans="1:9" ht="13.5" customHeight="1">
      <c r="A18" s="911" t="s">
        <v>0</v>
      </c>
      <c r="B18" s="907" t="s">
        <v>47</v>
      </c>
      <c r="C18" s="909" t="s">
        <v>48</v>
      </c>
      <c r="D18" s="909" t="s">
        <v>49</v>
      </c>
      <c r="E18" s="896" t="s">
        <v>50</v>
      </c>
      <c r="F18" s="909" t="s">
        <v>61</v>
      </c>
      <c r="G18" s="909" t="s">
        <v>11</v>
      </c>
      <c r="H18" s="896" t="s">
        <v>45</v>
      </c>
      <c r="I18" s="899" t="s">
        <v>8</v>
      </c>
    </row>
    <row r="19" spans="1:9" ht="13.5" customHeight="1" thickBot="1">
      <c r="A19" s="912"/>
      <c r="B19" s="908"/>
      <c r="C19" s="910"/>
      <c r="D19" s="910"/>
      <c r="E19" s="897"/>
      <c r="F19" s="913"/>
      <c r="G19" s="913"/>
      <c r="H19" s="898"/>
      <c r="I19" s="900"/>
    </row>
    <row r="20" spans="1:9" ht="13.5" customHeight="1" thickTop="1">
      <c r="A20" s="134" t="s">
        <v>327</v>
      </c>
      <c r="B20" s="39">
        <v>589</v>
      </c>
      <c r="C20" s="40">
        <v>444</v>
      </c>
      <c r="D20" s="40">
        <v>145</v>
      </c>
      <c r="E20" s="40">
        <v>599</v>
      </c>
      <c r="F20" s="40">
        <v>58</v>
      </c>
      <c r="G20" s="40">
        <v>801</v>
      </c>
      <c r="H20" s="40">
        <v>235</v>
      </c>
      <c r="I20" s="62" t="s">
        <v>85</v>
      </c>
    </row>
    <row r="21" spans="1:9" ht="13.5" customHeight="1">
      <c r="A21" s="134" t="s">
        <v>328</v>
      </c>
      <c r="B21" s="595">
        <v>6921</v>
      </c>
      <c r="C21" s="161">
        <v>7174</v>
      </c>
      <c r="D21" s="161">
        <v>-253</v>
      </c>
      <c r="E21" s="161">
        <v>1365</v>
      </c>
      <c r="F21" s="161">
        <v>293</v>
      </c>
      <c r="G21" s="161">
        <v>2720</v>
      </c>
      <c r="H21" s="161">
        <v>1732</v>
      </c>
      <c r="I21" s="62" t="s">
        <v>85</v>
      </c>
    </row>
    <row r="22" spans="1:9" ht="13.5" customHeight="1">
      <c r="A22" s="134" t="s">
        <v>329</v>
      </c>
      <c r="B22" s="595">
        <v>3</v>
      </c>
      <c r="C22" s="161">
        <v>3</v>
      </c>
      <c r="D22" s="161">
        <v>1</v>
      </c>
      <c r="E22" s="161">
        <v>1</v>
      </c>
      <c r="F22" s="596" t="s">
        <v>114</v>
      </c>
      <c r="G22" s="596" t="s">
        <v>114</v>
      </c>
      <c r="H22" s="596" t="s">
        <v>114</v>
      </c>
      <c r="I22" s="62"/>
    </row>
    <row r="23" spans="1:9" ht="13.5" customHeight="1">
      <c r="A23" s="134" t="s">
        <v>330</v>
      </c>
      <c r="B23" s="595">
        <v>2193</v>
      </c>
      <c r="C23" s="161">
        <v>2074</v>
      </c>
      <c r="D23" s="161">
        <v>119</v>
      </c>
      <c r="E23" s="161">
        <v>119</v>
      </c>
      <c r="F23" s="161">
        <v>915</v>
      </c>
      <c r="G23" s="161">
        <v>17703</v>
      </c>
      <c r="H23" s="161">
        <v>14942</v>
      </c>
      <c r="I23" s="62"/>
    </row>
    <row r="24" spans="1:9" ht="13.5" customHeight="1">
      <c r="A24" s="134" t="s">
        <v>331</v>
      </c>
      <c r="B24" s="595">
        <v>6888</v>
      </c>
      <c r="C24" s="161">
        <v>6522</v>
      </c>
      <c r="D24" s="161">
        <v>366</v>
      </c>
      <c r="E24" s="161">
        <v>366</v>
      </c>
      <c r="F24" s="161">
        <v>442</v>
      </c>
      <c r="G24" s="596" t="s">
        <v>114</v>
      </c>
      <c r="H24" s="596" t="s">
        <v>114</v>
      </c>
      <c r="I24" s="62"/>
    </row>
    <row r="25" spans="1:9" ht="13.5" customHeight="1">
      <c r="A25" s="138" t="s">
        <v>332</v>
      </c>
      <c r="B25" s="6">
        <v>4550</v>
      </c>
      <c r="C25" s="7">
        <v>4549</v>
      </c>
      <c r="D25" s="7">
        <v>0</v>
      </c>
      <c r="E25" s="7">
        <v>0</v>
      </c>
      <c r="F25" s="7">
        <v>394</v>
      </c>
      <c r="G25" s="597" t="s">
        <v>114</v>
      </c>
      <c r="H25" s="597" t="s">
        <v>114</v>
      </c>
      <c r="I25" s="8"/>
    </row>
    <row r="26" spans="1:9" ht="13.5" customHeight="1">
      <c r="A26" s="138" t="s">
        <v>333</v>
      </c>
      <c r="B26" s="6">
        <v>2584</v>
      </c>
      <c r="C26" s="7">
        <v>2409</v>
      </c>
      <c r="D26" s="7">
        <v>176</v>
      </c>
      <c r="E26" s="7">
        <v>176</v>
      </c>
      <c r="F26" s="7">
        <v>366</v>
      </c>
      <c r="G26" s="597" t="s">
        <v>114</v>
      </c>
      <c r="H26" s="597" t="s">
        <v>114</v>
      </c>
      <c r="I26" s="8"/>
    </row>
    <row r="27" spans="1:9" ht="13.5" customHeight="1">
      <c r="A27" s="145" t="s">
        <v>334</v>
      </c>
      <c r="B27" s="46">
        <v>27</v>
      </c>
      <c r="C27" s="47">
        <v>27</v>
      </c>
      <c r="D27" s="598" t="s">
        <v>114</v>
      </c>
      <c r="E27" s="598" t="s">
        <v>114</v>
      </c>
      <c r="F27" s="598" t="s">
        <v>114</v>
      </c>
      <c r="G27" s="598" t="s">
        <v>114</v>
      </c>
      <c r="H27" s="598" t="s">
        <v>114</v>
      </c>
      <c r="I27" s="599"/>
    </row>
    <row r="28" spans="1:9" ht="13.5" customHeight="1">
      <c r="A28" s="151" t="s">
        <v>15</v>
      </c>
      <c r="B28" s="49"/>
      <c r="C28" s="50"/>
      <c r="D28" s="50"/>
      <c r="E28" s="51">
        <f>SUM(E20:E27)</f>
        <v>2626</v>
      </c>
      <c r="F28" s="52"/>
      <c r="G28" s="51">
        <f>SUM(G20:G27)</f>
        <v>21224</v>
      </c>
      <c r="H28" s="51">
        <f>SUM(H20:H27)</f>
        <v>16909</v>
      </c>
      <c r="I28" s="53"/>
    </row>
    <row r="29" ht="10.5">
      <c r="A29" s="121" t="s">
        <v>25</v>
      </c>
    </row>
    <row r="30" ht="10.5">
      <c r="A30" s="121" t="s">
        <v>54</v>
      </c>
    </row>
    <row r="31" ht="10.5">
      <c r="A31" s="121" t="s">
        <v>53</v>
      </c>
    </row>
    <row r="32" ht="10.5">
      <c r="A32" s="121" t="s">
        <v>52</v>
      </c>
    </row>
    <row r="33" ht="9.75" customHeight="1"/>
    <row r="34" ht="14.25">
      <c r="A34" s="133" t="s">
        <v>13</v>
      </c>
    </row>
    <row r="35" spans="9:10" ht="10.5">
      <c r="I35" s="122" t="s">
        <v>12</v>
      </c>
      <c r="J35" s="122"/>
    </row>
    <row r="36" spans="1:9" ht="13.5" customHeight="1">
      <c r="A36" s="911" t="s">
        <v>14</v>
      </c>
      <c r="B36" s="907" t="s">
        <v>47</v>
      </c>
      <c r="C36" s="909" t="s">
        <v>48</v>
      </c>
      <c r="D36" s="909" t="s">
        <v>49</v>
      </c>
      <c r="E36" s="896" t="s">
        <v>50</v>
      </c>
      <c r="F36" s="909" t="s">
        <v>61</v>
      </c>
      <c r="G36" s="909" t="s">
        <v>11</v>
      </c>
      <c r="H36" s="896" t="s">
        <v>46</v>
      </c>
      <c r="I36" s="899" t="s">
        <v>8</v>
      </c>
    </row>
    <row r="37" spans="1:9" ht="13.5" customHeight="1" thickBot="1">
      <c r="A37" s="912"/>
      <c r="B37" s="908"/>
      <c r="C37" s="910"/>
      <c r="D37" s="910"/>
      <c r="E37" s="897"/>
      <c r="F37" s="913"/>
      <c r="G37" s="913"/>
      <c r="H37" s="898"/>
      <c r="I37" s="900"/>
    </row>
    <row r="38" spans="1:9" ht="13.5" customHeight="1" thickTop="1">
      <c r="A38" s="134" t="s">
        <v>132</v>
      </c>
      <c r="B38" s="39">
        <v>2002</v>
      </c>
      <c r="C38" s="40">
        <v>1944</v>
      </c>
      <c r="D38" s="40">
        <v>58</v>
      </c>
      <c r="E38" s="40">
        <v>58</v>
      </c>
      <c r="F38" s="600" t="s">
        <v>114</v>
      </c>
      <c r="G38" s="40">
        <v>983</v>
      </c>
      <c r="H38" s="40">
        <v>379</v>
      </c>
      <c r="I38" s="54"/>
    </row>
    <row r="39" spans="1:9" ht="13.5" customHeight="1">
      <c r="A39" s="138" t="s">
        <v>98</v>
      </c>
      <c r="B39" s="6">
        <v>80</v>
      </c>
      <c r="C39" s="7">
        <v>77</v>
      </c>
      <c r="D39" s="7">
        <v>3</v>
      </c>
      <c r="E39" s="7">
        <v>3</v>
      </c>
      <c r="F39" s="597" t="s">
        <v>114</v>
      </c>
      <c r="G39" s="597" t="s">
        <v>114</v>
      </c>
      <c r="H39" s="597" t="s">
        <v>114</v>
      </c>
      <c r="I39" s="8"/>
    </row>
    <row r="40" spans="1:9" ht="13.5" customHeight="1">
      <c r="A40" s="138" t="s">
        <v>302</v>
      </c>
      <c r="B40" s="6">
        <v>13669</v>
      </c>
      <c r="C40" s="7">
        <v>13204</v>
      </c>
      <c r="D40" s="7">
        <v>465</v>
      </c>
      <c r="E40" s="7">
        <v>465</v>
      </c>
      <c r="F40" s="191">
        <v>4030</v>
      </c>
      <c r="G40" s="597" t="s">
        <v>114</v>
      </c>
      <c r="H40" s="597" t="s">
        <v>114</v>
      </c>
      <c r="I40" s="8"/>
    </row>
    <row r="41" spans="1:9" ht="13.5" customHeight="1">
      <c r="A41" s="138" t="s">
        <v>335</v>
      </c>
      <c r="B41" s="6">
        <v>91</v>
      </c>
      <c r="C41" s="7">
        <v>76</v>
      </c>
      <c r="D41" s="7">
        <v>15</v>
      </c>
      <c r="E41" s="7">
        <v>15</v>
      </c>
      <c r="F41" s="597" t="s">
        <v>114</v>
      </c>
      <c r="G41" s="597" t="s">
        <v>114</v>
      </c>
      <c r="H41" s="597" t="s">
        <v>114</v>
      </c>
      <c r="I41" s="8"/>
    </row>
    <row r="42" spans="1:9" ht="13.5" customHeight="1">
      <c r="A42" s="145" t="s">
        <v>99</v>
      </c>
      <c r="B42" s="46">
        <v>1541</v>
      </c>
      <c r="C42" s="47">
        <v>1329</v>
      </c>
      <c r="D42" s="47">
        <v>212</v>
      </c>
      <c r="E42" s="47">
        <v>212</v>
      </c>
      <c r="F42" s="598" t="s">
        <v>114</v>
      </c>
      <c r="G42" s="598" t="s">
        <v>114</v>
      </c>
      <c r="H42" s="598" t="s">
        <v>114</v>
      </c>
      <c r="I42" s="599"/>
    </row>
    <row r="43" spans="1:9" ht="13.5" customHeight="1">
      <c r="A43" s="151" t="s">
        <v>16</v>
      </c>
      <c r="B43" s="49"/>
      <c r="C43" s="50"/>
      <c r="D43" s="50"/>
      <c r="E43" s="51">
        <f>SUM(E38:E42)</f>
        <v>753</v>
      </c>
      <c r="F43" s="52"/>
      <c r="G43" s="51">
        <f>SUM(G38:G42)</f>
        <v>983</v>
      </c>
      <c r="H43" s="51">
        <f>SUM(H38:H42)</f>
        <v>379</v>
      </c>
      <c r="I43" s="60"/>
    </row>
    <row r="44" ht="9.75" customHeight="1">
      <c r="A44" s="189"/>
    </row>
    <row r="45" ht="14.25">
      <c r="A45" s="133" t="s">
        <v>62</v>
      </c>
    </row>
    <row r="46" ht="10.5">
      <c r="J46" s="122" t="s">
        <v>12</v>
      </c>
    </row>
    <row r="47" spans="1:10" ht="13.5" customHeight="1">
      <c r="A47" s="905" t="s">
        <v>17</v>
      </c>
      <c r="B47" s="907" t="s">
        <v>19</v>
      </c>
      <c r="C47" s="909" t="s">
        <v>51</v>
      </c>
      <c r="D47" s="909" t="s">
        <v>20</v>
      </c>
      <c r="E47" s="909" t="s">
        <v>21</v>
      </c>
      <c r="F47" s="909" t="s">
        <v>22</v>
      </c>
      <c r="G47" s="896" t="s">
        <v>23</v>
      </c>
      <c r="H47" s="896" t="s">
        <v>24</v>
      </c>
      <c r="I47" s="896" t="s">
        <v>66</v>
      </c>
      <c r="J47" s="899" t="s">
        <v>8</v>
      </c>
    </row>
    <row r="48" spans="1:10" ht="13.5" customHeight="1" thickBot="1">
      <c r="A48" s="906"/>
      <c r="B48" s="908"/>
      <c r="C48" s="910"/>
      <c r="D48" s="910"/>
      <c r="E48" s="910"/>
      <c r="F48" s="910"/>
      <c r="G48" s="897"/>
      <c r="H48" s="897"/>
      <c r="I48" s="898"/>
      <c r="J48" s="900"/>
    </row>
    <row r="49" spans="1:10" ht="13.5" customHeight="1" thickTop="1">
      <c r="A49" s="134" t="s">
        <v>336</v>
      </c>
      <c r="B49" s="39">
        <v>-0.134</v>
      </c>
      <c r="C49" s="40">
        <v>1</v>
      </c>
      <c r="D49" s="40">
        <v>1</v>
      </c>
      <c r="E49" s="190">
        <v>37</v>
      </c>
      <c r="F49" s="600" t="s">
        <v>114</v>
      </c>
      <c r="G49" s="40">
        <v>1042</v>
      </c>
      <c r="H49" s="600" t="s">
        <v>114</v>
      </c>
      <c r="I49" s="40">
        <v>1041</v>
      </c>
      <c r="J49" s="62"/>
    </row>
    <row r="50" spans="1:10" ht="13.5" customHeight="1">
      <c r="A50" s="138" t="s">
        <v>337</v>
      </c>
      <c r="B50" s="6">
        <v>23</v>
      </c>
      <c r="C50" s="7">
        <v>55</v>
      </c>
      <c r="D50" s="7">
        <v>10</v>
      </c>
      <c r="E50" s="597" t="s">
        <v>114</v>
      </c>
      <c r="F50" s="597" t="s">
        <v>114</v>
      </c>
      <c r="G50" s="597" t="s">
        <v>114</v>
      </c>
      <c r="H50" s="597" t="s">
        <v>114</v>
      </c>
      <c r="I50" s="597" t="s">
        <v>114</v>
      </c>
      <c r="J50" s="8"/>
    </row>
    <row r="51" spans="1:10" ht="13.5" customHeight="1" hidden="1">
      <c r="A51" s="138"/>
      <c r="B51" s="6"/>
      <c r="C51" s="7"/>
      <c r="D51" s="7"/>
      <c r="E51" s="7"/>
      <c r="F51" s="7"/>
      <c r="G51" s="7"/>
      <c r="H51" s="7"/>
      <c r="I51" s="7"/>
      <c r="J51" s="8"/>
    </row>
    <row r="52" spans="1:10" ht="13.5" customHeight="1" hidden="1">
      <c r="A52" s="145"/>
      <c r="B52" s="46"/>
      <c r="C52" s="47"/>
      <c r="D52" s="47"/>
      <c r="E52" s="47"/>
      <c r="F52" s="47"/>
      <c r="G52" s="47"/>
      <c r="H52" s="47"/>
      <c r="I52" s="47"/>
      <c r="J52" s="599"/>
    </row>
    <row r="53" spans="1:10" ht="13.5" customHeight="1">
      <c r="A53" s="200" t="s">
        <v>18</v>
      </c>
      <c r="B53" s="64"/>
      <c r="C53" s="52"/>
      <c r="D53" s="51">
        <f>SUM(D49:D50)</f>
        <v>11</v>
      </c>
      <c r="E53" s="601">
        <f>SUM(E49:E50)</f>
        <v>37</v>
      </c>
      <c r="F53" s="602" t="s">
        <v>114</v>
      </c>
      <c r="G53" s="51">
        <f>SUM(G49:G50)</f>
        <v>1042</v>
      </c>
      <c r="H53" s="602" t="s">
        <v>114</v>
      </c>
      <c r="I53" s="51">
        <f>SUM(I49:I50)</f>
        <v>1041</v>
      </c>
      <c r="J53" s="53"/>
    </row>
    <row r="54" ht="10.5">
      <c r="A54" s="121" t="s">
        <v>60</v>
      </c>
    </row>
    <row r="55" ht="9.75" customHeight="1"/>
    <row r="56" ht="14.25">
      <c r="A56" s="133" t="s">
        <v>43</v>
      </c>
    </row>
    <row r="57" ht="10.5">
      <c r="D57" s="122" t="s">
        <v>12</v>
      </c>
    </row>
    <row r="58" spans="1:11" ht="21.75" thickBot="1">
      <c r="A58" s="201" t="s">
        <v>36</v>
      </c>
      <c r="B58" s="202" t="s">
        <v>41</v>
      </c>
      <c r="C58" s="203" t="s">
        <v>42</v>
      </c>
      <c r="D58" s="204" t="s">
        <v>55</v>
      </c>
      <c r="F58" s="217"/>
      <c r="G58" s="217"/>
      <c r="H58" s="217"/>
      <c r="I58" s="217"/>
      <c r="J58" s="217"/>
      <c r="K58" s="217"/>
    </row>
    <row r="59" spans="1:11" ht="13.5" customHeight="1" thickTop="1">
      <c r="A59" s="205" t="s">
        <v>37</v>
      </c>
      <c r="B59" s="206"/>
      <c r="C59" s="157">
        <v>2311</v>
      </c>
      <c r="D59" s="207"/>
      <c r="F59" s="217"/>
      <c r="G59" s="990"/>
      <c r="H59" s="990"/>
      <c r="I59" s="217"/>
      <c r="J59" s="561"/>
      <c r="K59" s="217"/>
    </row>
    <row r="60" spans="1:11" ht="13.5" customHeight="1">
      <c r="A60" s="208" t="s">
        <v>38</v>
      </c>
      <c r="B60" s="209"/>
      <c r="C60" s="181">
        <v>395</v>
      </c>
      <c r="D60" s="210"/>
      <c r="F60" s="217"/>
      <c r="G60" s="990"/>
      <c r="H60" s="990"/>
      <c r="I60" s="217"/>
      <c r="J60" s="561"/>
      <c r="K60" s="217"/>
    </row>
    <row r="61" spans="1:11" ht="13.5" customHeight="1">
      <c r="A61" s="211" t="s">
        <v>39</v>
      </c>
      <c r="B61" s="212"/>
      <c r="C61" s="169">
        <v>2363</v>
      </c>
      <c r="D61" s="213"/>
      <c r="F61" s="217"/>
      <c r="G61" s="990"/>
      <c r="H61" s="990"/>
      <c r="I61" s="217"/>
      <c r="J61" s="561"/>
      <c r="K61" s="217"/>
    </row>
    <row r="62" spans="1:11" ht="13.5" customHeight="1">
      <c r="A62" s="214" t="s">
        <v>40</v>
      </c>
      <c r="B62" s="215"/>
      <c r="C62" s="172">
        <v>5069</v>
      </c>
      <c r="D62" s="216"/>
      <c r="F62" s="217"/>
      <c r="G62" s="990"/>
      <c r="H62" s="990"/>
      <c r="I62" s="217"/>
      <c r="J62" s="561"/>
      <c r="K62" s="217"/>
    </row>
    <row r="63" spans="1:4" ht="10.5">
      <c r="A63" s="121" t="s">
        <v>64</v>
      </c>
      <c r="B63" s="217"/>
      <c r="C63" s="217"/>
      <c r="D63" s="217"/>
    </row>
    <row r="64" spans="1:4" ht="9.75" customHeight="1">
      <c r="A64" s="218"/>
      <c r="B64" s="217"/>
      <c r="C64" s="217"/>
      <c r="D64" s="217"/>
    </row>
    <row r="65" ht="14.25">
      <c r="A65" s="133" t="s">
        <v>63</v>
      </c>
    </row>
    <row r="66" ht="10.5" customHeight="1">
      <c r="A66" s="133"/>
    </row>
    <row r="67" spans="1:11" ht="21.75" thickBot="1">
      <c r="A67" s="201" t="s">
        <v>34</v>
      </c>
      <c r="B67" s="202" t="s">
        <v>41</v>
      </c>
      <c r="C67" s="203" t="s">
        <v>42</v>
      </c>
      <c r="D67" s="203" t="s">
        <v>55</v>
      </c>
      <c r="E67" s="219" t="s">
        <v>32</v>
      </c>
      <c r="F67" s="204" t="s">
        <v>33</v>
      </c>
      <c r="G67" s="901" t="s">
        <v>44</v>
      </c>
      <c r="H67" s="902"/>
      <c r="I67" s="202" t="s">
        <v>41</v>
      </c>
      <c r="J67" s="203" t="s">
        <v>42</v>
      </c>
      <c r="K67" s="204" t="s">
        <v>55</v>
      </c>
    </row>
    <row r="68" spans="1:11" ht="13.5" customHeight="1" thickTop="1">
      <c r="A68" s="205" t="s">
        <v>26</v>
      </c>
      <c r="B68" s="5">
        <v>10.37</v>
      </c>
      <c r="C68" s="369">
        <v>7.85</v>
      </c>
      <c r="D68" s="79">
        <f>C68-B68</f>
        <v>-2.5199999999999996</v>
      </c>
      <c r="E68" s="370">
        <v>-12.98</v>
      </c>
      <c r="F68" s="371">
        <v>-20</v>
      </c>
      <c r="G68" s="978" t="s">
        <v>338</v>
      </c>
      <c r="H68" s="979"/>
      <c r="I68" s="220"/>
      <c r="J68" s="221">
        <v>110.1</v>
      </c>
      <c r="K68" s="222"/>
    </row>
    <row r="69" spans="1:11" ht="13.5" customHeight="1">
      <c r="A69" s="208" t="s">
        <v>27</v>
      </c>
      <c r="B69" s="223"/>
      <c r="C69" s="372">
        <v>28.62</v>
      </c>
      <c r="D69" s="373"/>
      <c r="E69" s="374">
        <v>-17.98</v>
      </c>
      <c r="F69" s="375">
        <v>-40</v>
      </c>
      <c r="G69" s="948" t="s">
        <v>83</v>
      </c>
      <c r="H69" s="949"/>
      <c r="I69" s="223"/>
      <c r="J69" s="224">
        <v>20.3</v>
      </c>
      <c r="K69" s="225"/>
    </row>
    <row r="70" spans="1:11" ht="13.5" customHeight="1">
      <c r="A70" s="208" t="s">
        <v>28</v>
      </c>
      <c r="B70" s="377">
        <v>16.5</v>
      </c>
      <c r="C70" s="224">
        <v>14.6</v>
      </c>
      <c r="D70" s="224">
        <f>C70-B70</f>
        <v>-1.9000000000000004</v>
      </c>
      <c r="E70" s="378">
        <v>25</v>
      </c>
      <c r="F70" s="379">
        <v>35</v>
      </c>
      <c r="G70" s="948" t="s">
        <v>160</v>
      </c>
      <c r="H70" s="949"/>
      <c r="I70" s="223"/>
      <c r="J70" s="224">
        <v>30.9</v>
      </c>
      <c r="K70" s="225"/>
    </row>
    <row r="71" spans="1:11" ht="13.5" customHeight="1">
      <c r="A71" s="208" t="s">
        <v>29</v>
      </c>
      <c r="B71" s="380"/>
      <c r="C71" s="224">
        <v>73.1</v>
      </c>
      <c r="D71" s="381"/>
      <c r="E71" s="378">
        <v>350</v>
      </c>
      <c r="F71" s="382"/>
      <c r="G71" s="948" t="s">
        <v>158</v>
      </c>
      <c r="H71" s="949"/>
      <c r="I71" s="223"/>
      <c r="J71" s="224">
        <v>64.5</v>
      </c>
      <c r="K71" s="225"/>
    </row>
    <row r="72" spans="1:11" ht="13.5" customHeight="1">
      <c r="A72" s="208" t="s">
        <v>30</v>
      </c>
      <c r="B72" s="383">
        <v>0.74</v>
      </c>
      <c r="C72" s="372">
        <v>0.75</v>
      </c>
      <c r="D72" s="372">
        <f>C72-B72</f>
        <v>0.010000000000000009</v>
      </c>
      <c r="E72" s="384"/>
      <c r="F72" s="385"/>
      <c r="G72" s="948"/>
      <c r="H72" s="949"/>
      <c r="I72" s="223"/>
      <c r="J72" s="224"/>
      <c r="K72" s="225"/>
    </row>
    <row r="73" spans="1:11" ht="13.5" customHeight="1">
      <c r="A73" s="386" t="s">
        <v>31</v>
      </c>
      <c r="B73" s="387">
        <v>89.4</v>
      </c>
      <c r="C73" s="232">
        <v>95.6</v>
      </c>
      <c r="D73" s="232">
        <f>C73-B73</f>
        <v>6.199999999999989</v>
      </c>
      <c r="E73" s="389"/>
      <c r="F73" s="390"/>
      <c r="G73" s="894"/>
      <c r="H73" s="895"/>
      <c r="I73" s="231"/>
      <c r="J73" s="232"/>
      <c r="K73" s="233"/>
    </row>
    <row r="74" ht="10.5">
      <c r="A74" s="121" t="s">
        <v>65</v>
      </c>
    </row>
    <row r="75" ht="10.5">
      <c r="A75" s="121" t="s">
        <v>109</v>
      </c>
    </row>
  </sheetData>
  <sheetProtection password="81BD" sheet="1"/>
  <mergeCells count="47">
    <mergeCell ref="G71:H71"/>
    <mergeCell ref="G72:H72"/>
    <mergeCell ref="G73:H73"/>
    <mergeCell ref="G61:H61"/>
    <mergeCell ref="G62:H62"/>
    <mergeCell ref="G67:H67"/>
    <mergeCell ref="G68:H68"/>
    <mergeCell ref="G69:H69"/>
    <mergeCell ref="G70:H70"/>
    <mergeCell ref="G47:G48"/>
    <mergeCell ref="H47:H48"/>
    <mergeCell ref="I47:I48"/>
    <mergeCell ref="J47:J48"/>
    <mergeCell ref="G59:H59"/>
    <mergeCell ref="G60:H60"/>
    <mergeCell ref="A47:A48"/>
    <mergeCell ref="B47:B48"/>
    <mergeCell ref="C47:C48"/>
    <mergeCell ref="D47:D48"/>
    <mergeCell ref="E47:E48"/>
    <mergeCell ref="F47:F48"/>
    <mergeCell ref="I18:I19"/>
    <mergeCell ref="A36:A37"/>
    <mergeCell ref="B36:B37"/>
    <mergeCell ref="C36:C37"/>
    <mergeCell ref="D36:D37"/>
    <mergeCell ref="E36:E37"/>
    <mergeCell ref="F36:F37"/>
    <mergeCell ref="G36:G37"/>
    <mergeCell ref="H36:H37"/>
    <mergeCell ref="I36:I37"/>
    <mergeCell ref="G8:G9"/>
    <mergeCell ref="H8:H9"/>
    <mergeCell ref="A18:A19"/>
    <mergeCell ref="B18:B19"/>
    <mergeCell ref="C18:C19"/>
    <mergeCell ref="D18:D19"/>
    <mergeCell ref="E18:E19"/>
    <mergeCell ref="F18:F19"/>
    <mergeCell ref="G18:G19"/>
    <mergeCell ref="H18:H19"/>
    <mergeCell ref="A8:A9"/>
    <mergeCell ref="B8:B9"/>
    <mergeCell ref="C8:C9"/>
    <mergeCell ref="D8:D9"/>
    <mergeCell ref="E8:E9"/>
    <mergeCell ref="F8:F9"/>
  </mergeCells>
  <printOptions/>
  <pageMargins left="0.4330708661417323" right="0.3937007874015748" top="0.71" bottom="0.3" header="0.45" footer="0.2"/>
  <pageSetup horizontalDpi="300" verticalDpi="300" orientation="portrait" paperSize="9" scale="8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岐阜県</cp:lastModifiedBy>
  <cp:lastPrinted>2009-03-12T09:09:01Z</cp:lastPrinted>
  <dcterms:created xsi:type="dcterms:W3CDTF">1997-01-08T22:48:59Z</dcterms:created>
  <dcterms:modified xsi:type="dcterms:W3CDTF">2009-03-16T04:30:51Z</dcterms:modified>
  <cp:category/>
  <cp:version/>
  <cp:contentType/>
  <cp:contentStatus/>
</cp:coreProperties>
</file>