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41" windowWidth="14895" windowHeight="9345" activeTab="0"/>
  </bookViews>
  <sheets>
    <sheet name="Sheet1" sheetId="1" r:id="rId1"/>
  </sheets>
  <definedNames>
    <definedName name="_A">'Sheet1'!#REF!</definedName>
    <definedName name="_xlnm.Print_Area" localSheetId="0">'Sheet1'!$A$1:$O$48</definedName>
  </definedNames>
  <calcPr fullCalcOnLoad="1"/>
</workbook>
</file>

<file path=xl/sharedStrings.xml><?xml version="1.0" encoding="utf-8"?>
<sst xmlns="http://schemas.openxmlformats.org/spreadsheetml/2006/main" count="95" uniqueCount="66">
  <si>
    <t>新生児</t>
  </si>
  <si>
    <t>自然</t>
  </si>
  <si>
    <t>乳児</t>
  </si>
  <si>
    <t>総  数</t>
  </si>
  <si>
    <t>婚姻件数</t>
  </si>
  <si>
    <t>離婚件数</t>
  </si>
  <si>
    <t>出生率</t>
  </si>
  <si>
    <t>死亡率</t>
  </si>
  <si>
    <t>総数</t>
  </si>
  <si>
    <t>人工</t>
  </si>
  <si>
    <t>婚姻率</t>
  </si>
  <si>
    <t>離婚率</t>
  </si>
  <si>
    <t>総　　 数</t>
  </si>
  <si>
    <t>男</t>
  </si>
  <si>
    <t>女</t>
  </si>
  <si>
    <t>総　　数</t>
  </si>
  <si>
    <t>死亡数</t>
  </si>
  <si>
    <t>*</t>
  </si>
  <si>
    <t xml:space="preserve"> </t>
  </si>
  <si>
    <t>全　　国</t>
  </si>
  <si>
    <t>総　数</t>
  </si>
  <si>
    <t>自　然</t>
  </si>
  <si>
    <t>人　工</t>
  </si>
  <si>
    <t>*2</t>
  </si>
  <si>
    <t>岐 阜 県</t>
  </si>
  <si>
    <t>管内総数</t>
  </si>
  <si>
    <t>中津川市</t>
  </si>
  <si>
    <t>恵 那 市</t>
  </si>
  <si>
    <t xml:space="preserve">乳児(1才未満）死亡数 </t>
  </si>
  <si>
    <t>中津川市</t>
  </si>
  <si>
    <t>恵那市</t>
  </si>
  <si>
    <t xml:space="preserve"> </t>
  </si>
  <si>
    <t>１　人口動態総覧</t>
  </si>
  <si>
    <t>　　　　　(平成18年)</t>
  </si>
  <si>
    <t xml:space="preserve"> 周 産 期 死 亡 数</t>
  </si>
  <si>
    <t>早期新生児死亡</t>
  </si>
  <si>
    <t>妊娠満２２週以後の  死産</t>
  </si>
  <si>
    <t>出　　　生　　　数</t>
  </si>
  <si>
    <t>死　　 亡　 　数</t>
  </si>
  <si>
    <t>○全国人口は外人を含む総人口</t>
  </si>
  <si>
    <t>外人を含む総人口</t>
  </si>
  <si>
    <t>日本人総人口</t>
  </si>
  <si>
    <t>死　　産　　数</t>
  </si>
  <si>
    <t>死　　産　　率 *3</t>
  </si>
  <si>
    <t>（１）実数（Ｔ２－１）</t>
  </si>
  <si>
    <t>（２）率（Ｔ２－２）</t>
  </si>
  <si>
    <t xml:space="preserve">   人　　　口（10月１日現在）※</t>
  </si>
  <si>
    <t>*  出生率・死亡率・自然増加率・婚姻率・離婚率＝年間事件数／人口＊1,000</t>
  </si>
  <si>
    <t>早期新生児死亡　　</t>
  </si>
  <si>
    <t>*2</t>
  </si>
  <si>
    <t>*4</t>
  </si>
  <si>
    <t xml:space="preserve">妊娠満２２週以後の死産     </t>
  </si>
  <si>
    <t>*4 妊娠満２２週以後の死産率＝妊娠満２２週以後の死産数／出産（出生＋妊娠満２２週以後の死産）数＊1,000</t>
  </si>
  <si>
    <t>*5 周産期死亡率＝(妊娠満２２週以後の死産数＋早期新生児死亡数)／出産(出生＋妊娠満２２週以後の死産)数*1,000</t>
  </si>
  <si>
    <t>*3 死産率（自然・人工死産率）＝死産（自然・人工）数／出産（出生＋死産）数＊1,000</t>
  </si>
  <si>
    <t>周 産 期 死 亡 率 *5</t>
  </si>
  <si>
    <t>自　 然　 増 　加 　数</t>
  </si>
  <si>
    <t>増加率</t>
  </si>
  <si>
    <t>-9-</t>
  </si>
  <si>
    <t>　　　　(平成28年)</t>
  </si>
  <si>
    <t>　　　(平成28年)</t>
  </si>
  <si>
    <r>
      <t>※全国人口：平成28</t>
    </r>
    <r>
      <rPr>
        <sz val="10"/>
        <rFont val="ＭＳ 明朝"/>
        <family val="1"/>
      </rPr>
      <t>年10月1日現在推計人口（総務省統計局）</t>
    </r>
  </si>
  <si>
    <r>
      <t>*　全国人口：平成28</t>
    </r>
    <r>
      <rPr>
        <sz val="10"/>
        <rFont val="ＭＳ 明朝"/>
        <family val="1"/>
      </rPr>
      <t>年10月1日現在推計人口（総務省統計局）</t>
    </r>
  </si>
  <si>
    <r>
      <t xml:space="preserve"> 　県、市人口：平成28</t>
    </r>
    <r>
      <rPr>
        <sz val="10"/>
        <rFont val="ＭＳ 明朝"/>
        <family val="1"/>
      </rPr>
      <t>年10月1日現在推定人口(県統計課)</t>
    </r>
  </si>
  <si>
    <r>
      <t>　県、市人口：平成28</t>
    </r>
    <r>
      <rPr>
        <sz val="10"/>
        <rFont val="ＭＳ 明朝"/>
        <family val="1"/>
      </rPr>
      <t>年10月1日現在推計人口(県統計課)</t>
    </r>
  </si>
  <si>
    <t>-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</si>
</sst>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;\-0.0;\-#"/>
    <numFmt numFmtId="179" formatCode="0.00;\-0.00;\-#"/>
    <numFmt numFmtId="180" formatCode="0_);[Red]\(0\)"/>
    <numFmt numFmtId="181" formatCode="#,##0_);[Red]\(#,##0\)"/>
    <numFmt numFmtId="182" formatCode="&quot;¥&quot;#,##0_);[Red]\(&quot;¥&quot;#,##0\)"/>
    <numFmt numFmtId="183" formatCode="0.0_);[Red]\(0.0\)"/>
    <numFmt numFmtId="184" formatCode="#,##0_ ;[Red]\-#,##0\ "/>
    <numFmt numFmtId="185" formatCode="0.E+00"/>
    <numFmt numFmtId="186" formatCode="0_ "/>
    <numFmt numFmtId="187" formatCode="#,##0.0_);\(#,##0.0\)"/>
    <numFmt numFmtId="188" formatCode="#,##0_);\(#,##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 "/>
    <numFmt numFmtId="194" formatCode="0;\-0;\-#"/>
    <numFmt numFmtId="195" formatCode="0.00;\-0.00;\-#.0"/>
    <numFmt numFmtId="196" formatCode="0.000;\-0.000;\-#.00"/>
    <numFmt numFmtId="197" formatCode="0.0;\-0.0;\-#.0"/>
    <numFmt numFmtId="198" formatCode="0.00;\-0.00;\-#.00"/>
    <numFmt numFmtId="199" formatCode="#,##0.0"/>
    <numFmt numFmtId="200" formatCode="[=0]&quot;-&quot;;General"/>
    <numFmt numFmtId="201" formatCode="0.0"/>
    <numFmt numFmtId="202" formatCode="#,##0;\-#,##0;\-#"/>
    <numFmt numFmtId="203" formatCode="#,##0.0;[Red]\-#,##0.0"/>
  </numFmts>
  <fonts count="48">
    <font>
      <sz val="10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name val="ＪＳＰ明朝"/>
      <family val="1"/>
    </font>
    <font>
      <sz val="11"/>
      <name val="ＭＳ Ｐ明朝"/>
      <family val="1"/>
    </font>
    <font>
      <sz val="14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 vertical="center"/>
      <protection/>
    </xf>
    <xf numFmtId="0" fontId="9" fillId="0" borderId="0">
      <alignment/>
      <protection/>
    </xf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2">
    <xf numFmtId="3" fontId="0" fillId="0" borderId="0" xfId="0" applyNumberFormat="1" applyAlignment="1">
      <alignment horizontal="center"/>
    </xf>
    <xf numFmtId="3" fontId="2" fillId="0" borderId="0" xfId="49" applyNumberFormat="1" applyFont="1" applyFill="1" applyAlignment="1">
      <alignment horizontal="center"/>
    </xf>
    <xf numFmtId="3" fontId="0" fillId="0" borderId="0" xfId="49" applyNumberFormat="1" applyFont="1" applyFill="1" applyAlignment="1">
      <alignment horizontal="center"/>
    </xf>
    <xf numFmtId="3" fontId="3" fillId="0" borderId="0" xfId="49" applyNumberFormat="1" applyFont="1" applyFill="1" applyAlignment="1">
      <alignment horizontal="left"/>
    </xf>
    <xf numFmtId="3" fontId="3" fillId="0" borderId="0" xfId="49" applyNumberFormat="1" applyFont="1" applyFill="1" applyAlignment="1">
      <alignment/>
    </xf>
    <xf numFmtId="3" fontId="0" fillId="0" borderId="0" xfId="49" applyNumberFormat="1" applyFont="1" applyFill="1" applyAlignment="1">
      <alignment/>
    </xf>
    <xf numFmtId="3" fontId="4" fillId="0" borderId="0" xfId="49" applyNumberFormat="1" applyFont="1" applyFill="1" applyAlignment="1">
      <alignment horizontal="left"/>
    </xf>
    <xf numFmtId="3" fontId="4" fillId="0" borderId="0" xfId="49" applyNumberFormat="1" applyFont="1" applyFill="1" applyAlignment="1">
      <alignment/>
    </xf>
    <xf numFmtId="3" fontId="0" fillId="0" borderId="0" xfId="49" applyNumberFormat="1" applyFont="1" applyFill="1" applyAlignment="1">
      <alignment horizontal="right"/>
    </xf>
    <xf numFmtId="3" fontId="5" fillId="0" borderId="10" xfId="49" applyNumberFormat="1" applyFont="1" applyFill="1" applyBorder="1" applyAlignment="1">
      <alignment/>
    </xf>
    <xf numFmtId="3" fontId="5" fillId="0" borderId="11" xfId="49" applyNumberFormat="1" applyFont="1" applyFill="1" applyBorder="1" applyAlignment="1">
      <alignment/>
    </xf>
    <xf numFmtId="3" fontId="5" fillId="0" borderId="12" xfId="49" applyNumberFormat="1" applyFont="1" applyFill="1" applyBorder="1" applyAlignment="1">
      <alignment/>
    </xf>
    <xf numFmtId="3" fontId="5" fillId="0" borderId="13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 horizontal="center"/>
    </xf>
    <xf numFmtId="3" fontId="5" fillId="0" borderId="14" xfId="49" applyNumberFormat="1" applyFont="1" applyFill="1" applyBorder="1" applyAlignment="1">
      <alignment/>
    </xf>
    <xf numFmtId="3" fontId="5" fillId="0" borderId="15" xfId="49" applyNumberFormat="1" applyFont="1" applyFill="1" applyBorder="1" applyAlignment="1">
      <alignment horizontal="left"/>
    </xf>
    <xf numFmtId="3" fontId="5" fillId="0" borderId="0" xfId="49" applyNumberFormat="1" applyFont="1" applyFill="1" applyBorder="1" applyAlignment="1">
      <alignment/>
    </xf>
    <xf numFmtId="3" fontId="5" fillId="0" borderId="15" xfId="49" applyNumberFormat="1" applyFont="1" applyFill="1" applyBorder="1" applyAlignment="1">
      <alignment horizontal="center"/>
    </xf>
    <xf numFmtId="3" fontId="5" fillId="0" borderId="15" xfId="49" applyNumberFormat="1" applyFont="1" applyFill="1" applyBorder="1" applyAlignment="1">
      <alignment/>
    </xf>
    <xf numFmtId="3" fontId="5" fillId="0" borderId="16" xfId="49" applyNumberFormat="1" applyFont="1" applyFill="1" applyBorder="1" applyAlignment="1">
      <alignment/>
    </xf>
    <xf numFmtId="3" fontId="5" fillId="0" borderId="17" xfId="49" applyNumberFormat="1" applyFont="1" applyFill="1" applyBorder="1" applyAlignment="1">
      <alignment/>
    </xf>
    <xf numFmtId="3" fontId="5" fillId="0" borderId="18" xfId="49" applyNumberFormat="1" applyFont="1" applyFill="1" applyBorder="1" applyAlignment="1">
      <alignment horizontal="center"/>
    </xf>
    <xf numFmtId="3" fontId="5" fillId="0" borderId="19" xfId="49" applyNumberFormat="1" applyFont="1" applyFill="1" applyBorder="1" applyAlignment="1">
      <alignment horizontal="center"/>
    </xf>
    <xf numFmtId="3" fontId="5" fillId="0" borderId="20" xfId="49" applyNumberFormat="1" applyFont="1" applyFill="1" applyBorder="1" applyAlignment="1">
      <alignment horizontal="center"/>
    </xf>
    <xf numFmtId="3" fontId="5" fillId="0" borderId="21" xfId="49" applyNumberFormat="1" applyFont="1" applyFill="1" applyBorder="1" applyAlignment="1">
      <alignment horizontal="center"/>
    </xf>
    <xf numFmtId="3" fontId="5" fillId="0" borderId="14" xfId="49" applyNumberFormat="1" applyFont="1" applyFill="1" applyBorder="1" applyAlignment="1">
      <alignment horizontal="distributed"/>
    </xf>
    <xf numFmtId="3" fontId="5" fillId="0" borderId="22" xfId="49" applyNumberFormat="1" applyFont="1" applyFill="1" applyBorder="1" applyAlignment="1">
      <alignment/>
    </xf>
    <xf numFmtId="3" fontId="5" fillId="0" borderId="15" xfId="49" applyNumberFormat="1" applyFont="1" applyFill="1" applyBorder="1" applyAlignment="1" applyProtection="1">
      <alignment/>
      <protection locked="0"/>
    </xf>
    <xf numFmtId="3" fontId="5" fillId="0" borderId="23" xfId="49" applyNumberFormat="1" applyFont="1" applyFill="1" applyBorder="1" applyAlignment="1">
      <alignment/>
    </xf>
    <xf numFmtId="3" fontId="5" fillId="0" borderId="24" xfId="49" applyNumberFormat="1" applyFont="1" applyFill="1" applyBorder="1" applyAlignment="1" applyProtection="1">
      <alignment/>
      <protection locked="0"/>
    </xf>
    <xf numFmtId="3" fontId="5" fillId="0" borderId="25" xfId="49" applyNumberFormat="1" applyFont="1" applyFill="1" applyBorder="1" applyAlignment="1" applyProtection="1">
      <alignment/>
      <protection locked="0"/>
    </xf>
    <xf numFmtId="3" fontId="5" fillId="0" borderId="26" xfId="49" applyNumberFormat="1" applyFont="1" applyFill="1" applyBorder="1" applyAlignment="1">
      <alignment/>
    </xf>
    <xf numFmtId="3" fontId="5" fillId="0" borderId="27" xfId="49" applyNumberFormat="1" applyFont="1" applyFill="1" applyBorder="1" applyAlignment="1" applyProtection="1">
      <alignment/>
      <protection locked="0"/>
    </xf>
    <xf numFmtId="3" fontId="5" fillId="0" borderId="27" xfId="49" applyNumberFormat="1" applyFont="1" applyFill="1" applyBorder="1" applyAlignment="1">
      <alignment/>
    </xf>
    <xf numFmtId="3" fontId="5" fillId="0" borderId="28" xfId="49" applyNumberFormat="1" applyFont="1" applyFill="1" applyBorder="1" applyAlignment="1">
      <alignment/>
    </xf>
    <xf numFmtId="3" fontId="5" fillId="0" borderId="29" xfId="49" applyNumberFormat="1" applyFont="1" applyFill="1" applyBorder="1" applyAlignment="1">
      <alignment horizontal="distributed"/>
    </xf>
    <xf numFmtId="3" fontId="5" fillId="0" borderId="30" xfId="49" applyNumberFormat="1" applyFont="1" applyFill="1" applyBorder="1" applyAlignment="1">
      <alignment/>
    </xf>
    <xf numFmtId="3" fontId="5" fillId="0" borderId="31" xfId="49" applyNumberFormat="1" applyFont="1" applyFill="1" applyBorder="1" applyAlignment="1">
      <alignment/>
    </xf>
    <xf numFmtId="3" fontId="5" fillId="0" borderId="32" xfId="49" applyNumberFormat="1" applyFont="1" applyFill="1" applyBorder="1" applyAlignment="1">
      <alignment horizontal="distributed"/>
    </xf>
    <xf numFmtId="3" fontId="5" fillId="0" borderId="33" xfId="49" applyNumberFormat="1" applyFont="1" applyFill="1" applyBorder="1" applyAlignment="1">
      <alignment/>
    </xf>
    <xf numFmtId="3" fontId="5" fillId="0" borderId="33" xfId="49" applyNumberFormat="1" applyFont="1" applyFill="1" applyBorder="1" applyAlignment="1" applyProtection="1">
      <alignment/>
      <protection locked="0"/>
    </xf>
    <xf numFmtId="3" fontId="5" fillId="0" borderId="34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 horizontal="left"/>
    </xf>
    <xf numFmtId="3" fontId="0" fillId="0" borderId="0" xfId="49" applyNumberFormat="1" applyFont="1" applyFill="1" applyBorder="1" applyAlignment="1" applyProtection="1">
      <alignment/>
      <protection locked="0"/>
    </xf>
    <xf numFmtId="3" fontId="0" fillId="0" borderId="0" xfId="49" applyNumberFormat="1" applyFont="1" applyFill="1" applyAlignment="1" applyProtection="1">
      <alignment/>
      <protection locked="0"/>
    </xf>
    <xf numFmtId="3" fontId="0" fillId="0" borderId="0" xfId="49" applyNumberFormat="1" applyFont="1" applyFill="1" applyAlignment="1">
      <alignment horizontal="left"/>
    </xf>
    <xf numFmtId="3" fontId="5" fillId="0" borderId="10" xfId="49" applyNumberFormat="1" applyFont="1" applyFill="1" applyBorder="1" applyAlignment="1">
      <alignment horizontal="center"/>
    </xf>
    <xf numFmtId="3" fontId="5" fillId="0" borderId="35" xfId="49" applyNumberFormat="1" applyFont="1" applyFill="1" applyBorder="1" applyAlignment="1">
      <alignment/>
    </xf>
    <xf numFmtId="3" fontId="5" fillId="0" borderId="14" xfId="49" applyNumberFormat="1" applyFont="1" applyFill="1" applyBorder="1" applyAlignment="1">
      <alignment horizontal="center"/>
    </xf>
    <xf numFmtId="3" fontId="5" fillId="0" borderId="20" xfId="49" applyNumberFormat="1" applyFont="1" applyFill="1" applyBorder="1" applyAlignment="1">
      <alignment/>
    </xf>
    <xf numFmtId="3" fontId="5" fillId="0" borderId="31" xfId="49" applyNumberFormat="1" applyFont="1" applyFill="1" applyBorder="1" applyAlignment="1">
      <alignment horizontal="center"/>
    </xf>
    <xf numFmtId="3" fontId="5" fillId="0" borderId="36" xfId="49" applyNumberFormat="1" applyFont="1" applyFill="1" applyBorder="1" applyAlignment="1">
      <alignment horizontal="center"/>
    </xf>
    <xf numFmtId="3" fontId="5" fillId="0" borderId="37" xfId="49" applyNumberFormat="1" applyFont="1" applyFill="1" applyBorder="1" applyAlignment="1">
      <alignment horizontal="center"/>
    </xf>
    <xf numFmtId="3" fontId="5" fillId="0" borderId="26" xfId="49" applyNumberFormat="1" applyFont="1" applyFill="1" applyBorder="1" applyAlignment="1">
      <alignment horizontal="center" vertical="center" wrapText="1"/>
    </xf>
    <xf numFmtId="3" fontId="5" fillId="0" borderId="37" xfId="49" applyNumberFormat="1" applyFont="1" applyFill="1" applyBorder="1" applyAlignment="1">
      <alignment/>
    </xf>
    <xf numFmtId="3" fontId="5" fillId="0" borderId="38" xfId="49" applyNumberFormat="1" applyFont="1" applyFill="1" applyBorder="1" applyAlignment="1">
      <alignment/>
    </xf>
    <xf numFmtId="3" fontId="5" fillId="0" borderId="36" xfId="49" applyNumberFormat="1" applyFont="1" applyFill="1" applyBorder="1" applyAlignment="1">
      <alignment horizontal="distributed"/>
    </xf>
    <xf numFmtId="3" fontId="5" fillId="0" borderId="26" xfId="49" applyNumberFormat="1" applyFont="1" applyFill="1" applyBorder="1" applyAlignment="1" applyProtection="1">
      <alignment/>
      <protection locked="0"/>
    </xf>
    <xf numFmtId="3" fontId="5" fillId="0" borderId="37" xfId="49" applyNumberFormat="1" applyFont="1" applyFill="1" applyBorder="1" applyAlignment="1" applyProtection="1">
      <alignment/>
      <protection locked="0"/>
    </xf>
    <xf numFmtId="3" fontId="5" fillId="0" borderId="38" xfId="49" applyNumberFormat="1" applyFont="1" applyFill="1" applyBorder="1" applyAlignment="1" applyProtection="1">
      <alignment/>
      <protection locked="0"/>
    </xf>
    <xf numFmtId="3" fontId="5" fillId="0" borderId="39" xfId="49" applyNumberFormat="1" applyFont="1" applyFill="1" applyBorder="1" applyAlignment="1">
      <alignment horizontal="right" vertical="center"/>
    </xf>
    <xf numFmtId="3" fontId="5" fillId="0" borderId="40" xfId="49" applyNumberFormat="1" applyFont="1" applyFill="1" applyBorder="1" applyAlignment="1">
      <alignment horizontal="distributed"/>
    </xf>
    <xf numFmtId="3" fontId="5" fillId="0" borderId="41" xfId="49" applyNumberFormat="1" applyFont="1" applyFill="1" applyBorder="1" applyAlignment="1">
      <alignment horizontal="right"/>
    </xf>
    <xf numFmtId="3" fontId="5" fillId="0" borderId="41" xfId="49" applyNumberFormat="1" applyFont="1" applyFill="1" applyBorder="1" applyAlignment="1">
      <alignment/>
    </xf>
    <xf numFmtId="3" fontId="5" fillId="0" borderId="41" xfId="49" applyNumberFormat="1" applyFont="1" applyFill="1" applyBorder="1" applyAlignment="1" applyProtection="1">
      <alignment/>
      <protection locked="0"/>
    </xf>
    <xf numFmtId="3" fontId="5" fillId="0" borderId="42" xfId="49" applyNumberFormat="1" applyFont="1" applyFill="1" applyBorder="1" applyAlignment="1">
      <alignment/>
    </xf>
    <xf numFmtId="3" fontId="5" fillId="0" borderId="32" xfId="49" applyNumberFormat="1" applyFont="1" applyFill="1" applyBorder="1" applyAlignment="1" applyProtection="1">
      <alignment horizontal="distributed" shrinkToFit="1"/>
      <protection/>
    </xf>
    <xf numFmtId="3" fontId="5" fillId="0" borderId="43" xfId="49" applyNumberFormat="1" applyFont="1" applyFill="1" applyBorder="1" applyAlignment="1">
      <alignment/>
    </xf>
    <xf numFmtId="3" fontId="5" fillId="0" borderId="43" xfId="49" applyNumberFormat="1" applyFont="1" applyFill="1" applyBorder="1" applyAlignment="1" applyProtection="1">
      <alignment/>
      <protection locked="0"/>
    </xf>
    <xf numFmtId="3" fontId="5" fillId="0" borderId="44" xfId="49" applyNumberFormat="1" applyFont="1" applyFill="1" applyBorder="1" applyAlignment="1">
      <alignment/>
    </xf>
    <xf numFmtId="3" fontId="4" fillId="0" borderId="0" xfId="49" applyNumberFormat="1" applyFont="1" applyFill="1" applyAlignment="1">
      <alignment horizontal="center"/>
    </xf>
    <xf numFmtId="3" fontId="5" fillId="0" borderId="10" xfId="49" applyNumberFormat="1" applyFont="1" applyFill="1" applyBorder="1" applyAlignment="1">
      <alignment horizontal="distributed"/>
    </xf>
    <xf numFmtId="3" fontId="5" fillId="0" borderId="45" xfId="49" applyNumberFormat="1" applyFont="1" applyFill="1" applyBorder="1" applyAlignment="1">
      <alignment horizontal="distributed"/>
    </xf>
    <xf numFmtId="3" fontId="6" fillId="0" borderId="0" xfId="49" applyNumberFormat="1" applyFont="1" applyFill="1" applyAlignment="1">
      <alignment horizontal="center" vertical="center"/>
    </xf>
    <xf numFmtId="3" fontId="6" fillId="0" borderId="0" xfId="49" applyNumberFormat="1" applyFont="1" applyFill="1" applyAlignment="1">
      <alignment/>
    </xf>
    <xf numFmtId="199" fontId="5" fillId="0" borderId="27" xfId="49" applyNumberFormat="1" applyFont="1" applyFill="1" applyBorder="1" applyAlignment="1">
      <alignment/>
    </xf>
    <xf numFmtId="199" fontId="5" fillId="0" borderId="30" xfId="49" applyNumberFormat="1" applyFont="1" applyFill="1" applyBorder="1" applyAlignment="1">
      <alignment/>
    </xf>
    <xf numFmtId="199" fontId="5" fillId="0" borderId="26" xfId="49" applyNumberFormat="1" applyFont="1" applyFill="1" applyBorder="1" applyAlignment="1">
      <alignment/>
    </xf>
    <xf numFmtId="199" fontId="5" fillId="0" borderId="15" xfId="49" applyNumberFormat="1" applyFont="1" applyFill="1" applyBorder="1" applyAlignment="1">
      <alignment/>
    </xf>
    <xf numFmtId="199" fontId="5" fillId="0" borderId="11" xfId="49" applyNumberFormat="1" applyFont="1" applyFill="1" applyBorder="1" applyAlignment="1">
      <alignment/>
    </xf>
    <xf numFmtId="199" fontId="5" fillId="0" borderId="46" xfId="49" applyNumberFormat="1" applyFont="1" applyFill="1" applyBorder="1" applyAlignment="1">
      <alignment/>
    </xf>
    <xf numFmtId="199" fontId="5" fillId="0" borderId="47" xfId="49" applyNumberFormat="1" applyFont="1" applyFill="1" applyBorder="1" applyAlignment="1">
      <alignment/>
    </xf>
    <xf numFmtId="199" fontId="5" fillId="0" borderId="48" xfId="49" applyNumberFormat="1" applyFont="1" applyFill="1" applyBorder="1" applyAlignment="1">
      <alignment/>
    </xf>
    <xf numFmtId="199" fontId="5" fillId="0" borderId="49" xfId="49" applyNumberFormat="1" applyFont="1" applyFill="1" applyBorder="1" applyAlignment="1">
      <alignment/>
    </xf>
    <xf numFmtId="199" fontId="5" fillId="0" borderId="37" xfId="49" applyNumberFormat="1" applyFont="1" applyFill="1" applyBorder="1" applyAlignment="1">
      <alignment/>
    </xf>
    <xf numFmtId="199" fontId="5" fillId="0" borderId="43" xfId="49" applyNumberFormat="1" applyFont="1" applyFill="1" applyBorder="1" applyAlignment="1">
      <alignment/>
    </xf>
    <xf numFmtId="199" fontId="5" fillId="0" borderId="33" xfId="49" applyNumberFormat="1" applyFont="1" applyFill="1" applyBorder="1" applyAlignment="1">
      <alignment/>
    </xf>
    <xf numFmtId="4" fontId="5" fillId="0" borderId="28" xfId="49" applyNumberFormat="1" applyFont="1" applyFill="1" applyBorder="1" applyAlignment="1">
      <alignment/>
    </xf>
    <xf numFmtId="4" fontId="5" fillId="0" borderId="50" xfId="49" applyNumberFormat="1" applyFont="1" applyFill="1" applyBorder="1" applyAlignment="1">
      <alignment/>
    </xf>
    <xf numFmtId="4" fontId="5" fillId="0" borderId="38" xfId="49" applyNumberFormat="1" applyFont="1" applyFill="1" applyBorder="1" applyAlignment="1">
      <alignment/>
    </xf>
    <xf numFmtId="3" fontId="5" fillId="0" borderId="0" xfId="49" applyNumberFormat="1" applyFont="1" applyFill="1" applyAlignment="1">
      <alignment horizontal="right"/>
    </xf>
    <xf numFmtId="200" fontId="5" fillId="0" borderId="43" xfId="49" applyNumberFormat="1" applyFont="1" applyFill="1" applyBorder="1" applyAlignment="1">
      <alignment/>
    </xf>
    <xf numFmtId="200" fontId="5" fillId="0" borderId="43" xfId="49" applyNumberFormat="1" applyFont="1" applyFill="1" applyBorder="1" applyAlignment="1" applyProtection="1">
      <alignment horizontal="right"/>
      <protection locked="0"/>
    </xf>
    <xf numFmtId="200" fontId="5" fillId="0" borderId="33" xfId="49" applyNumberFormat="1" applyFont="1" applyFill="1" applyBorder="1" applyAlignment="1">
      <alignment/>
    </xf>
    <xf numFmtId="200" fontId="5" fillId="0" borderId="30" xfId="49" applyNumberFormat="1" applyFont="1" applyFill="1" applyBorder="1" applyAlignment="1">
      <alignment/>
    </xf>
    <xf numFmtId="200" fontId="5" fillId="0" borderId="41" xfId="49" applyNumberFormat="1" applyFont="1" applyFill="1" applyBorder="1" applyAlignment="1">
      <alignment/>
    </xf>
    <xf numFmtId="200" fontId="5" fillId="0" borderId="41" xfId="49" applyNumberFormat="1" applyFont="1" applyFill="1" applyBorder="1" applyAlignment="1" applyProtection="1">
      <alignment/>
      <protection locked="0"/>
    </xf>
    <xf numFmtId="38" fontId="5" fillId="0" borderId="39" xfId="49" applyFont="1" applyFill="1" applyBorder="1" applyAlignment="1">
      <alignment horizontal="right"/>
    </xf>
    <xf numFmtId="3" fontId="5" fillId="0" borderId="30" xfId="49" applyNumberFormat="1" applyFont="1" applyFill="1" applyBorder="1" applyAlignment="1" applyProtection="1">
      <alignment/>
      <protection locked="0"/>
    </xf>
    <xf numFmtId="38" fontId="5" fillId="0" borderId="46" xfId="49" applyFont="1" applyFill="1" applyBorder="1" applyAlignment="1">
      <alignment horizontal="right"/>
    </xf>
    <xf numFmtId="38" fontId="5" fillId="0" borderId="51" xfId="49" applyFont="1" applyFill="1" applyBorder="1" applyAlignment="1">
      <alignment horizontal="right"/>
    </xf>
    <xf numFmtId="200" fontId="5" fillId="0" borderId="33" xfId="49" applyNumberFormat="1" applyFont="1" applyFill="1" applyBorder="1" applyAlignment="1">
      <alignment horizontal="right"/>
    </xf>
    <xf numFmtId="3" fontId="5" fillId="0" borderId="30" xfId="49" applyNumberFormat="1" applyFont="1" applyFill="1" applyBorder="1" applyAlignment="1">
      <alignment horizontal="right"/>
    </xf>
    <xf numFmtId="49" fontId="5" fillId="0" borderId="0" xfId="49" applyNumberFormat="1" applyFont="1" applyFill="1" applyAlignment="1">
      <alignment horizontal="left" vertical="center" textRotation="180"/>
    </xf>
    <xf numFmtId="3" fontId="5" fillId="0" borderId="52" xfId="49" applyNumberFormat="1" applyFont="1" applyFill="1" applyBorder="1" applyAlignment="1">
      <alignment horizontal="center" vertical="center" wrapText="1"/>
    </xf>
    <xf numFmtId="3" fontId="0" fillId="0" borderId="23" xfId="49" applyNumberFormat="1" applyFont="1" applyFill="1" applyBorder="1" applyAlignment="1">
      <alignment horizontal="center" vertical="center" wrapText="1"/>
    </xf>
    <xf numFmtId="3" fontId="6" fillId="0" borderId="0" xfId="49" applyNumberFormat="1" applyFont="1" applyFill="1" applyAlignment="1">
      <alignment horizontal="center" vertical="center"/>
    </xf>
    <xf numFmtId="3" fontId="0" fillId="0" borderId="0" xfId="49" applyNumberFormat="1" applyFont="1" applyFill="1" applyAlignment="1">
      <alignment horizontal="left"/>
    </xf>
    <xf numFmtId="3" fontId="5" fillId="0" borderId="23" xfId="49" applyNumberFormat="1" applyFont="1" applyFill="1" applyBorder="1" applyAlignment="1">
      <alignment horizontal="center" vertical="center" wrapText="1"/>
    </xf>
    <xf numFmtId="3" fontId="5" fillId="0" borderId="26" xfId="49" applyNumberFormat="1" applyFont="1" applyFill="1" applyBorder="1" applyAlignment="1">
      <alignment horizontal="center" vertical="center" wrapText="1"/>
    </xf>
    <xf numFmtId="3" fontId="5" fillId="0" borderId="11" xfId="49" applyNumberFormat="1" applyFont="1" applyFill="1" applyBorder="1" applyAlignment="1">
      <alignment horizontal="center" vertical="center"/>
    </xf>
    <xf numFmtId="3" fontId="5" fillId="0" borderId="12" xfId="49" applyNumberFormat="1" applyFont="1" applyFill="1" applyBorder="1" applyAlignment="1">
      <alignment horizontal="center" vertical="center"/>
    </xf>
    <xf numFmtId="3" fontId="5" fillId="0" borderId="53" xfId="49" applyNumberFormat="1" applyFont="1" applyFill="1" applyBorder="1" applyAlignment="1">
      <alignment horizontal="center" vertical="center"/>
    </xf>
    <xf numFmtId="3" fontId="5" fillId="0" borderId="54" xfId="49" applyNumberFormat="1" applyFont="1" applyFill="1" applyBorder="1" applyAlignment="1">
      <alignment horizontal="center" vertical="center"/>
    </xf>
    <xf numFmtId="3" fontId="5" fillId="0" borderId="55" xfId="49" applyNumberFormat="1" applyFont="1" applyFill="1" applyBorder="1" applyAlignment="1">
      <alignment horizontal="center" vertical="center"/>
    </xf>
    <xf numFmtId="3" fontId="5" fillId="0" borderId="56" xfId="49" applyNumberFormat="1" applyFont="1" applyFill="1" applyBorder="1" applyAlignment="1">
      <alignment horizontal="center" vertical="center"/>
    </xf>
    <xf numFmtId="3" fontId="5" fillId="0" borderId="15" xfId="49" applyNumberFormat="1" applyFont="1" applyFill="1" applyBorder="1" applyAlignment="1">
      <alignment horizontal="center" vertical="center"/>
    </xf>
    <xf numFmtId="3" fontId="5" fillId="0" borderId="0" xfId="49" applyNumberFormat="1" applyFont="1" applyFill="1" applyBorder="1" applyAlignment="1">
      <alignment horizontal="center" vertical="center"/>
    </xf>
    <xf numFmtId="3" fontId="5" fillId="0" borderId="57" xfId="49" applyNumberFormat="1" applyFont="1" applyFill="1" applyBorder="1" applyAlignment="1">
      <alignment horizontal="center" vertical="center"/>
    </xf>
    <xf numFmtId="3" fontId="5" fillId="0" borderId="52" xfId="49" applyNumberFormat="1" applyFont="1" applyFill="1" applyBorder="1" applyAlignment="1">
      <alignment horizontal="center" vertical="center"/>
    </xf>
    <xf numFmtId="3" fontId="5" fillId="0" borderId="26" xfId="49" applyNumberFormat="1" applyFont="1" applyFill="1" applyBorder="1" applyAlignment="1">
      <alignment horizontal="center" vertical="center"/>
    </xf>
    <xf numFmtId="3" fontId="6" fillId="0" borderId="0" xfId="49" applyNumberFormat="1" applyFont="1" applyFill="1" applyAlignment="1">
      <alignment horizontal="center"/>
    </xf>
    <xf numFmtId="3" fontId="5" fillId="0" borderId="15" xfId="49" applyNumberFormat="1" applyFont="1" applyFill="1" applyBorder="1" applyAlignment="1">
      <alignment horizontal="center"/>
    </xf>
    <xf numFmtId="3" fontId="0" fillId="0" borderId="0" xfId="49" applyNumberFormat="1" applyFont="1" applyFill="1" applyAlignment="1">
      <alignment horizontal="center"/>
    </xf>
    <xf numFmtId="3" fontId="0" fillId="0" borderId="57" xfId="49" applyNumberFormat="1" applyFont="1" applyFill="1" applyBorder="1" applyAlignment="1">
      <alignment horizontal="center"/>
    </xf>
    <xf numFmtId="3" fontId="0" fillId="0" borderId="16" xfId="49" applyNumberFormat="1" applyFont="1" applyFill="1" applyBorder="1" applyAlignment="1">
      <alignment horizontal="center"/>
    </xf>
    <xf numFmtId="3" fontId="5" fillId="0" borderId="58" xfId="49" applyNumberFormat="1" applyFont="1" applyFill="1" applyBorder="1" applyAlignment="1">
      <alignment horizontal="center"/>
    </xf>
    <xf numFmtId="3" fontId="5" fillId="0" borderId="59" xfId="49" applyNumberFormat="1" applyFont="1" applyFill="1" applyBorder="1" applyAlignment="1">
      <alignment horizontal="center"/>
    </xf>
    <xf numFmtId="3" fontId="5" fillId="0" borderId="60" xfId="49" applyNumberFormat="1" applyFont="1" applyFill="1" applyBorder="1" applyAlignment="1">
      <alignment horizontal="center"/>
    </xf>
    <xf numFmtId="3" fontId="5" fillId="0" borderId="23" xfId="49" applyNumberFormat="1" applyFont="1" applyFill="1" applyBorder="1" applyAlignment="1">
      <alignment horizontal="center" vertical="center"/>
    </xf>
    <xf numFmtId="200" fontId="5" fillId="0" borderId="61" xfId="49" applyNumberFormat="1" applyFont="1" applyFill="1" applyBorder="1" applyAlignment="1">
      <alignment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 5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3"/>
  <sheetViews>
    <sheetView tabSelected="1" view="pageLayout" zoomScaleSheetLayoutView="100" workbookViewId="0" topLeftCell="J26">
      <selection activeCell="N39" sqref="N39"/>
    </sheetView>
  </sheetViews>
  <sheetFormatPr defaultColWidth="10.625" defaultRowHeight="10.5" customHeight="1"/>
  <cols>
    <col min="1" max="1" width="7.375" style="2" customWidth="1"/>
    <col min="2" max="2" width="13.125" style="2" customWidth="1"/>
    <col min="3" max="3" width="14.00390625" style="2" customWidth="1"/>
    <col min="4" max="4" width="13.125" style="2" customWidth="1"/>
    <col min="5" max="5" width="13.625" style="2" customWidth="1"/>
    <col min="6" max="15" width="12.75390625" style="2" customWidth="1"/>
    <col min="16" max="16" width="1.625" style="2" hidden="1" customWidth="1"/>
    <col min="17" max="17" width="10.625" style="2" customWidth="1"/>
    <col min="18" max="21" width="8.625" style="2" customWidth="1"/>
    <col min="22" max="23" width="9.00390625" style="2" customWidth="1"/>
    <col min="24" max="24" width="9.375" style="2" customWidth="1"/>
    <col min="25" max="27" width="8.625" style="2" customWidth="1"/>
    <col min="28" max="28" width="10.625" style="2" customWidth="1"/>
    <col min="29" max="29" width="10.75390625" style="2" bestFit="1" customWidth="1"/>
    <col min="30" max="30" width="6.625" style="2" customWidth="1"/>
    <col min="31" max="31" width="10.625" style="2" customWidth="1"/>
    <col min="32" max="32" width="2.625" style="2" customWidth="1"/>
    <col min="33" max="33" width="1.625" style="2" customWidth="1"/>
    <col min="34" max="34" width="7.375" style="2" customWidth="1"/>
    <col min="35" max="36" width="10.625" style="2" customWidth="1"/>
    <col min="37" max="48" width="8.625" style="2" customWidth="1"/>
    <col min="49" max="49" width="3.00390625" style="2" customWidth="1"/>
    <col min="50" max="16384" width="10.625" style="2" customWidth="1"/>
  </cols>
  <sheetData>
    <row r="1" spans="1:3" ht="10.5" customHeight="1">
      <c r="A1" s="104" t="s">
        <v>58</v>
      </c>
      <c r="B1" s="1"/>
      <c r="C1" s="1"/>
    </row>
    <row r="2" spans="1:15" ht="14.25">
      <c r="A2" s="104"/>
      <c r="B2" s="3" t="s">
        <v>32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 customHeight="1" thickBot="1">
      <c r="A3" s="104"/>
      <c r="B3" s="6" t="s">
        <v>44</v>
      </c>
      <c r="C3" s="7"/>
      <c r="D3" s="5"/>
      <c r="E3" s="5"/>
      <c r="F3" s="5"/>
      <c r="G3" s="5"/>
      <c r="H3" s="5"/>
      <c r="I3" s="5"/>
      <c r="J3" s="5"/>
      <c r="K3" s="5"/>
      <c r="L3" s="5"/>
      <c r="N3" s="91" t="s">
        <v>59</v>
      </c>
      <c r="O3" s="8"/>
    </row>
    <row r="4" spans="1:49" ht="15.75" customHeight="1">
      <c r="A4" s="104"/>
      <c r="B4" s="9"/>
      <c r="C4" s="10"/>
      <c r="D4" s="11"/>
      <c r="E4" s="11"/>
      <c r="F4" s="10"/>
      <c r="G4" s="11"/>
      <c r="H4" s="11"/>
      <c r="I4" s="10"/>
      <c r="J4" s="11"/>
      <c r="K4" s="11"/>
      <c r="L4" s="10"/>
      <c r="M4" s="11"/>
      <c r="N4" s="12"/>
      <c r="O4" s="13"/>
      <c r="AD4" s="13"/>
      <c r="AW4" s="14"/>
    </row>
    <row r="5" spans="1:49" ht="15.75" customHeight="1">
      <c r="A5" s="104"/>
      <c r="B5" s="15"/>
      <c r="C5" s="16" t="s">
        <v>46</v>
      </c>
      <c r="D5" s="17"/>
      <c r="E5" s="17"/>
      <c r="F5" s="123" t="s">
        <v>37</v>
      </c>
      <c r="G5" s="124"/>
      <c r="H5" s="125"/>
      <c r="I5" s="123" t="s">
        <v>38</v>
      </c>
      <c r="J5" s="124"/>
      <c r="K5" s="125"/>
      <c r="L5" s="123" t="s">
        <v>56</v>
      </c>
      <c r="M5" s="124"/>
      <c r="N5" s="126"/>
      <c r="O5" s="13"/>
      <c r="AD5" s="13"/>
      <c r="AW5" s="14"/>
    </row>
    <row r="6" spans="1:49" ht="15.75" customHeight="1">
      <c r="A6" s="104"/>
      <c r="B6" s="15"/>
      <c r="C6" s="19"/>
      <c r="D6" s="17"/>
      <c r="E6" s="17"/>
      <c r="F6" s="19"/>
      <c r="G6" s="17"/>
      <c r="H6" s="17"/>
      <c r="I6" s="19"/>
      <c r="J6" s="17"/>
      <c r="K6" s="17"/>
      <c r="L6" s="19"/>
      <c r="M6" s="17"/>
      <c r="N6" s="20"/>
      <c r="O6" s="13"/>
      <c r="AD6" s="13"/>
      <c r="AW6" s="14"/>
    </row>
    <row r="7" spans="1:49" ht="15.75" customHeight="1" thickBot="1">
      <c r="A7" s="104"/>
      <c r="B7" s="21"/>
      <c r="C7" s="22" t="s">
        <v>12</v>
      </c>
      <c r="D7" s="22" t="s">
        <v>13</v>
      </c>
      <c r="E7" s="22" t="s">
        <v>14</v>
      </c>
      <c r="F7" s="22" t="s">
        <v>15</v>
      </c>
      <c r="G7" s="22" t="s">
        <v>13</v>
      </c>
      <c r="H7" s="22" t="s">
        <v>14</v>
      </c>
      <c r="I7" s="23" t="s">
        <v>3</v>
      </c>
      <c r="J7" s="24" t="s">
        <v>13</v>
      </c>
      <c r="K7" s="24" t="s">
        <v>14</v>
      </c>
      <c r="L7" s="24" t="s">
        <v>3</v>
      </c>
      <c r="M7" s="24" t="s">
        <v>13</v>
      </c>
      <c r="N7" s="25" t="s">
        <v>14</v>
      </c>
      <c r="O7" s="13"/>
      <c r="AD7" s="13"/>
      <c r="AW7" s="14"/>
    </row>
    <row r="8" spans="1:49" ht="15.75" customHeight="1" thickBot="1">
      <c r="A8" s="104"/>
      <c r="B8" s="26" t="s">
        <v>19</v>
      </c>
      <c r="C8" s="27">
        <f>D8+E8</f>
        <v>126933000</v>
      </c>
      <c r="D8" s="33">
        <v>61766000</v>
      </c>
      <c r="E8" s="99">
        <v>65167000</v>
      </c>
      <c r="F8" s="29">
        <f>G8+H8</f>
        <v>976978</v>
      </c>
      <c r="G8" s="30">
        <v>501880</v>
      </c>
      <c r="H8" s="31">
        <v>475098</v>
      </c>
      <c r="I8" s="32">
        <f>J8+K8</f>
        <v>1307748</v>
      </c>
      <c r="J8" s="33">
        <v>674733</v>
      </c>
      <c r="K8" s="33">
        <v>633015</v>
      </c>
      <c r="L8" s="34">
        <f>F8-I8</f>
        <v>-330770</v>
      </c>
      <c r="M8" s="34">
        <f>G8-J8</f>
        <v>-172853</v>
      </c>
      <c r="N8" s="35">
        <f>H8-K8</f>
        <v>-157917</v>
      </c>
      <c r="O8" s="13"/>
      <c r="AD8" s="13"/>
      <c r="AW8" s="14"/>
    </row>
    <row r="9" spans="1:49" ht="15.75" customHeight="1" thickBot="1">
      <c r="A9" s="104"/>
      <c r="B9" s="36" t="s">
        <v>24</v>
      </c>
      <c r="C9" s="29">
        <f>SUM(D9:E9)</f>
        <v>2022785</v>
      </c>
      <c r="D9" s="98">
        <v>979886</v>
      </c>
      <c r="E9" s="98">
        <v>1042899</v>
      </c>
      <c r="F9" s="37">
        <f>G9+H9</f>
        <v>14831</v>
      </c>
      <c r="G9" s="33">
        <v>7549</v>
      </c>
      <c r="H9" s="33">
        <v>7282</v>
      </c>
      <c r="I9" s="37">
        <f>J9+K9</f>
        <v>22471</v>
      </c>
      <c r="J9" s="33">
        <v>11521</v>
      </c>
      <c r="K9" s="33">
        <v>10950</v>
      </c>
      <c r="L9" s="34">
        <f aca="true" t="shared" si="0" ref="L9:N11">F9-I9</f>
        <v>-7640</v>
      </c>
      <c r="M9" s="34">
        <f t="shared" si="0"/>
        <v>-3972</v>
      </c>
      <c r="N9" s="35">
        <f t="shared" si="0"/>
        <v>-3668</v>
      </c>
      <c r="O9" s="13"/>
      <c r="AD9" s="13"/>
      <c r="AW9" s="14"/>
    </row>
    <row r="10" spans="1:49" ht="15.75" customHeight="1" thickBot="1">
      <c r="A10" s="104"/>
      <c r="B10" s="36" t="s">
        <v>25</v>
      </c>
      <c r="C10" s="37">
        <f>C11+C12</f>
        <v>128753</v>
      </c>
      <c r="D10" s="34">
        <f>SUM(D11:D12)</f>
        <v>62512</v>
      </c>
      <c r="E10" s="34">
        <f>SUM(E11:E12)</f>
        <v>66241</v>
      </c>
      <c r="F10" s="37">
        <f>SUM(G10:H10)</f>
        <v>827</v>
      </c>
      <c r="G10" s="34">
        <f>G11+G12</f>
        <v>450</v>
      </c>
      <c r="H10" s="34">
        <f>H11+H12</f>
        <v>377</v>
      </c>
      <c r="I10" s="37">
        <f>SUM(I11:I12)</f>
        <v>1800</v>
      </c>
      <c r="J10" s="37">
        <f>SUM(J11:J12)</f>
        <v>877</v>
      </c>
      <c r="K10" s="37">
        <f>SUM(K11:K12)</f>
        <v>923</v>
      </c>
      <c r="L10" s="34">
        <f>F10-I10</f>
        <v>-973</v>
      </c>
      <c r="M10" s="34">
        <f t="shared" si="0"/>
        <v>-427</v>
      </c>
      <c r="N10" s="35">
        <f t="shared" si="0"/>
        <v>-546</v>
      </c>
      <c r="O10" s="13"/>
      <c r="AD10" s="13"/>
      <c r="AW10" s="14"/>
    </row>
    <row r="11" spans="1:49" ht="15.75" customHeight="1">
      <c r="A11" s="104"/>
      <c r="B11" s="26" t="s">
        <v>26</v>
      </c>
      <c r="C11" s="29">
        <f>SUM(D11:E11)</f>
        <v>78319</v>
      </c>
      <c r="D11" s="100">
        <v>38113</v>
      </c>
      <c r="E11" s="100">
        <v>40206</v>
      </c>
      <c r="F11" s="29">
        <f>G11+H11</f>
        <v>536</v>
      </c>
      <c r="G11" s="28">
        <v>280</v>
      </c>
      <c r="H11" s="28">
        <v>256</v>
      </c>
      <c r="I11" s="29">
        <f>J11+K11</f>
        <v>1035</v>
      </c>
      <c r="J11" s="28">
        <v>522</v>
      </c>
      <c r="K11" s="28">
        <v>513</v>
      </c>
      <c r="L11" s="19">
        <f t="shared" si="0"/>
        <v>-499</v>
      </c>
      <c r="M11" s="19">
        <f t="shared" si="0"/>
        <v>-242</v>
      </c>
      <c r="N11" s="38">
        <f t="shared" si="0"/>
        <v>-257</v>
      </c>
      <c r="O11" s="13"/>
      <c r="AD11" s="13"/>
      <c r="AW11" s="14"/>
    </row>
    <row r="12" spans="1:49" ht="15.75" customHeight="1" thickBot="1">
      <c r="A12" s="104"/>
      <c r="B12" s="39" t="s">
        <v>27</v>
      </c>
      <c r="C12" s="40">
        <f>SUM(D12:E12)</f>
        <v>50434</v>
      </c>
      <c r="D12" s="101">
        <v>24399</v>
      </c>
      <c r="E12" s="101">
        <v>26035</v>
      </c>
      <c r="F12" s="40">
        <f>G12+H12</f>
        <v>291</v>
      </c>
      <c r="G12" s="40">
        <v>170</v>
      </c>
      <c r="H12" s="41">
        <v>121</v>
      </c>
      <c r="I12" s="40">
        <f>J12+K12</f>
        <v>765</v>
      </c>
      <c r="J12" s="40">
        <v>355</v>
      </c>
      <c r="K12" s="41">
        <v>410</v>
      </c>
      <c r="L12" s="40">
        <f>F12-I12</f>
        <v>-474</v>
      </c>
      <c r="M12" s="40">
        <f>G12-J12</f>
        <v>-185</v>
      </c>
      <c r="N12" s="42">
        <f>H12-K12</f>
        <v>-289</v>
      </c>
      <c r="O12" s="14"/>
      <c r="AD12" s="14"/>
      <c r="AW12" s="14"/>
    </row>
    <row r="13" spans="1:3" ht="15" customHeight="1">
      <c r="A13" s="104"/>
      <c r="C13" s="43" t="s">
        <v>61</v>
      </c>
    </row>
    <row r="14" spans="1:34" ht="15" customHeight="1">
      <c r="A14" s="104"/>
      <c r="C14" s="43" t="s">
        <v>64</v>
      </c>
      <c r="R14" s="14"/>
      <c r="S14" s="14"/>
      <c r="T14" s="14"/>
      <c r="U14" s="14"/>
      <c r="V14" s="44"/>
      <c r="W14" s="44"/>
      <c r="X14" s="45"/>
      <c r="Y14" s="45"/>
      <c r="Z14" s="45"/>
      <c r="AA14" s="45"/>
      <c r="AB14" s="45"/>
      <c r="AD14" s="45"/>
      <c r="AE14" s="45"/>
      <c r="AF14" s="45"/>
      <c r="AG14" s="45"/>
      <c r="AH14" s="45"/>
    </row>
    <row r="15" spans="1:23" ht="13.5" customHeight="1" thickBot="1">
      <c r="A15" s="104"/>
      <c r="C15" s="46"/>
      <c r="Q15" s="46"/>
      <c r="V15" s="45"/>
      <c r="W15" s="45"/>
    </row>
    <row r="16" spans="1:13" ht="18" customHeight="1" hidden="1" thickBot="1">
      <c r="A16" s="104"/>
      <c r="M16" s="2" t="s">
        <v>33</v>
      </c>
    </row>
    <row r="17" spans="1:14" ht="15.75" customHeight="1">
      <c r="A17" s="104"/>
      <c r="B17" s="47"/>
      <c r="C17" s="111" t="s">
        <v>28</v>
      </c>
      <c r="D17" s="112"/>
      <c r="E17" s="113"/>
      <c r="F17" s="10"/>
      <c r="G17" s="111" t="s">
        <v>42</v>
      </c>
      <c r="H17" s="112"/>
      <c r="I17" s="113"/>
      <c r="J17" s="127" t="s">
        <v>34</v>
      </c>
      <c r="K17" s="128"/>
      <c r="L17" s="129"/>
      <c r="M17" s="10"/>
      <c r="N17" s="48"/>
    </row>
    <row r="18" spans="1:14" ht="15.75" customHeight="1">
      <c r="A18" s="104"/>
      <c r="B18" s="49"/>
      <c r="C18" s="114"/>
      <c r="D18" s="115"/>
      <c r="E18" s="116"/>
      <c r="F18" s="18" t="s">
        <v>0</v>
      </c>
      <c r="G18" s="117"/>
      <c r="H18" s="118"/>
      <c r="I18" s="119"/>
      <c r="J18" s="120" t="s">
        <v>3</v>
      </c>
      <c r="K18" s="105" t="s">
        <v>36</v>
      </c>
      <c r="L18" s="105" t="s">
        <v>35</v>
      </c>
      <c r="M18" s="19"/>
      <c r="N18" s="38"/>
    </row>
    <row r="19" spans="1:29" ht="15.75" customHeight="1">
      <c r="A19" s="104"/>
      <c r="B19" s="49"/>
      <c r="C19" s="50"/>
      <c r="D19" s="50"/>
      <c r="E19" s="50"/>
      <c r="F19" s="19"/>
      <c r="G19" s="114"/>
      <c r="H19" s="115"/>
      <c r="I19" s="116"/>
      <c r="J19" s="130"/>
      <c r="K19" s="109"/>
      <c r="L19" s="109"/>
      <c r="M19" s="18" t="s">
        <v>4</v>
      </c>
      <c r="N19" s="51" t="s">
        <v>5</v>
      </c>
      <c r="AC19" s="2" t="s">
        <v>31</v>
      </c>
    </row>
    <row r="20" spans="1:14" ht="15.75" customHeight="1">
      <c r="A20" s="104"/>
      <c r="B20" s="49"/>
      <c r="C20" s="18" t="s">
        <v>3</v>
      </c>
      <c r="D20" s="18" t="s">
        <v>13</v>
      </c>
      <c r="E20" s="18" t="s">
        <v>14</v>
      </c>
      <c r="F20" s="18" t="s">
        <v>16</v>
      </c>
      <c r="G20" s="120" t="s">
        <v>20</v>
      </c>
      <c r="H20" s="120" t="s">
        <v>21</v>
      </c>
      <c r="I20" s="120" t="s">
        <v>22</v>
      </c>
      <c r="J20" s="130"/>
      <c r="K20" s="109"/>
      <c r="L20" s="109"/>
      <c r="M20" s="19"/>
      <c r="N20" s="38"/>
    </row>
    <row r="21" spans="1:14" ht="15.75" customHeight="1" thickBot="1">
      <c r="A21" s="104"/>
      <c r="B21" s="52"/>
      <c r="C21" s="53"/>
      <c r="D21" s="53"/>
      <c r="E21" s="53"/>
      <c r="F21" s="53"/>
      <c r="G21" s="121"/>
      <c r="H21" s="121"/>
      <c r="I21" s="121"/>
      <c r="J21" s="121"/>
      <c r="K21" s="110"/>
      <c r="L21" s="110"/>
      <c r="M21" s="55"/>
      <c r="N21" s="56"/>
    </row>
    <row r="22" spans="1:14" ht="15.75" customHeight="1" thickBot="1">
      <c r="A22" s="104"/>
      <c r="B22" s="57" t="s">
        <v>19</v>
      </c>
      <c r="C22" s="32">
        <f>D22+E22</f>
        <v>1928</v>
      </c>
      <c r="D22" s="58">
        <v>980</v>
      </c>
      <c r="E22" s="59">
        <v>948</v>
      </c>
      <c r="F22" s="59">
        <v>874</v>
      </c>
      <c r="G22" s="32">
        <f>H22+I22</f>
        <v>20934</v>
      </c>
      <c r="H22" s="59">
        <v>10067</v>
      </c>
      <c r="I22" s="59">
        <v>10867</v>
      </c>
      <c r="J22" s="32">
        <f>K22+L22</f>
        <v>3516</v>
      </c>
      <c r="K22" s="59">
        <v>2840</v>
      </c>
      <c r="L22" s="59">
        <v>676</v>
      </c>
      <c r="M22" s="59">
        <v>620531</v>
      </c>
      <c r="N22" s="60">
        <v>216798</v>
      </c>
    </row>
    <row r="23" spans="1:14" ht="15.75" customHeight="1" thickBot="1">
      <c r="A23" s="104"/>
      <c r="B23" s="57" t="s">
        <v>24</v>
      </c>
      <c r="C23" s="61">
        <f>D23+E23</f>
        <v>35</v>
      </c>
      <c r="D23" s="61">
        <v>10</v>
      </c>
      <c r="E23" s="61">
        <v>25</v>
      </c>
      <c r="F23" s="59">
        <v>19</v>
      </c>
      <c r="G23" s="32">
        <f>H23+I23</f>
        <v>289</v>
      </c>
      <c r="H23" s="59">
        <v>154</v>
      </c>
      <c r="I23" s="59">
        <v>135</v>
      </c>
      <c r="J23" s="32">
        <f>K23+L23</f>
        <v>55</v>
      </c>
      <c r="K23" s="59">
        <v>40</v>
      </c>
      <c r="L23" s="59">
        <v>15</v>
      </c>
      <c r="M23" s="59">
        <v>8581</v>
      </c>
      <c r="N23" s="60">
        <v>3058</v>
      </c>
    </row>
    <row r="24" spans="1:14" ht="15.75" customHeight="1" thickBot="1">
      <c r="A24" s="104"/>
      <c r="B24" s="36" t="s">
        <v>25</v>
      </c>
      <c r="C24" s="37">
        <v>3</v>
      </c>
      <c r="D24" s="103" t="s">
        <v>65</v>
      </c>
      <c r="E24" s="37">
        <f>E25+E26</f>
        <v>3</v>
      </c>
      <c r="F24" s="95">
        <v>1</v>
      </c>
      <c r="G24" s="37">
        <f aca="true" t="shared" si="1" ref="G24:N24">G25+G26</f>
        <v>12</v>
      </c>
      <c r="H24" s="37">
        <f t="shared" si="1"/>
        <v>6</v>
      </c>
      <c r="I24" s="37">
        <f t="shared" si="1"/>
        <v>6</v>
      </c>
      <c r="J24" s="37">
        <f t="shared" si="1"/>
        <v>2</v>
      </c>
      <c r="K24" s="37">
        <f t="shared" si="1"/>
        <v>1</v>
      </c>
      <c r="L24" s="95">
        <v>1</v>
      </c>
      <c r="M24" s="37">
        <f t="shared" si="1"/>
        <v>504</v>
      </c>
      <c r="N24" s="35">
        <f t="shared" si="1"/>
        <v>176</v>
      </c>
    </row>
    <row r="25" spans="1:14" ht="15.75" customHeight="1" thickBot="1">
      <c r="A25" s="104"/>
      <c r="B25" s="62" t="s">
        <v>29</v>
      </c>
      <c r="C25" s="63">
        <v>2</v>
      </c>
      <c r="D25" s="102">
        <v>0</v>
      </c>
      <c r="E25" s="63">
        <v>2</v>
      </c>
      <c r="F25" s="96">
        <v>1</v>
      </c>
      <c r="G25" s="64">
        <f>H25+I25</f>
        <v>8</v>
      </c>
      <c r="H25" s="64">
        <v>5</v>
      </c>
      <c r="I25" s="65">
        <v>3</v>
      </c>
      <c r="J25" s="64">
        <f>K25+L25</f>
        <v>2</v>
      </c>
      <c r="K25" s="64">
        <v>1</v>
      </c>
      <c r="L25" s="97">
        <v>1</v>
      </c>
      <c r="M25" s="64">
        <v>330</v>
      </c>
      <c r="N25" s="66">
        <v>114</v>
      </c>
    </row>
    <row r="26" spans="1:14" ht="15.75" customHeight="1" thickBot="1">
      <c r="A26" s="104"/>
      <c r="B26" s="67" t="s">
        <v>30</v>
      </c>
      <c r="C26" s="92">
        <v>1</v>
      </c>
      <c r="D26" s="102">
        <v>0</v>
      </c>
      <c r="E26" s="93">
        <v>1</v>
      </c>
      <c r="F26" s="102">
        <v>0</v>
      </c>
      <c r="G26" s="68">
        <f>H26+I26</f>
        <v>4</v>
      </c>
      <c r="H26" s="68">
        <v>1</v>
      </c>
      <c r="I26" s="69">
        <v>3</v>
      </c>
      <c r="J26" s="93">
        <f>K26+L26</f>
        <v>0</v>
      </c>
      <c r="K26" s="93">
        <v>0</v>
      </c>
      <c r="L26" s="93">
        <f>-L260</f>
        <v>0</v>
      </c>
      <c r="M26" s="68">
        <v>174</v>
      </c>
      <c r="N26" s="70">
        <v>62</v>
      </c>
    </row>
    <row r="27" ht="10.5" customHeight="1">
      <c r="A27" s="104"/>
    </row>
    <row r="28" ht="10.5" customHeight="1">
      <c r="A28" s="104"/>
    </row>
    <row r="29" spans="1:15" ht="16.5" customHeight="1" thickBot="1">
      <c r="A29" s="104"/>
      <c r="B29" s="6" t="s">
        <v>45</v>
      </c>
      <c r="C29" s="71"/>
      <c r="O29" s="91" t="s">
        <v>60</v>
      </c>
    </row>
    <row r="30" spans="1:15" ht="15.75" customHeight="1">
      <c r="A30" s="104"/>
      <c r="B30" s="9"/>
      <c r="C30" s="10"/>
      <c r="D30" s="10"/>
      <c r="E30" s="10"/>
      <c r="F30" s="10"/>
      <c r="G30" s="10"/>
      <c r="H30" s="127" t="s">
        <v>43</v>
      </c>
      <c r="I30" s="128"/>
      <c r="J30" s="129"/>
      <c r="K30" s="127" t="s">
        <v>55</v>
      </c>
      <c r="L30" s="128"/>
      <c r="M30" s="129"/>
      <c r="N30" s="10"/>
      <c r="O30" s="48"/>
    </row>
    <row r="31" spans="1:15" ht="15.75" customHeight="1">
      <c r="A31" s="104"/>
      <c r="B31" s="15"/>
      <c r="C31" s="19"/>
      <c r="D31" s="19"/>
      <c r="E31" s="18" t="s">
        <v>1</v>
      </c>
      <c r="F31" s="18" t="s">
        <v>2</v>
      </c>
      <c r="G31" s="18" t="s">
        <v>0</v>
      </c>
      <c r="H31" s="50"/>
      <c r="I31" s="50"/>
      <c r="J31" s="50"/>
      <c r="K31" s="50"/>
      <c r="L31" s="105" t="s">
        <v>51</v>
      </c>
      <c r="M31" s="105" t="s">
        <v>48</v>
      </c>
      <c r="N31" s="19"/>
      <c r="O31" s="38"/>
    </row>
    <row r="32" spans="1:15" ht="15.75" customHeight="1">
      <c r="A32" s="104"/>
      <c r="B32" s="15"/>
      <c r="C32" s="18" t="s">
        <v>6</v>
      </c>
      <c r="D32" s="18" t="s">
        <v>7</v>
      </c>
      <c r="E32" s="19"/>
      <c r="F32" s="19"/>
      <c r="G32" s="19"/>
      <c r="H32" s="18" t="s">
        <v>8</v>
      </c>
      <c r="I32" s="18" t="s">
        <v>1</v>
      </c>
      <c r="J32" s="18" t="s">
        <v>9</v>
      </c>
      <c r="K32" s="18" t="s">
        <v>8</v>
      </c>
      <c r="L32" s="106"/>
      <c r="M32" s="106"/>
      <c r="N32" s="18" t="s">
        <v>10</v>
      </c>
      <c r="O32" s="51" t="s">
        <v>11</v>
      </c>
    </row>
    <row r="33" spans="1:15" ht="15.75" customHeight="1">
      <c r="A33" s="104"/>
      <c r="B33" s="15"/>
      <c r="C33" s="18" t="s">
        <v>17</v>
      </c>
      <c r="D33" s="18" t="s">
        <v>17</v>
      </c>
      <c r="E33" s="18" t="s">
        <v>57</v>
      </c>
      <c r="F33" s="18" t="s">
        <v>7</v>
      </c>
      <c r="G33" s="18" t="s">
        <v>7</v>
      </c>
      <c r="H33" s="19"/>
      <c r="I33" s="19"/>
      <c r="J33" s="19"/>
      <c r="K33" s="18" t="s">
        <v>18</v>
      </c>
      <c r="L33" s="106"/>
      <c r="M33" s="106"/>
      <c r="N33" s="18" t="s">
        <v>17</v>
      </c>
      <c r="O33" s="51" t="s">
        <v>17</v>
      </c>
    </row>
    <row r="34" spans="1:15" ht="15.75" customHeight="1" thickBot="1">
      <c r="A34" s="104"/>
      <c r="B34" s="15"/>
      <c r="C34" s="19"/>
      <c r="D34" s="19"/>
      <c r="E34" s="18" t="s">
        <v>17</v>
      </c>
      <c r="F34" s="18" t="s">
        <v>23</v>
      </c>
      <c r="G34" s="18" t="s">
        <v>23</v>
      </c>
      <c r="H34" s="19"/>
      <c r="I34" s="19"/>
      <c r="J34" s="19"/>
      <c r="K34" s="19"/>
      <c r="L34" s="54" t="s">
        <v>50</v>
      </c>
      <c r="M34" s="18" t="s">
        <v>49</v>
      </c>
      <c r="N34" s="19"/>
      <c r="O34" s="38"/>
    </row>
    <row r="35" spans="1:15" ht="15.75" customHeight="1" thickBot="1">
      <c r="A35" s="104"/>
      <c r="B35" s="36" t="s">
        <v>19</v>
      </c>
      <c r="C35" s="76">
        <f>F8/C8*1000</f>
        <v>7.696800674371519</v>
      </c>
      <c r="D35" s="76">
        <f>I8/C8*1000</f>
        <v>10.302663609935951</v>
      </c>
      <c r="E35" s="77">
        <f>L8/C8*1000</f>
        <v>-2.6058629355644314</v>
      </c>
      <c r="F35" s="77">
        <f>C22/F8*1000</f>
        <v>1.973432359787017</v>
      </c>
      <c r="G35" s="76">
        <f>F22/F8*1000</f>
        <v>0.8945953747167286</v>
      </c>
      <c r="H35" s="76">
        <f>G22/(F8+G22)*1000</f>
        <v>20.977801649844878</v>
      </c>
      <c r="I35" s="77">
        <f>H22/(F8+G22)*1000</f>
        <v>10.088063877375962</v>
      </c>
      <c r="J35" s="76">
        <f>I22/(F8+G22)*1000</f>
        <v>10.889737772468916</v>
      </c>
      <c r="K35" s="76">
        <f>J22/(F8+K22)*1000</f>
        <v>3.5884215231808354</v>
      </c>
      <c r="L35" s="76">
        <f>K22/(K22+F8)*1000</f>
        <v>2.898497476061881</v>
      </c>
      <c r="M35" s="76">
        <f>L22/(K22+F8)*1000</f>
        <v>0.6899240471189547</v>
      </c>
      <c r="N35" s="76">
        <f>M22/C8*1000</f>
        <v>4.888649917673104</v>
      </c>
      <c r="O35" s="88">
        <f>N22/C8*1000</f>
        <v>1.707971922195174</v>
      </c>
    </row>
    <row r="36" spans="1:15" ht="15.75" customHeight="1" thickBot="1">
      <c r="A36" s="104"/>
      <c r="B36" s="57" t="s">
        <v>24</v>
      </c>
      <c r="C36" s="76">
        <f>F9/C9*1000</f>
        <v>7.331970525784994</v>
      </c>
      <c r="D36" s="76">
        <f>I9/C9*1000</f>
        <v>11.10894138526833</v>
      </c>
      <c r="E36" s="77">
        <f>L9/C9*1000</f>
        <v>-3.7769708594833364</v>
      </c>
      <c r="F36" s="77">
        <f>C23/F9*1000</f>
        <v>2.3599217854493966</v>
      </c>
      <c r="G36" s="77">
        <f>F23/F9*1000</f>
        <v>1.2811003978153865</v>
      </c>
      <c r="H36" s="76">
        <f>G23/(F9+G23)*1000</f>
        <v>19.113756613756614</v>
      </c>
      <c r="I36" s="78">
        <f>H23/(G23+F9)*1000</f>
        <v>10.185185185185187</v>
      </c>
      <c r="J36" s="76">
        <f>I23/(G23+F9)*1000</f>
        <v>8.928571428571429</v>
      </c>
      <c r="K36" s="76">
        <f>J23/(K23+F9)*1000</f>
        <v>3.6984735391029524</v>
      </c>
      <c r="L36" s="76">
        <f>K23/(K23+F9)*1000</f>
        <v>2.6897989375294196</v>
      </c>
      <c r="M36" s="76">
        <f>L23/(K23+F9)*1000</f>
        <v>1.0086746015735324</v>
      </c>
      <c r="N36" s="76">
        <f>M23/C9*1000</f>
        <v>4.242171066129124</v>
      </c>
      <c r="O36" s="88">
        <f>N23/C9*1000</f>
        <v>1.5117770796204244</v>
      </c>
    </row>
    <row r="37" spans="1:15" ht="15.75" customHeight="1" thickBot="1">
      <c r="A37" s="104"/>
      <c r="B37" s="72" t="s">
        <v>25</v>
      </c>
      <c r="C37" s="76">
        <f>F10/C10*1000</f>
        <v>6.423151305212306</v>
      </c>
      <c r="D37" s="76">
        <f>I10/C10*1000</f>
        <v>13.980256770716021</v>
      </c>
      <c r="E37" s="77">
        <f>L10/C10*1000</f>
        <v>-7.557105465503716</v>
      </c>
      <c r="F37" s="77">
        <f>C24/F10*1000</f>
        <v>3.6275695284159615</v>
      </c>
      <c r="G37" s="77">
        <f>F24/F10*1000</f>
        <v>1.2091898428053203</v>
      </c>
      <c r="H37" s="76">
        <f>G24/(F10+G24)*1000</f>
        <v>14.302741358760429</v>
      </c>
      <c r="I37" s="79">
        <f>H24/(G24+F10)*1000</f>
        <v>7.151370679380214</v>
      </c>
      <c r="J37" s="80">
        <f>I24/(G24+F10)*1000</f>
        <v>7.151370679380214</v>
      </c>
      <c r="K37" s="80">
        <f>J24/(K24+F10)*1000</f>
        <v>2.4154589371980677</v>
      </c>
      <c r="L37" s="80">
        <f>K24/(K24+F10)*1000</f>
        <v>1.2077294685990339</v>
      </c>
      <c r="M37" s="76">
        <f>L24/(K24+F10)*1000</f>
        <v>1.2077294685990339</v>
      </c>
      <c r="N37" s="76">
        <f>ROUND(M24/C10*1000,1)</f>
        <v>3.9</v>
      </c>
      <c r="O37" s="88">
        <f>ROUND(N24/C10*1000,2)</f>
        <v>1.37</v>
      </c>
    </row>
    <row r="38" spans="1:15" ht="15.75" customHeight="1">
      <c r="A38" s="104"/>
      <c r="B38" s="73" t="s">
        <v>29</v>
      </c>
      <c r="C38" s="81">
        <f>F11/C11*1000</f>
        <v>6.843805462276077</v>
      </c>
      <c r="D38" s="82">
        <f>I11/C11*1000</f>
        <v>13.215184054954737</v>
      </c>
      <c r="E38" s="83">
        <f>L11/C11*1000</f>
        <v>-6.37137859267866</v>
      </c>
      <c r="F38" s="83">
        <f>C25/F11*1000</f>
        <v>3.7313432835820897</v>
      </c>
      <c r="G38" s="83">
        <f>F25/F11*1000</f>
        <v>1.8656716417910448</v>
      </c>
      <c r="H38" s="82">
        <f>G25/(F11+G25)*1000</f>
        <v>14.705882352941176</v>
      </c>
      <c r="I38" s="84">
        <f>H25/(G25+F11)*1000</f>
        <v>9.191176470588236</v>
      </c>
      <c r="J38" s="84">
        <f>I25/(G25+F11)*1000</f>
        <v>5.514705882352941</v>
      </c>
      <c r="K38" s="84">
        <f>J25/(K25+F11)*1000</f>
        <v>3.7243947858473</v>
      </c>
      <c r="L38" s="84">
        <f>K25/(K25+F11)*1000</f>
        <v>1.86219739292365</v>
      </c>
      <c r="M38" s="84">
        <f>L25/(K25+F11)*1000</f>
        <v>1.86219739292365</v>
      </c>
      <c r="N38" s="81">
        <f>ROUND(M25/C11*1000,1)</f>
        <v>4.2</v>
      </c>
      <c r="O38" s="89">
        <f>ROUND(N25/C11*1000,2)</f>
        <v>1.46</v>
      </c>
    </row>
    <row r="39" spans="1:15" ht="15.75" customHeight="1" thickBot="1">
      <c r="A39" s="104"/>
      <c r="B39" s="67" t="s">
        <v>30</v>
      </c>
      <c r="C39" s="85">
        <f>F12/C12*1000</f>
        <v>5.769917119403576</v>
      </c>
      <c r="D39" s="85">
        <f>I12/C12*1000</f>
        <v>15.16833881905064</v>
      </c>
      <c r="E39" s="78">
        <f>L12/C12*1000</f>
        <v>-9.398421699647063</v>
      </c>
      <c r="F39" s="78">
        <f>C26/F12*1000</f>
        <v>3.4364261168384878</v>
      </c>
      <c r="G39" s="92">
        <f>F26/F12*1000</f>
        <v>0</v>
      </c>
      <c r="H39" s="85">
        <f>G26/(F12+G26)*1000</f>
        <v>13.559322033898304</v>
      </c>
      <c r="I39" s="86">
        <f>H26/(G26+F12)*1000</f>
        <v>3.389830508474576</v>
      </c>
      <c r="J39" s="87">
        <f>I26/(G26+F12)*1000</f>
        <v>10.169491525423728</v>
      </c>
      <c r="K39" s="94">
        <f>J26/(K26+F12)*1000</f>
        <v>0</v>
      </c>
      <c r="L39" s="94">
        <f>K26/(K26+F12)*1000</f>
        <v>0</v>
      </c>
      <c r="M39" s="131">
        <f>L26/(K26+F12)*1000</f>
        <v>0</v>
      </c>
      <c r="N39" s="85">
        <f>ROUND(M26/C12*1000,1)</f>
        <v>3.5</v>
      </c>
      <c r="O39" s="90">
        <f>ROUND(N26/C12*1000,2)</f>
        <v>1.23</v>
      </c>
    </row>
    <row r="40" spans="1:11" ht="12" customHeight="1">
      <c r="A40" s="104"/>
      <c r="B40" s="43" t="s">
        <v>47</v>
      </c>
      <c r="D40" s="45"/>
      <c r="E40" s="45"/>
      <c r="F40" s="45"/>
      <c r="G40" s="45"/>
      <c r="H40" s="45"/>
      <c r="I40" s="45"/>
      <c r="J40" s="5"/>
      <c r="K40" s="5"/>
    </row>
    <row r="41" spans="1:2" ht="12" customHeight="1">
      <c r="A41" s="104"/>
      <c r="B41" s="43" t="s">
        <v>62</v>
      </c>
    </row>
    <row r="42" spans="1:2" ht="11.25" customHeight="1">
      <c r="A42" s="104"/>
      <c r="B42" s="43" t="s">
        <v>63</v>
      </c>
    </row>
    <row r="43" spans="1:2" ht="11.25" customHeight="1">
      <c r="A43" s="104"/>
      <c r="B43" s="46" t="s">
        <v>54</v>
      </c>
    </row>
    <row r="44" spans="1:2" ht="12" customHeight="1">
      <c r="A44" s="104"/>
      <c r="B44" s="46" t="s">
        <v>52</v>
      </c>
    </row>
    <row r="45" spans="1:15" ht="12" customHeight="1">
      <c r="A45" s="104"/>
      <c r="B45" s="108" t="s">
        <v>53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</row>
    <row r="46" spans="1:15" ht="16.5" customHeight="1">
      <c r="A46" s="104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</row>
    <row r="47" spans="1:15" ht="16.5" customHeight="1">
      <c r="A47" s="10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1:38" ht="16.5" customHeight="1">
      <c r="A48" s="104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</row>
    <row r="49" ht="10.5" customHeight="1">
      <c r="B49" s="46"/>
    </row>
    <row r="51" ht="10.5" customHeight="1">
      <c r="C51" s="2" t="s">
        <v>39</v>
      </c>
    </row>
    <row r="52" ht="10.5" customHeight="1">
      <c r="C52" s="2" t="s">
        <v>40</v>
      </c>
    </row>
    <row r="53" ht="10.5" customHeight="1">
      <c r="C53" s="2" t="s">
        <v>41</v>
      </c>
    </row>
  </sheetData>
  <sheetProtection/>
  <mergeCells count="20">
    <mergeCell ref="B48:O48"/>
    <mergeCell ref="M31:M33"/>
    <mergeCell ref="I5:K5"/>
    <mergeCell ref="L5:N5"/>
    <mergeCell ref="L18:L21"/>
    <mergeCell ref="K30:M30"/>
    <mergeCell ref="H30:J30"/>
    <mergeCell ref="J17:L17"/>
    <mergeCell ref="J18:J21"/>
    <mergeCell ref="F5:H5"/>
    <mergeCell ref="A1:A48"/>
    <mergeCell ref="L31:L33"/>
    <mergeCell ref="B46:O46"/>
    <mergeCell ref="B45:O45"/>
    <mergeCell ref="K18:K21"/>
    <mergeCell ref="C17:E18"/>
    <mergeCell ref="G17:I19"/>
    <mergeCell ref="G20:G21"/>
    <mergeCell ref="H20:H21"/>
    <mergeCell ref="I20:I21"/>
  </mergeCells>
  <printOptions/>
  <pageMargins left="0.2" right="0.2" top="0.4" bottom="0.31" header="-6.047244094488189" footer="-26.5826771653543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G:\２章\T2-1～2.jsd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人口動態総覧（実数・率）</dc:title>
  <dc:subject/>
  <dc:creator>岐阜県</dc:creator>
  <cp:keywords/>
  <dc:description/>
  <cp:lastModifiedBy>岐阜県</cp:lastModifiedBy>
  <cp:lastPrinted>2018-01-24T04:59:47Z</cp:lastPrinted>
  <dcterms:created xsi:type="dcterms:W3CDTF">2004-12-20T04:45:18Z</dcterms:created>
  <dcterms:modified xsi:type="dcterms:W3CDTF">2018-02-26T09:46:22Z</dcterms:modified>
  <cp:category/>
  <cp:version/>
  <cp:contentType/>
  <cp:contentStatus/>
  <cp:revision>75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-446493435</vt:i4>
  </property>
  <property fmtid="{D5CDD505-2E9C-101B-9397-08002B2CF9AE}" pid="3" name="_EmailSubject">
    <vt:lpwstr>差し替えです。</vt:lpwstr>
  </property>
  <property fmtid="{D5CDD505-2E9C-101B-9397-08002B2CF9AE}" pid="4" name="_AuthorEmail">
    <vt:lpwstr>sugiyama-yoshiko@pref.gifu.lg.jp</vt:lpwstr>
  </property>
  <property fmtid="{D5CDD505-2E9C-101B-9397-08002B2CF9AE}" pid="5" name="_AuthorEmailDisplayName">
    <vt:lpwstr>杉山 世志子</vt:lpwstr>
  </property>
  <property fmtid="{D5CDD505-2E9C-101B-9397-08002B2CF9AE}" pid="6" name="_ReviewingToolsShownOnce">
    <vt:lpwstr/>
  </property>
</Properties>
</file>