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85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<sst xmlns="http://schemas.openxmlformats.org/spreadsheetml/2006/main" count="68" uniqueCount="44">
  <si>
    <r>
      <t>第８５表　水道の状況</t>
    </r>
    <r>
      <rPr>
        <sz val="11"/>
        <color theme="1"/>
        <rFont val="Calibri"/>
        <family val="3"/>
      </rPr>
      <t>　　　保　健　所　別</t>
    </r>
  </si>
  <si>
    <t>平成２８年度</t>
  </si>
  <si>
    <t>保健所</t>
  </si>
  <si>
    <t>行政区域　　　　　内総人口</t>
  </si>
  <si>
    <t>上水道</t>
  </si>
  <si>
    <t>簡易水道</t>
  </si>
  <si>
    <t>専　　　　用　　　　水　　　　道</t>
  </si>
  <si>
    <t>合計</t>
  </si>
  <si>
    <t>普及率</t>
  </si>
  <si>
    <t>その他水道事業</t>
  </si>
  <si>
    <t>自己水源のみによるもの</t>
  </si>
  <si>
    <t>左記以外のもの</t>
  </si>
  <si>
    <t>箇所数</t>
  </si>
  <si>
    <t>現在給水人口</t>
  </si>
  <si>
    <t>計画給水人口</t>
  </si>
  <si>
    <t>①　　　　　　　　　　　　　　　　　</t>
  </si>
  <si>
    <t>②　　　　　　　</t>
  </si>
  <si>
    <t>③　　　　　　　　　　</t>
  </si>
  <si>
    <t>④　　　　　　　　</t>
  </si>
  <si>
    <t>⑤　　　　　　　　　　</t>
  </si>
  <si>
    <t>⑥　　　　　　　　　　</t>
  </si>
  <si>
    <t>⑦　　　　　　　　　　</t>
  </si>
  <si>
    <t>⑧　　　　　　　　</t>
  </si>
  <si>
    <t>⑨　　　　　　　</t>
  </si>
  <si>
    <t>⑩　　　　　　　　　</t>
  </si>
  <si>
    <t>⑪　　　　　　　　　</t>
  </si>
  <si>
    <t>②＋⑤＋　　　　　　　　　　　　⑧＋⑩　　　　　　　　　　</t>
  </si>
  <si>
    <t>④＋⑦＋⑨　　　　　＝⑫　　　　　　　　　</t>
  </si>
  <si>
    <t>⑫/①×100　　　　　　　　　</t>
  </si>
  <si>
    <t>人</t>
  </si>
  <si>
    <t>ヶ所</t>
  </si>
  <si>
    <t>％</t>
  </si>
  <si>
    <t>岐阜県</t>
  </si>
  <si>
    <t>岐阜</t>
  </si>
  <si>
    <t>西濃</t>
  </si>
  <si>
    <t>関</t>
  </si>
  <si>
    <t>可茂</t>
  </si>
  <si>
    <t>東濃</t>
  </si>
  <si>
    <t>恵那</t>
  </si>
  <si>
    <t>飛騨</t>
  </si>
  <si>
    <t>岐阜市</t>
  </si>
  <si>
    <t>資料：薬務水道課</t>
  </si>
  <si>
    <t>注：(1)「行政区域内人口」は、県統計課調の平成29年4月1日現在の推計人口</t>
  </si>
  <si>
    <t>　　 (2)現在給水人口（合計）は、行政区域外からの給水があるため、④＋⑦＋⑨＝⑫にならない場合がある。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</si>
</sst>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19" fillId="0" borderId="0" xfId="61" applyFont="1" applyAlignment="1">
      <alignment horizontal="center" vertical="center"/>
      <protection/>
    </xf>
    <xf numFmtId="0" fontId="18" fillId="0" borderId="0" xfId="61" applyAlignment="1">
      <alignment horizontal="center" vertical="center"/>
      <protection/>
    </xf>
    <xf numFmtId="0" fontId="18" fillId="0" borderId="0" xfId="61">
      <alignment vertical="center"/>
      <protection/>
    </xf>
    <xf numFmtId="0" fontId="18" fillId="0" borderId="10" xfId="61" applyBorder="1">
      <alignment vertical="center"/>
      <protection/>
    </xf>
    <xf numFmtId="0" fontId="21" fillId="0" borderId="10" xfId="61" applyFont="1" applyBorder="1" applyAlignment="1">
      <alignment horizontal="right" vertical="center"/>
      <protection/>
    </xf>
    <xf numFmtId="0" fontId="18" fillId="0" borderId="11" xfId="61" applyFill="1" applyBorder="1">
      <alignment vertical="center"/>
      <protection/>
    </xf>
    <xf numFmtId="0" fontId="18" fillId="0" borderId="12" xfId="61" applyFill="1" applyBorder="1">
      <alignment vertical="center"/>
      <protection/>
    </xf>
    <xf numFmtId="0" fontId="18" fillId="0" borderId="13" xfId="61" applyFill="1" applyBorder="1">
      <alignment vertical="center"/>
      <protection/>
    </xf>
    <xf numFmtId="0" fontId="22" fillId="0" borderId="14" xfId="61" applyFont="1" applyFill="1" applyBorder="1" applyAlignment="1">
      <alignment horizontal="distributed" vertic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0" xfId="61" applyFont="1" applyFill="1" applyBorder="1" applyAlignment="1">
      <alignment horizontal="distributed" vertical="center" indent="2"/>
      <protection/>
    </xf>
    <xf numFmtId="0" fontId="22" fillId="0" borderId="14" xfId="61" applyFont="1" applyFill="1" applyBorder="1" applyAlignment="1">
      <alignment horizontal="distributed" vertical="center" indent="2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distributed" vertical="center" indent="1"/>
      <protection/>
    </xf>
    <xf numFmtId="0" fontId="22" fillId="0" borderId="17" xfId="61" applyFont="1" applyFill="1" applyBorder="1" applyAlignment="1">
      <alignment horizontal="distributed" vertical="center" indent="1"/>
      <protection/>
    </xf>
    <xf numFmtId="0" fontId="22" fillId="0" borderId="18" xfId="61" applyFont="1" applyFill="1" applyBorder="1" applyAlignment="1">
      <alignment horizontal="distributed" vertical="center" indent="1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distributed" vertical="center" indent="2"/>
      <protection/>
    </xf>
    <xf numFmtId="0" fontId="22" fillId="0" borderId="20" xfId="61" applyFont="1" applyFill="1" applyBorder="1" applyAlignment="1">
      <alignment horizontal="distributed" vertical="center" indent="2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distributed" vertical="center" indent="1"/>
      <protection/>
    </xf>
    <xf numFmtId="0" fontId="22" fillId="0" borderId="23" xfId="61" applyFont="1" applyFill="1" applyBorder="1" applyAlignment="1">
      <alignment horizontal="center" vertical="center"/>
      <protection/>
    </xf>
    <xf numFmtId="0" fontId="22" fillId="0" borderId="24" xfId="6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distributed" vertical="center"/>
      <protection/>
    </xf>
    <xf numFmtId="0" fontId="22" fillId="0" borderId="25" xfId="61" applyFont="1" applyFill="1" applyBorder="1" applyAlignment="1">
      <alignment horizontal="center" vertical="center" wrapText="1"/>
      <protection/>
    </xf>
    <xf numFmtId="0" fontId="22" fillId="0" borderId="26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0" fontId="22" fillId="0" borderId="25" xfId="61" applyFont="1" applyFill="1" applyBorder="1" applyAlignment="1">
      <alignment horizontal="center" vertical="center"/>
      <protection/>
    </xf>
    <xf numFmtId="0" fontId="22" fillId="0" borderId="25" xfId="61" applyFont="1" applyFill="1" applyBorder="1" applyAlignment="1">
      <alignment horizontal="distributed" vertical="center" indent="1"/>
      <protection/>
    </xf>
    <xf numFmtId="0" fontId="22" fillId="0" borderId="25" xfId="61" applyFont="1" applyFill="1" applyBorder="1" applyAlignment="1">
      <alignment horizontal="center" vertical="center"/>
      <protection/>
    </xf>
    <xf numFmtId="0" fontId="18" fillId="0" borderId="0" xfId="61" applyBorder="1">
      <alignment vertical="center"/>
      <protection/>
    </xf>
    <xf numFmtId="0" fontId="22" fillId="0" borderId="24" xfId="61" applyFont="1" applyFill="1" applyBorder="1" applyAlignment="1">
      <alignment horizontal="distributed" vertic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22" xfId="61" applyFont="1" applyFill="1" applyBorder="1" applyAlignment="1">
      <alignment horizontal="center" vertical="center" wrapText="1"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22" fillId="0" borderId="23" xfId="61" applyFont="1" applyFill="1" applyBorder="1" applyAlignment="1">
      <alignment horizontal="center" vertical="center" wrapText="1"/>
      <protection/>
    </xf>
    <xf numFmtId="0" fontId="22" fillId="0" borderId="24" xfId="61" applyFont="1" applyFill="1" applyBorder="1" applyAlignment="1">
      <alignment horizontal="center" vertical="center" wrapText="1"/>
      <protection/>
    </xf>
    <xf numFmtId="0" fontId="22" fillId="0" borderId="0" xfId="61" applyFont="1" applyFill="1" applyBorder="1" applyAlignment="1">
      <alignment horizontal="center" vertical="center" wrapText="1"/>
      <protection/>
    </xf>
    <xf numFmtId="0" fontId="22" fillId="0" borderId="20" xfId="61" applyFont="1" applyFill="1" applyBorder="1">
      <alignment vertical="center"/>
      <protection/>
    </xf>
    <xf numFmtId="0" fontId="22" fillId="0" borderId="21" xfId="61" applyFont="1" applyFill="1" applyBorder="1" applyAlignment="1">
      <alignment horizontal="right" vertical="center"/>
      <protection/>
    </xf>
    <xf numFmtId="0" fontId="22" fillId="0" borderId="25" xfId="61" applyFont="1" applyFill="1" applyBorder="1" applyAlignment="1">
      <alignment horizontal="right" vertical="center"/>
      <protection/>
    </xf>
    <xf numFmtId="0" fontId="22" fillId="0" borderId="20" xfId="61" applyFont="1" applyFill="1" applyBorder="1" applyAlignment="1">
      <alignment horizontal="right" vertical="center"/>
      <protection/>
    </xf>
    <xf numFmtId="0" fontId="22" fillId="0" borderId="19" xfId="61" applyFont="1" applyFill="1" applyBorder="1" applyAlignment="1">
      <alignment horizontal="right" vertical="center"/>
      <protection/>
    </xf>
    <xf numFmtId="0" fontId="23" fillId="0" borderId="14" xfId="61" applyFont="1" applyFill="1" applyBorder="1" applyAlignment="1">
      <alignment horizontal="distributed" vertical="center"/>
      <protection/>
    </xf>
    <xf numFmtId="41" fontId="23" fillId="0" borderId="15" xfId="61" applyNumberFormat="1" applyFont="1" applyFill="1" applyBorder="1">
      <alignment vertical="center"/>
      <protection/>
    </xf>
    <xf numFmtId="41" fontId="23" fillId="0" borderId="27" xfId="61" applyNumberFormat="1" applyFont="1" applyFill="1" applyBorder="1">
      <alignment vertical="center"/>
      <protection/>
    </xf>
    <xf numFmtId="41" fontId="23" fillId="0" borderId="24" xfId="61" applyNumberFormat="1" applyFont="1" applyFill="1" applyBorder="1">
      <alignment vertical="center"/>
      <protection/>
    </xf>
    <xf numFmtId="176" fontId="23" fillId="0" borderId="15" xfId="61" applyNumberFormat="1" applyFont="1" applyFill="1" applyBorder="1">
      <alignment vertical="center"/>
      <protection/>
    </xf>
    <xf numFmtId="0" fontId="24" fillId="0" borderId="0" xfId="61" applyFont="1" applyBorder="1">
      <alignment vertical="center"/>
      <protection/>
    </xf>
    <xf numFmtId="0" fontId="24" fillId="0" borderId="0" xfId="61" applyFont="1">
      <alignment vertical="center"/>
      <protection/>
    </xf>
    <xf numFmtId="0" fontId="22" fillId="0" borderId="14" xfId="61" applyFont="1" applyFill="1" applyBorder="1" applyAlignment="1">
      <alignment horizontal="distributed" vertical="center"/>
      <protection/>
    </xf>
    <xf numFmtId="41" fontId="22" fillId="0" borderId="15" xfId="61" applyNumberFormat="1" applyFont="1" applyFill="1" applyBorder="1">
      <alignment vertical="center"/>
      <protection/>
    </xf>
    <xf numFmtId="41" fontId="22" fillId="0" borderId="14" xfId="61" applyNumberFormat="1" applyFont="1" applyFill="1" applyBorder="1">
      <alignment vertical="center"/>
      <protection/>
    </xf>
    <xf numFmtId="41" fontId="22" fillId="0" borderId="0" xfId="61" applyNumberFormat="1" applyFont="1" applyFill="1" applyBorder="1">
      <alignment vertical="center"/>
      <protection/>
    </xf>
    <xf numFmtId="41" fontId="22" fillId="0" borderId="0" xfId="61" applyNumberFormat="1" applyFont="1" applyFill="1">
      <alignment vertical="center"/>
      <protection/>
    </xf>
    <xf numFmtId="41" fontId="22" fillId="0" borderId="15" xfId="64" applyNumberFormat="1" applyFont="1" applyFill="1" applyBorder="1" applyAlignment="1">
      <alignment vertical="center"/>
      <protection/>
    </xf>
    <xf numFmtId="41" fontId="22" fillId="0" borderId="14" xfId="64" applyNumberFormat="1" applyFont="1" applyFill="1" applyBorder="1" applyAlignment="1">
      <alignment vertical="center"/>
      <protection/>
    </xf>
    <xf numFmtId="41" fontId="20" fillId="0" borderId="0" xfId="61" applyNumberFormat="1" applyFont="1" applyFill="1" applyBorder="1">
      <alignment vertical="center"/>
      <protection/>
    </xf>
    <xf numFmtId="176" fontId="22" fillId="0" borderId="15" xfId="61" applyNumberFormat="1" applyFont="1" applyFill="1" applyBorder="1">
      <alignment vertical="center"/>
      <protection/>
    </xf>
    <xf numFmtId="0" fontId="22" fillId="0" borderId="28" xfId="61" applyFont="1" applyFill="1" applyBorder="1" applyAlignment="1">
      <alignment horizontal="distributed" vertical="center"/>
      <protection/>
    </xf>
    <xf numFmtId="41" fontId="22" fillId="0" borderId="25" xfId="64" applyNumberFormat="1" applyFont="1" applyFill="1" applyBorder="1" applyAlignment="1" applyProtection="1">
      <alignment vertical="center"/>
      <protection locked="0"/>
    </xf>
    <xf numFmtId="41" fontId="22" fillId="0" borderId="29" xfId="64" applyNumberFormat="1" applyFont="1" applyBorder="1" applyAlignment="1">
      <alignment vertical="center"/>
      <protection/>
    </xf>
    <xf numFmtId="41" fontId="22" fillId="0" borderId="29" xfId="61" applyNumberFormat="1" applyFont="1" applyFill="1" applyBorder="1">
      <alignment vertical="center"/>
      <protection/>
    </xf>
    <xf numFmtId="41" fontId="22" fillId="0" borderId="28" xfId="61" applyNumberFormat="1" applyFont="1" applyFill="1" applyBorder="1">
      <alignment vertical="center"/>
      <protection/>
    </xf>
    <xf numFmtId="41" fontId="20" fillId="0" borderId="30" xfId="61" applyNumberFormat="1" applyFont="1" applyFill="1" applyBorder="1">
      <alignment vertical="center"/>
      <protection/>
    </xf>
    <xf numFmtId="176" fontId="22" fillId="0" borderId="29" xfId="61" applyNumberFormat="1" applyFont="1" applyFill="1" applyBorder="1">
      <alignment vertical="center"/>
      <protection/>
    </xf>
    <xf numFmtId="41" fontId="22" fillId="0" borderId="10" xfId="61" applyNumberFormat="1" applyFont="1" applyFill="1" applyBorder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0" fontId="18" fillId="0" borderId="31" xfId="61" applyBorder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様式3-1総括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PageLayoutView="0" workbookViewId="0" topLeftCell="A1">
      <selection activeCell="R3" sqref="R3"/>
    </sheetView>
  </sheetViews>
  <sheetFormatPr defaultColWidth="9.140625" defaultRowHeight="15"/>
  <cols>
    <col min="1" max="1" width="11.57421875" style="3" customWidth="1"/>
    <col min="2" max="13" width="9.57421875" style="3" customWidth="1"/>
    <col min="14" max="14" width="2.7109375" style="3" bestFit="1" customWidth="1"/>
    <col min="15" max="15" width="9.57421875" style="3" bestFit="1" customWidth="1"/>
    <col min="16" max="18" width="9.57421875" style="3" customWidth="1"/>
    <col min="19" max="16384" width="9.00390625" style="3" customWidth="1"/>
  </cols>
  <sheetData>
    <row r="1" spans="1:18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18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 t="s">
        <v>1</v>
      </c>
    </row>
    <row r="4" spans="1:18" ht="4.5" customHeight="1">
      <c r="A4" s="6"/>
      <c r="B4" s="7"/>
      <c r="C4" s="8"/>
      <c r="D4" s="8"/>
      <c r="E4" s="6"/>
      <c r="F4" s="8"/>
      <c r="G4" s="8"/>
      <c r="H4" s="6"/>
      <c r="I4" s="8"/>
      <c r="J4" s="8"/>
      <c r="K4" s="8"/>
      <c r="L4" s="6"/>
      <c r="M4" s="8"/>
      <c r="N4" s="8"/>
      <c r="O4" s="6"/>
      <c r="P4" s="7"/>
      <c r="Q4" s="8"/>
      <c r="R4" s="8"/>
    </row>
    <row r="5" spans="1:18" ht="13.5">
      <c r="A5" s="9" t="s">
        <v>2</v>
      </c>
      <c r="B5" s="10" t="s">
        <v>3</v>
      </c>
      <c r="C5" s="11" t="s">
        <v>4</v>
      </c>
      <c r="D5" s="11"/>
      <c r="E5" s="12"/>
      <c r="F5" s="11" t="s">
        <v>5</v>
      </c>
      <c r="G5" s="11"/>
      <c r="H5" s="12"/>
      <c r="I5" s="13" t="s">
        <v>6</v>
      </c>
      <c r="J5" s="14"/>
      <c r="K5" s="14"/>
      <c r="L5" s="15"/>
      <c r="M5" s="16" t="s">
        <v>7</v>
      </c>
      <c r="N5" s="17"/>
      <c r="O5" s="18"/>
      <c r="P5" s="19" t="s">
        <v>8</v>
      </c>
      <c r="Q5" s="13" t="s">
        <v>9</v>
      </c>
      <c r="R5" s="14"/>
    </row>
    <row r="6" spans="1:18" ht="13.5">
      <c r="A6" s="9"/>
      <c r="B6" s="10"/>
      <c r="C6" s="20"/>
      <c r="D6" s="20"/>
      <c r="E6" s="21"/>
      <c r="F6" s="20"/>
      <c r="G6" s="20"/>
      <c r="H6" s="21"/>
      <c r="I6" s="22" t="s">
        <v>10</v>
      </c>
      <c r="J6" s="23"/>
      <c r="K6" s="24" t="s">
        <v>11</v>
      </c>
      <c r="L6" s="23"/>
      <c r="M6" s="25" t="s">
        <v>12</v>
      </c>
      <c r="N6" s="26" t="s">
        <v>13</v>
      </c>
      <c r="O6" s="27"/>
      <c r="P6" s="19"/>
      <c r="Q6" s="28" t="s">
        <v>12</v>
      </c>
      <c r="R6" s="29" t="s">
        <v>13</v>
      </c>
    </row>
    <row r="7" spans="1:19" ht="13.5">
      <c r="A7" s="30"/>
      <c r="B7" s="31"/>
      <c r="C7" s="32" t="s">
        <v>12</v>
      </c>
      <c r="D7" s="32" t="s">
        <v>14</v>
      </c>
      <c r="E7" s="33" t="s">
        <v>13</v>
      </c>
      <c r="F7" s="32" t="s">
        <v>12</v>
      </c>
      <c r="G7" s="32" t="s">
        <v>14</v>
      </c>
      <c r="H7" s="33" t="s">
        <v>13</v>
      </c>
      <c r="I7" s="32" t="s">
        <v>12</v>
      </c>
      <c r="J7" s="34" t="s">
        <v>13</v>
      </c>
      <c r="K7" s="32" t="s">
        <v>12</v>
      </c>
      <c r="L7" s="33" t="s">
        <v>13</v>
      </c>
      <c r="M7" s="35"/>
      <c r="N7" s="22"/>
      <c r="O7" s="23"/>
      <c r="P7" s="36"/>
      <c r="Q7" s="36"/>
      <c r="R7" s="24"/>
      <c r="S7" s="37"/>
    </row>
    <row r="8" spans="1:19" ht="23.25" customHeight="1">
      <c r="A8" s="38"/>
      <c r="B8" s="39" t="s">
        <v>15</v>
      </c>
      <c r="C8" s="39" t="s">
        <v>16</v>
      </c>
      <c r="D8" s="40" t="s">
        <v>17</v>
      </c>
      <c r="E8" s="40" t="s">
        <v>18</v>
      </c>
      <c r="F8" s="40" t="s">
        <v>19</v>
      </c>
      <c r="G8" s="40" t="s">
        <v>20</v>
      </c>
      <c r="H8" s="41" t="s">
        <v>21</v>
      </c>
      <c r="I8" s="39" t="s">
        <v>22</v>
      </c>
      <c r="J8" s="40" t="s">
        <v>23</v>
      </c>
      <c r="K8" s="39" t="s">
        <v>24</v>
      </c>
      <c r="L8" s="41" t="s">
        <v>25</v>
      </c>
      <c r="M8" s="39" t="s">
        <v>26</v>
      </c>
      <c r="N8" s="42" t="s">
        <v>27</v>
      </c>
      <c r="O8" s="43"/>
      <c r="P8" s="39" t="s">
        <v>28</v>
      </c>
      <c r="Q8" s="40"/>
      <c r="R8" s="44"/>
      <c r="S8" s="37"/>
    </row>
    <row r="9" spans="1:19" ht="13.5">
      <c r="A9" s="45"/>
      <c r="B9" s="46" t="s">
        <v>29</v>
      </c>
      <c r="C9" s="47" t="s">
        <v>30</v>
      </c>
      <c r="D9" s="47" t="s">
        <v>29</v>
      </c>
      <c r="E9" s="48" t="s">
        <v>29</v>
      </c>
      <c r="F9" s="49" t="s">
        <v>30</v>
      </c>
      <c r="G9" s="47" t="s">
        <v>29</v>
      </c>
      <c r="H9" s="47" t="s">
        <v>29</v>
      </c>
      <c r="I9" s="47" t="s">
        <v>30</v>
      </c>
      <c r="J9" s="49" t="s">
        <v>29</v>
      </c>
      <c r="K9" s="47" t="s">
        <v>30</v>
      </c>
      <c r="L9" s="47" t="s">
        <v>29</v>
      </c>
      <c r="M9" s="47" t="s">
        <v>30</v>
      </c>
      <c r="N9" s="49"/>
      <c r="O9" s="49" t="s">
        <v>29</v>
      </c>
      <c r="P9" s="47" t="s">
        <v>31</v>
      </c>
      <c r="Q9" s="48" t="s">
        <v>30</v>
      </c>
      <c r="R9" s="49" t="s">
        <v>29</v>
      </c>
      <c r="S9" s="37"/>
    </row>
    <row r="10" spans="1:19" s="56" customFormat="1" ht="15" customHeight="1">
      <c r="A10" s="50" t="s">
        <v>32</v>
      </c>
      <c r="B10" s="51">
        <f aca="true" t="shared" si="0" ref="B10:M10">SUM(B12:B19)</f>
        <v>2013742</v>
      </c>
      <c r="C10" s="51">
        <f t="shared" si="0"/>
        <v>40</v>
      </c>
      <c r="D10" s="51">
        <f t="shared" si="0"/>
        <v>1937409</v>
      </c>
      <c r="E10" s="51">
        <f t="shared" si="0"/>
        <v>1772400</v>
      </c>
      <c r="F10" s="51">
        <f t="shared" si="0"/>
        <v>150</v>
      </c>
      <c r="G10" s="51">
        <f t="shared" si="0"/>
        <v>193097</v>
      </c>
      <c r="H10" s="51">
        <f t="shared" si="0"/>
        <v>147907</v>
      </c>
      <c r="I10" s="51">
        <f t="shared" si="0"/>
        <v>184</v>
      </c>
      <c r="J10" s="51">
        <f t="shared" si="0"/>
        <v>5514</v>
      </c>
      <c r="K10" s="51">
        <f t="shared" si="0"/>
        <v>29</v>
      </c>
      <c r="L10" s="51">
        <f t="shared" si="0"/>
        <v>4388</v>
      </c>
      <c r="M10" s="51">
        <f t="shared" si="0"/>
        <v>403</v>
      </c>
      <c r="N10" s="52"/>
      <c r="O10" s="53">
        <f>SUM(O12:O19)</f>
        <v>1925821</v>
      </c>
      <c r="P10" s="54">
        <f>O10/B10*100</f>
        <v>95.63394913549004</v>
      </c>
      <c r="Q10" s="51">
        <f>SUM(Q12:Q19)</f>
        <v>49</v>
      </c>
      <c r="R10" s="52">
        <f>SUM(R12:R19)</f>
        <v>1847</v>
      </c>
      <c r="S10" s="55"/>
    </row>
    <row r="11" spans="1:18" ht="15" customHeight="1">
      <c r="A11" s="57"/>
      <c r="B11" s="58"/>
      <c r="C11" s="58"/>
      <c r="D11" s="58"/>
      <c r="E11" s="59"/>
      <c r="F11" s="58"/>
      <c r="G11" s="58"/>
      <c r="H11" s="59"/>
      <c r="I11" s="58"/>
      <c r="J11" s="58"/>
      <c r="K11" s="58"/>
      <c r="L11" s="59"/>
      <c r="M11" s="58"/>
      <c r="N11" s="60"/>
      <c r="O11" s="59"/>
      <c r="P11" s="54"/>
      <c r="Q11" s="58"/>
      <c r="R11" s="61"/>
    </row>
    <row r="12" spans="1:18" ht="15" customHeight="1">
      <c r="A12" s="57" t="s">
        <v>33</v>
      </c>
      <c r="B12" s="62">
        <v>392585</v>
      </c>
      <c r="C12" s="63">
        <v>9</v>
      </c>
      <c r="D12" s="58">
        <v>399250</v>
      </c>
      <c r="E12" s="59">
        <v>368885</v>
      </c>
      <c r="F12" s="58">
        <v>4</v>
      </c>
      <c r="G12" s="58">
        <v>5340</v>
      </c>
      <c r="H12" s="59">
        <v>4175</v>
      </c>
      <c r="I12" s="58">
        <v>38</v>
      </c>
      <c r="J12" s="58">
        <v>2393</v>
      </c>
      <c r="K12" s="58">
        <v>7</v>
      </c>
      <c r="L12" s="59">
        <v>1686</v>
      </c>
      <c r="M12" s="58">
        <f aca="true" t="shared" si="1" ref="M12:M19">SUM(C12,F12,I12,K12)</f>
        <v>58</v>
      </c>
      <c r="N12" s="64"/>
      <c r="O12" s="59">
        <f>E12+H12+J12</f>
        <v>375453</v>
      </c>
      <c r="P12" s="65">
        <f aca="true" t="shared" si="2" ref="P12:P19">O12/B12*100</f>
        <v>95.63610428314887</v>
      </c>
      <c r="Q12" s="58">
        <f>0+4</f>
        <v>4</v>
      </c>
      <c r="R12" s="61">
        <v>168</v>
      </c>
    </row>
    <row r="13" spans="1:18" ht="15" customHeight="1">
      <c r="A13" s="57" t="s">
        <v>34</v>
      </c>
      <c r="B13" s="62">
        <v>368171</v>
      </c>
      <c r="C13" s="63">
        <v>11</v>
      </c>
      <c r="D13" s="58">
        <v>387020</v>
      </c>
      <c r="E13" s="59">
        <v>330305</v>
      </c>
      <c r="F13" s="58">
        <f>27+1</f>
        <v>28</v>
      </c>
      <c r="G13" s="58">
        <f>31957+4358</f>
        <v>36315</v>
      </c>
      <c r="H13" s="59">
        <v>27270</v>
      </c>
      <c r="I13" s="58">
        <v>38</v>
      </c>
      <c r="J13" s="58">
        <v>769</v>
      </c>
      <c r="K13" s="58">
        <v>1</v>
      </c>
      <c r="L13" s="59">
        <v>541</v>
      </c>
      <c r="M13" s="58">
        <f t="shared" si="1"/>
        <v>78</v>
      </c>
      <c r="N13" s="64"/>
      <c r="O13" s="59">
        <f aca="true" t="shared" si="3" ref="O13:O19">E13+H13+J13</f>
        <v>358344</v>
      </c>
      <c r="P13" s="65">
        <f t="shared" si="2"/>
        <v>97.33085984501767</v>
      </c>
      <c r="Q13" s="58">
        <f>5+21</f>
        <v>26</v>
      </c>
      <c r="R13" s="61">
        <v>1037</v>
      </c>
    </row>
    <row r="14" spans="1:18" ht="15" customHeight="1">
      <c r="A14" s="57" t="s">
        <v>35</v>
      </c>
      <c r="B14" s="62">
        <v>149187</v>
      </c>
      <c r="C14" s="63">
        <v>4</v>
      </c>
      <c r="D14" s="58">
        <v>133920</v>
      </c>
      <c r="E14" s="59">
        <v>112042</v>
      </c>
      <c r="F14" s="58">
        <v>47</v>
      </c>
      <c r="G14" s="58">
        <v>42916</v>
      </c>
      <c r="H14" s="59">
        <v>30779</v>
      </c>
      <c r="I14" s="58">
        <v>29</v>
      </c>
      <c r="J14" s="58">
        <v>120</v>
      </c>
      <c r="K14" s="58">
        <v>2</v>
      </c>
      <c r="L14" s="59">
        <v>0</v>
      </c>
      <c r="M14" s="58">
        <f t="shared" si="1"/>
        <v>82</v>
      </c>
      <c r="N14" s="64"/>
      <c r="O14" s="59">
        <f t="shared" si="3"/>
        <v>142941</v>
      </c>
      <c r="P14" s="65">
        <f t="shared" si="2"/>
        <v>95.81330813006495</v>
      </c>
      <c r="Q14" s="58">
        <f>9+0</f>
        <v>9</v>
      </c>
      <c r="R14" s="61">
        <v>183</v>
      </c>
    </row>
    <row r="15" spans="1:18" ht="15" customHeight="1">
      <c r="A15" s="57" t="s">
        <v>36</v>
      </c>
      <c r="B15" s="62">
        <v>221423</v>
      </c>
      <c r="C15" s="63">
        <v>7</v>
      </c>
      <c r="D15" s="58">
        <v>222933</v>
      </c>
      <c r="E15" s="59">
        <v>203988</v>
      </c>
      <c r="F15" s="58">
        <v>10</v>
      </c>
      <c r="G15" s="58">
        <v>20723</v>
      </c>
      <c r="H15" s="59">
        <v>15543</v>
      </c>
      <c r="I15" s="58">
        <v>9</v>
      </c>
      <c r="J15" s="58">
        <v>0</v>
      </c>
      <c r="K15" s="58">
        <v>7</v>
      </c>
      <c r="L15" s="59">
        <v>10</v>
      </c>
      <c r="M15" s="58">
        <f t="shared" si="1"/>
        <v>33</v>
      </c>
      <c r="N15" s="64"/>
      <c r="O15" s="59">
        <f t="shared" si="3"/>
        <v>219531</v>
      </c>
      <c r="P15" s="65">
        <f t="shared" si="2"/>
        <v>99.14552688745071</v>
      </c>
      <c r="Q15" s="58">
        <f>1+1</f>
        <v>2</v>
      </c>
      <c r="R15" s="61">
        <v>144</v>
      </c>
    </row>
    <row r="16" spans="1:18" ht="15" customHeight="1">
      <c r="A16" s="57" t="s">
        <v>37</v>
      </c>
      <c r="B16" s="62">
        <v>204257</v>
      </c>
      <c r="C16" s="63">
        <v>3</v>
      </c>
      <c r="D16" s="58">
        <v>218344</v>
      </c>
      <c r="E16" s="59">
        <v>203798</v>
      </c>
      <c r="F16" s="58">
        <v>0</v>
      </c>
      <c r="G16" s="58">
        <v>0</v>
      </c>
      <c r="H16" s="59">
        <v>0</v>
      </c>
      <c r="I16" s="58">
        <v>2</v>
      </c>
      <c r="J16" s="58">
        <v>1</v>
      </c>
      <c r="K16" s="58">
        <v>4</v>
      </c>
      <c r="L16" s="59">
        <v>2057</v>
      </c>
      <c r="M16" s="58">
        <f t="shared" si="1"/>
        <v>9</v>
      </c>
      <c r="N16" s="64"/>
      <c r="O16" s="59">
        <f t="shared" si="3"/>
        <v>203799</v>
      </c>
      <c r="P16" s="65">
        <f t="shared" si="2"/>
        <v>99.77577267853734</v>
      </c>
      <c r="Q16" s="58">
        <f>0+1</f>
        <v>1</v>
      </c>
      <c r="R16" s="61">
        <v>68</v>
      </c>
    </row>
    <row r="17" spans="1:18" ht="15" customHeight="1">
      <c r="A17" s="57" t="s">
        <v>38</v>
      </c>
      <c r="B17" s="62">
        <v>127753</v>
      </c>
      <c r="C17" s="63">
        <v>2</v>
      </c>
      <c r="D17" s="58">
        <v>98370</v>
      </c>
      <c r="E17" s="59">
        <v>84183</v>
      </c>
      <c r="F17" s="58">
        <f>34+1</f>
        <v>35</v>
      </c>
      <c r="G17" s="58">
        <f>51773+150</f>
        <v>51923</v>
      </c>
      <c r="H17" s="59">
        <v>42300</v>
      </c>
      <c r="I17" s="58">
        <v>7</v>
      </c>
      <c r="J17" s="58">
        <v>300</v>
      </c>
      <c r="K17" s="58">
        <v>1</v>
      </c>
      <c r="L17" s="59">
        <v>0</v>
      </c>
      <c r="M17" s="58">
        <f t="shared" si="1"/>
        <v>45</v>
      </c>
      <c r="N17" s="64"/>
      <c r="O17" s="59">
        <f t="shared" si="3"/>
        <v>126783</v>
      </c>
      <c r="P17" s="65">
        <f t="shared" si="2"/>
        <v>99.24072233137382</v>
      </c>
      <c r="Q17" s="58">
        <f>2+1</f>
        <v>3</v>
      </c>
      <c r="R17" s="61">
        <v>152</v>
      </c>
    </row>
    <row r="18" spans="1:18" ht="15" customHeight="1">
      <c r="A18" s="57" t="s">
        <v>39</v>
      </c>
      <c r="B18" s="62">
        <v>146014</v>
      </c>
      <c r="C18" s="63">
        <v>3</v>
      </c>
      <c r="D18" s="58">
        <v>121768</v>
      </c>
      <c r="E18" s="59">
        <v>117008</v>
      </c>
      <c r="F18" s="58">
        <v>21</v>
      </c>
      <c r="G18" s="58">
        <v>34790</v>
      </c>
      <c r="H18" s="59">
        <v>27390</v>
      </c>
      <c r="I18" s="58">
        <v>19</v>
      </c>
      <c r="J18" s="58">
        <v>362</v>
      </c>
      <c r="K18" s="58">
        <v>1</v>
      </c>
      <c r="L18" s="59">
        <v>0</v>
      </c>
      <c r="M18" s="58">
        <f t="shared" si="1"/>
        <v>44</v>
      </c>
      <c r="N18" s="64"/>
      <c r="O18" s="59">
        <f t="shared" si="3"/>
        <v>144760</v>
      </c>
      <c r="P18" s="65">
        <f t="shared" si="2"/>
        <v>99.14117824318215</v>
      </c>
      <c r="Q18" s="58">
        <v>3</v>
      </c>
      <c r="R18" s="61">
        <v>61</v>
      </c>
    </row>
    <row r="19" spans="1:18" ht="15" customHeight="1" thickBot="1">
      <c r="A19" s="66" t="s">
        <v>40</v>
      </c>
      <c r="B19" s="67">
        <v>404352</v>
      </c>
      <c r="C19" s="68">
        <v>1</v>
      </c>
      <c r="D19" s="69">
        <v>355804</v>
      </c>
      <c r="E19" s="70">
        <v>352191</v>
      </c>
      <c r="F19" s="69">
        <f>0+5</f>
        <v>5</v>
      </c>
      <c r="G19" s="69">
        <f>0+1090</f>
        <v>1090</v>
      </c>
      <c r="H19" s="70">
        <v>450</v>
      </c>
      <c r="I19" s="69">
        <v>42</v>
      </c>
      <c r="J19" s="69">
        <v>1569</v>
      </c>
      <c r="K19" s="69">
        <v>6</v>
      </c>
      <c r="L19" s="70">
        <v>94</v>
      </c>
      <c r="M19" s="69">
        <f t="shared" si="1"/>
        <v>54</v>
      </c>
      <c r="N19" s="71"/>
      <c r="O19" s="70">
        <f t="shared" si="3"/>
        <v>354210</v>
      </c>
      <c r="P19" s="72">
        <f t="shared" si="2"/>
        <v>87.599418328585</v>
      </c>
      <c r="Q19" s="69">
        <f>0+1</f>
        <v>1</v>
      </c>
      <c r="R19" s="73">
        <v>34</v>
      </c>
    </row>
    <row r="20" spans="1:2" ht="13.5">
      <c r="A20" s="74" t="s">
        <v>41</v>
      </c>
      <c r="B20" s="75"/>
    </row>
    <row r="21" ht="13.5">
      <c r="A21" s="74" t="s">
        <v>42</v>
      </c>
    </row>
    <row r="22" ht="13.5">
      <c r="A22" s="74" t="s">
        <v>43</v>
      </c>
    </row>
  </sheetData>
  <sheetProtection/>
  <mergeCells count="16">
    <mergeCell ref="K6:L6"/>
    <mergeCell ref="M6:M7"/>
    <mergeCell ref="N6:O7"/>
    <mergeCell ref="Q6:Q7"/>
    <mergeCell ref="R6:R7"/>
    <mergeCell ref="N8:O8"/>
    <mergeCell ref="A1:R1"/>
    <mergeCell ref="A5:A7"/>
    <mergeCell ref="B5:B7"/>
    <mergeCell ref="C5:E6"/>
    <mergeCell ref="F5:H6"/>
    <mergeCell ref="I5:L5"/>
    <mergeCell ref="M5:O5"/>
    <mergeCell ref="P5:P7"/>
    <mergeCell ref="Q5:R5"/>
    <mergeCell ref="I6:J6"/>
  </mergeCells>
  <printOptions/>
  <pageMargins left="0.787" right="0.787" top="0.984" bottom="0.984" header="0.512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2018-03-15T07:47:26Z</dcterms:created>
  <dcterms:modified xsi:type="dcterms:W3CDTF">2018-03-15T07:48:05Z</dcterms:modified>
  <cp:category/>
  <cp:version/>
  <cp:contentType/>
  <cp:contentStatus/>
</cp:coreProperties>
</file>